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tion Summary" sheetId="1" state="visible" r:id="rId3"/>
    <sheet name="International Origin Summary" sheetId="2" state="visible" r:id="rId4"/>
  </sheets>
  <definedNames>
    <definedName function="false" hidden="false" localSheetId="0" name="_xlnm.Print_Area" vbProcedure="false">'Origination Summary'!$A$1:$I$476</definedName>
    <definedName function="false" hidden="false" localSheetId="0" name="_xlnm.Print_Titles" vbProcedure="false">'Origination Summary'!$1:$12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<sst xmlns="http://schemas.openxmlformats.org/spreadsheetml/2006/main" count="684" uniqueCount="459">
  <si>
    <t xml:space="preserve">EES - Risk Analysis</t>
  </si>
  <si>
    <t xml:space="preserve"> 3Q/2001 MTM Origination Summary</t>
  </si>
  <si>
    <t xml:space="preserve">As of 08/30/01</t>
  </si>
  <si>
    <t xml:space="preserve">Deals</t>
  </si>
  <si>
    <t xml:space="preserve">Origination</t>
  </si>
  <si>
    <t xml:space="preserve">Week Closed</t>
  </si>
  <si>
    <t xml:space="preserve">Channel</t>
  </si>
  <si>
    <t xml:space="preserve">TCV*</t>
  </si>
  <si>
    <r>
      <rPr>
        <b val="true"/>
        <sz val="12"/>
        <rFont val="Arial"/>
        <family val="2"/>
      </rPr>
      <t xml:space="preserve">Sales Orig. O-K </t>
    </r>
    <r>
      <rPr>
        <sz val="8"/>
        <rFont val="Arial"/>
        <family val="2"/>
      </rPr>
      <t xml:space="preserve">(Net of Consumption Premium)</t>
    </r>
  </si>
  <si>
    <t xml:space="preserve">Credit Reserve</t>
  </si>
  <si>
    <t xml:space="preserve">Implementation Premium</t>
  </si>
  <si>
    <t xml:space="preserve">Consumption Premium</t>
  </si>
  <si>
    <r>
      <rPr>
        <b val="true"/>
        <sz val="12"/>
        <rFont val="Arial"/>
        <family val="2"/>
      </rPr>
      <t xml:space="preserve">Net Orig. Value O-K </t>
    </r>
    <r>
      <rPr>
        <b val="true"/>
        <sz val="8"/>
        <rFont val="Arial"/>
        <family val="2"/>
      </rPr>
      <t xml:space="preserve">(MTM @ offer)</t>
    </r>
  </si>
  <si>
    <t xml:space="preserve">Energy Services</t>
  </si>
  <si>
    <t xml:space="preserve">Industrial Energy Services</t>
  </si>
  <si>
    <t xml:space="preserve">Total Industrial Energy Services</t>
  </si>
  <si>
    <t xml:space="preserve">Manufacturing Energy Services</t>
  </si>
  <si>
    <t xml:space="preserve">Sonoco - Gas</t>
  </si>
  <si>
    <t xml:space="preserve">CES</t>
  </si>
  <si>
    <t xml:space="preserve">Sysco</t>
  </si>
  <si>
    <t xml:space="preserve">MES</t>
  </si>
  <si>
    <t xml:space="preserve">Sysco Credit Adjustment</t>
  </si>
  <si>
    <t xml:space="preserve">Pepsi Bottling Group Credit Revision</t>
  </si>
  <si>
    <t xml:space="preserve">Pepsi Bottling Group Credit prior day adj.</t>
  </si>
  <si>
    <t xml:space="preserve">Pepsi Bottling Group</t>
  </si>
  <si>
    <t xml:space="preserve">Total Manufacturing Energy Services</t>
  </si>
  <si>
    <t xml:space="preserve">Industrial/Manaufacturing Portfolio Origination</t>
  </si>
  <si>
    <t xml:space="preserve">Rexam East - unwind and rebook</t>
  </si>
  <si>
    <t xml:space="preserve">Port Mgmt - Owens Corning</t>
  </si>
  <si>
    <t xml:space="preserve">Rexam - Gas</t>
  </si>
  <si>
    <t xml:space="preserve">Partial Unwind Tyco East *</t>
  </si>
  <si>
    <t xml:space="preserve">Port. Mgmt - DESC</t>
  </si>
  <si>
    <t xml:space="preserve">impo</t>
  </si>
  <si>
    <t xml:space="preserve">Owens Corning Fiberglass - Gas</t>
  </si>
  <si>
    <t xml:space="preserve">IMPO</t>
  </si>
  <si>
    <t xml:space="preserve">Quebecor Printing USA Corp - Gas</t>
  </si>
  <si>
    <t xml:space="preserve">Springs Industries</t>
  </si>
  <si>
    <t xml:space="preserve">Tyco - Gas</t>
  </si>
  <si>
    <t xml:space="preserve">Total Industrial/Manufacturing Port. Origination</t>
  </si>
  <si>
    <t xml:space="preserve">Commercial Energy Services</t>
  </si>
  <si>
    <t xml:space="preserve">Hyatt Hotels - Gas</t>
  </si>
  <si>
    <t xml:space="preserve">Walmart_Maine 08-07</t>
  </si>
  <si>
    <t xml:space="preserve">Home Depot Additional Sites</t>
  </si>
  <si>
    <t xml:space="preserve">Equity Office Properties - California</t>
  </si>
  <si>
    <t xml:space="preserve">Equity Office Properties MA</t>
  </si>
  <si>
    <t xml:space="preserve">Speiker - California</t>
  </si>
  <si>
    <t xml:space="preserve">Simon JV III Remaining Sites - Unwind</t>
  </si>
  <si>
    <t xml:space="preserve">Simon JV III OA - Unwind</t>
  </si>
  <si>
    <t xml:space="preserve">American Express Credit Adjustment</t>
  </si>
  <si>
    <t xml:space="preserve">The Limited - CA Revision</t>
  </si>
  <si>
    <t xml:space="preserve">The Limited - CA</t>
  </si>
  <si>
    <t xml:space="preserve">Total Commercial Energy Services</t>
  </si>
  <si>
    <t xml:space="preserve">Commercial Portfolio Origination</t>
  </si>
  <si>
    <t xml:space="preserve">Total Commercial Portfolio Origination</t>
  </si>
  <si>
    <t xml:space="preserve">Regional Market Services</t>
  </si>
  <si>
    <t xml:space="preserve">Northeast/Illinois</t>
  </si>
  <si>
    <t xml:space="preserve">Robert Wood Johnson (Additional Sites)</t>
  </si>
  <si>
    <t xml:space="preserve">CHE_Darby 073101*</t>
  </si>
  <si>
    <t xml:space="preserve">ED- East NE</t>
  </si>
  <si>
    <t xml:space="preserve">Verizon</t>
  </si>
  <si>
    <t xml:space="preserve">RMS-NE/ILL</t>
  </si>
  <si>
    <t xml:space="preserve">MG Industries</t>
  </si>
  <si>
    <t xml:space="preserve">City of Chicago</t>
  </si>
  <si>
    <t xml:space="preserve">Total Northeast/Illinois</t>
  </si>
  <si>
    <t xml:space="preserve">Texas</t>
  </si>
  <si>
    <t xml:space="preserve">Lowes Home Centers 071201</t>
  </si>
  <si>
    <t xml:space="preserve">RMS-TX</t>
  </si>
  <si>
    <t xml:space="preserve">Total Texas</t>
  </si>
  <si>
    <t xml:space="preserve">California</t>
  </si>
  <si>
    <t xml:space="preserve">American Stores (Albertson's)</t>
  </si>
  <si>
    <t xml:space="preserve">RMS-Cali</t>
  </si>
  <si>
    <t xml:space="preserve">Unisil and Tri Valley unwind</t>
  </si>
  <si>
    <t xml:space="preserve">Golden Bear</t>
  </si>
  <si>
    <t xml:space="preserve">Unwind American Stores (Albertson's)**</t>
  </si>
  <si>
    <t xml:space="preserve">Total California</t>
  </si>
  <si>
    <t xml:space="preserve">Total Regional Market Services</t>
  </si>
  <si>
    <t xml:space="preserve">Total Energy Services</t>
  </si>
  <si>
    <t xml:space="preserve">Enron Direct USA</t>
  </si>
  <si>
    <t xml:space="preserve">Direct Sales:</t>
  </si>
  <si>
    <t xml:space="preserve">West:</t>
  </si>
  <si>
    <t xml:space="preserve">Texas MidMkt_Oak Condiminiums 082101</t>
  </si>
  <si>
    <t xml:space="preserve">Gulf Pacific (Amendment)</t>
  </si>
  <si>
    <t xml:space="preserve">JohnSoules 081501 (Additional Sites)</t>
  </si>
  <si>
    <t xml:space="preserve">TX Mid Market - U.S. Contractors</t>
  </si>
  <si>
    <t xml:space="preserve">TX Mid Market - GreenAcres 081301</t>
  </si>
  <si>
    <t xml:space="preserve">Texas Mid Mkt Oak Street Apartments 080901</t>
  </si>
  <si>
    <t xml:space="preserve">Texas Mid Mkt 11211South Post Oak 080801</t>
  </si>
  <si>
    <t xml:space="preserve">Texas Mid Mkt _6922 South Loop East Apartments</t>
  </si>
  <si>
    <t xml:space="preserve">Gulf Pacific</t>
  </si>
  <si>
    <t xml:space="preserve">ED - West CA</t>
  </si>
  <si>
    <t xml:space="preserve">Universal Form Clamp</t>
  </si>
  <si>
    <t xml:space="preserve">ED - West IL</t>
  </si>
  <si>
    <t xml:space="preserve">Campbell Motel Prop</t>
  </si>
  <si>
    <t xml:space="preserve">ED - West TX</t>
  </si>
  <si>
    <t xml:space="preserve">Tricon TX</t>
  </si>
  <si>
    <t xml:space="preserve">Tricon CA</t>
  </si>
  <si>
    <t xml:space="preserve">Hyatt Regency (Houston)</t>
  </si>
  <si>
    <t xml:space="preserve">Hyatt Airport</t>
  </si>
  <si>
    <t xml:space="preserve">Numerical Precision</t>
  </si>
  <si>
    <t xml:space="preserve">Prestonwood Baptist Church (TXU)</t>
  </si>
  <si>
    <t xml:space="preserve">Studewood Management (Reliant)</t>
  </si>
  <si>
    <t xml:space="preserve">Unwind Studewood Management</t>
  </si>
  <si>
    <t xml:space="preserve">Lenore Properties Inc. (Reliant)</t>
  </si>
  <si>
    <t xml:space="preserve">OSI Group/Nation Pizza - IL</t>
  </si>
  <si>
    <t xml:space="preserve">St. James Council Credit Revision</t>
  </si>
  <si>
    <t xml:space="preserve">Partial Unwind Lenore Properties</t>
  </si>
  <si>
    <t xml:space="preserve">Belfort Villa Apartments L.P. (Reliant)</t>
  </si>
  <si>
    <t xml:space="preserve">Komet of America</t>
  </si>
  <si>
    <t xml:space="preserve">Five Star Laundry</t>
  </si>
  <si>
    <t xml:space="preserve">Large Commodity Gas</t>
  </si>
  <si>
    <t xml:space="preserve">California Gas Deals (See Unwind Detail)***</t>
  </si>
  <si>
    <t xml:space="preserve">Mid-Market Gas - Illinios</t>
  </si>
  <si>
    <t xml:space="preserve">Mid-Market Gas - California</t>
  </si>
  <si>
    <t xml:space="preserve">Total West:</t>
  </si>
  <si>
    <t xml:space="preserve">East:</t>
  </si>
  <si>
    <t xml:space="preserve">Howland Hook</t>
  </si>
  <si>
    <t xml:space="preserve">Bob Evans Farms - Gas</t>
  </si>
  <si>
    <t xml:space="preserve">ED - East MA</t>
  </si>
  <si>
    <t xml:space="preserve">Hyatt Residence Center</t>
  </si>
  <si>
    <t xml:space="preserve">Boston Properties 2</t>
  </si>
  <si>
    <t xml:space="preserve">ED- East MA</t>
  </si>
  <si>
    <t xml:space="preserve">Town of Sturbridge</t>
  </si>
  <si>
    <t xml:space="preserve">Beechnut Hills (MidMkt) 07/27/01</t>
  </si>
  <si>
    <t xml:space="preserve">Classic Residence by Hyatt 072301</t>
  </si>
  <si>
    <t xml:space="preserve">Mid-Market Gas - Mid-Atlantic</t>
  </si>
  <si>
    <t xml:space="preserve">Mid-Market Gas - Northeast</t>
  </si>
  <si>
    <t xml:space="preserve">Total East:</t>
  </si>
  <si>
    <t xml:space="preserve">Aggregation:</t>
  </si>
  <si>
    <t xml:space="preserve">MECC 12 Month - Blend and Extend</t>
  </si>
  <si>
    <t xml:space="preserve">MECC_R&amp;V Industries 072701</t>
  </si>
  <si>
    <t xml:space="preserve">3rd Party</t>
  </si>
  <si>
    <t xml:space="preserve">Rich Tool &amp; Dye</t>
  </si>
  <si>
    <t xml:space="preserve">FIA - Fast Break Food Stores Unwind</t>
  </si>
  <si>
    <t xml:space="preserve">Aggregation</t>
  </si>
  <si>
    <t xml:space="preserve">FIA - 9530 Food Corp Unwind</t>
  </si>
  <si>
    <t xml:space="preserve">Haverhill Site Unwind (Daniel Chansky)</t>
  </si>
  <si>
    <t xml:space="preserve">Balance Line NSA</t>
  </si>
  <si>
    <t xml:space="preserve">Unwind NSA - Teofilo de Jesus</t>
  </si>
  <si>
    <t xml:space="preserve">Unwind NSA - Edwin Sanchez</t>
  </si>
  <si>
    <t xml:space="preserve">Unwind NSA - Fernando Diaz</t>
  </si>
  <si>
    <t xml:space="preserve">Unwind NSA - Hector Bueno</t>
  </si>
  <si>
    <t xml:space="preserve">Unwind NSA - Juan Bautista</t>
  </si>
  <si>
    <t xml:space="preserve">Unwind NSA - Juan Y. Diaz</t>
  </si>
  <si>
    <t xml:space="preserve">Unwind NSA - Nelson Diaz - 1</t>
  </si>
  <si>
    <t xml:space="preserve">Unwind NSA - Nicolas Lopez</t>
  </si>
  <si>
    <t xml:space="preserve">Unwind NSA - Paul Fernandez</t>
  </si>
  <si>
    <t xml:space="preserve">Unwind NSA - Rafael Roca</t>
  </si>
  <si>
    <t xml:space="preserve">Unwind NSA - Shana Benoit</t>
  </si>
  <si>
    <t xml:space="preserve">Unwind NSA - Danilo Espinal</t>
  </si>
  <si>
    <t xml:space="preserve">Total NSA 7/19/01</t>
  </si>
  <si>
    <t xml:space="preserve">Fia Balance Line</t>
  </si>
  <si>
    <t xml:space="preserve">Unwind FIA - Empire Supermarket</t>
  </si>
  <si>
    <t xml:space="preserve">Unwind FIA - Jason Ferreira</t>
  </si>
  <si>
    <t xml:space="preserve">Unwind FIA - Blue Giant Food Corp</t>
  </si>
  <si>
    <t xml:space="preserve">Unwind FIA - 8772 Meat Corp</t>
  </si>
  <si>
    <t xml:space="preserve">Unwind FIA - Zakat Food Corp</t>
  </si>
  <si>
    <t xml:space="preserve">Unwind FIA - 597 Food Corp</t>
  </si>
  <si>
    <t xml:space="preserve">Unwind FIA - Baychester Supermarket</t>
  </si>
  <si>
    <t xml:space="preserve">Unwind FIA - C Town 108-30 Meat Corp</t>
  </si>
  <si>
    <t xml:space="preserve">Unwind FIA - C Town </t>
  </si>
  <si>
    <t xml:space="preserve">Unwind FIA - JD 145 Meat Corp/Fine Fare </t>
  </si>
  <si>
    <t xml:space="preserve">Unwind FIA - JD Washington Food Corp</t>
  </si>
  <si>
    <t xml:space="preserve">Unwind FIA - Lucky Spot Food Corp</t>
  </si>
  <si>
    <t xml:space="preserve">Unwind FIA - P J Meat &amp; Produce</t>
  </si>
  <si>
    <t xml:space="preserve">Unwind FIA - Reisi Food Market, Inc.</t>
  </si>
  <si>
    <t xml:space="preserve">Unwind FIA -S&amp;S Food LLC</t>
  </si>
  <si>
    <t xml:space="preserve">Unwind FIA - Sea Gate Food</t>
  </si>
  <si>
    <t xml:space="preserve">Unwind FIA - Shapla of Ridgewood</t>
  </si>
  <si>
    <t xml:space="preserve">Unwind FIA - T&amp;C Food Corp</t>
  </si>
  <si>
    <t xml:space="preserve">Unwind FIA - 56X Grocery Inc.</t>
  </si>
  <si>
    <t xml:space="preserve">Total FIA 7/19/01</t>
  </si>
  <si>
    <t xml:space="preserve">Total Aggregation:</t>
  </si>
  <si>
    <t xml:space="preserve">Third Party Sales:</t>
  </si>
  <si>
    <t xml:space="preserve">Balance Line for CES</t>
  </si>
  <si>
    <t xml:space="preserve">Agent Gas </t>
  </si>
  <si>
    <t xml:space="preserve">Axcel Photonics_072701</t>
  </si>
  <si>
    <t xml:space="preserve">Agent</t>
  </si>
  <si>
    <t xml:space="preserve">Total CES</t>
  </si>
  <si>
    <t xml:space="preserve">CES46_Falcon Rule_080101</t>
  </si>
  <si>
    <t xml:space="preserve">CES49_Kingsley Pond_CMP</t>
  </si>
  <si>
    <t xml:space="preserve">CES49_Kingsley Pond_BHE_September 03 Addition</t>
  </si>
  <si>
    <t xml:space="preserve">CES51_Walls Electric_BHE</t>
  </si>
  <si>
    <t xml:space="preserve">CES51_BarharborQualityInn_BHE 082001</t>
  </si>
  <si>
    <t xml:space="preserve">CES52_BarberFoods 081501</t>
  </si>
  <si>
    <t xml:space="preserve">CES53_GrowTechInc(DivisionofRynel,Inc) 082201</t>
  </si>
  <si>
    <t xml:space="preserve">CES46_MaineMidMkt_September01</t>
  </si>
  <si>
    <t xml:space="preserve">CES53_Zbrothers Inc 082201</t>
  </si>
  <si>
    <t xml:space="preserve">CES48_Custom Banner and Graphics</t>
  </si>
  <si>
    <t xml:space="preserve">CES49_KinsleyPond_BHE 081501</t>
  </si>
  <si>
    <t xml:space="preserve">CES49_KinsleyPond_CMP 081501</t>
  </si>
  <si>
    <t xml:space="preserve">CES_50_James Newspaper 081701</t>
  </si>
  <si>
    <t xml:space="preserve">CES46_Hotel Equities Days Inn 080101</t>
  </si>
  <si>
    <t xml:space="preserve">CES46_Howell's Travel Shop 080101</t>
  </si>
  <si>
    <t xml:space="preserve">CES46_Lodging Comfort Inn 080101</t>
  </si>
  <si>
    <t xml:space="preserve">CES46_Lodging Inequities Econo Lodge 080101</t>
  </si>
  <si>
    <t xml:space="preserve">CES46_Megquire Hill Farm 080101</t>
  </si>
  <si>
    <t xml:space="preserve">CES46_Saco (Scarborough) Sport and Fitness 080101</t>
  </si>
  <si>
    <t xml:space="preserve">CES46_Saco Sport and Fitness 080101</t>
  </si>
  <si>
    <t xml:space="preserve">CES46_Sam's Italian Foods 080101</t>
  </si>
  <si>
    <t xml:space="preserve">CES46_Dunlop Corporation 080101</t>
  </si>
  <si>
    <t xml:space="preserve">CES47_York Harbor Inn 080601</t>
  </si>
  <si>
    <t xml:space="preserve">CES 38 - Transparent Audio Inc.</t>
  </si>
  <si>
    <t xml:space="preserve">CES 38 - Lafayette Waterville</t>
  </si>
  <si>
    <t xml:space="preserve">CES 38 - Clean Harbors Environment</t>
  </si>
  <si>
    <t xml:space="preserve">Unwind CES38 - Clean Harbor Environment</t>
  </si>
  <si>
    <t xml:space="preserve">Unwind CES38 - Blue Star Grille</t>
  </si>
  <si>
    <t xml:space="preserve">Unwind CES41 - High Partners</t>
  </si>
  <si>
    <t xml:space="preserve">CES 42 - Maine Recycling Corp 072401</t>
  </si>
  <si>
    <t xml:space="preserve">CES 42 - Oriental Jade Restaurant 072401</t>
  </si>
  <si>
    <t xml:space="preserve">CES 42 - WLBZ 072401</t>
  </si>
  <si>
    <t xml:space="preserve">CES 42 - Anchoragelnn 072401</t>
  </si>
  <si>
    <t xml:space="preserve">CES 42 - Inn at Long Sands</t>
  </si>
  <si>
    <t xml:space="preserve">CES42_Gagne Precast Concrete Products_072401</t>
  </si>
  <si>
    <t xml:space="preserve">CES42_Best Western Manor_072401</t>
  </si>
  <si>
    <t xml:space="preserve">CES44_BernsteinShurSawyer and Nelson_072601</t>
  </si>
  <si>
    <t xml:space="preserve">CES44_Returnable Services_072601</t>
  </si>
  <si>
    <t xml:space="preserve">CES43 - Colette Donut Shoppe</t>
  </si>
  <si>
    <t xml:space="preserve">CES43 - Acadia Insurance Company</t>
  </si>
  <si>
    <t xml:space="preserve">CES45-St. Andre Health Care Facility</t>
  </si>
  <si>
    <t xml:space="preserve">CES45-Auburn Manufacturing</t>
  </si>
  <si>
    <t xml:space="preserve">CES45-GreenMill Corp.</t>
  </si>
  <si>
    <t xml:space="preserve">CES45-Port Harbor Marine Inc</t>
  </si>
  <si>
    <t xml:space="preserve">CES45-Pat's Pizza of Auburn</t>
  </si>
  <si>
    <t xml:space="preserve">CES 38 - Set Blue Star Grille</t>
  </si>
  <si>
    <t xml:space="preserve">Unwind CES21 - Pat's Pizza of Scarborough</t>
  </si>
  <si>
    <t xml:space="preserve">CES_Greene IGA</t>
  </si>
  <si>
    <t xml:space="preserve">CES_Sabago</t>
  </si>
  <si>
    <t xml:space="preserve">CES_Bessey Motor Sales</t>
  </si>
  <si>
    <t xml:space="preserve">CES_Northgate</t>
  </si>
  <si>
    <t xml:space="preserve">CES_Clean Harbors Environment Rebook</t>
  </si>
  <si>
    <t xml:space="preserve">CES_Lafayette Waterville Rebook</t>
  </si>
  <si>
    <t xml:space="preserve">CES_Transparent Audio Rebook</t>
  </si>
  <si>
    <t xml:space="preserve">CES 40th Set - High Chevrolet Pontiac</t>
  </si>
  <si>
    <t xml:space="preserve">CES 40th Set - High Chevrolet Buick</t>
  </si>
  <si>
    <t xml:space="preserve">Unwind CES38 - Lafayette Waterville, Inc.</t>
  </si>
  <si>
    <t xml:space="preserve">Unwind CES38 - Transparent Audio, Inc.</t>
  </si>
  <si>
    <t xml:space="preserve">CES_Greene IGA Reversal</t>
  </si>
  <si>
    <t xml:space="preserve">CES_Greene IGA Revision</t>
  </si>
  <si>
    <t xml:space="preserve">Unwind CES - Clean Harbor Environment</t>
  </si>
  <si>
    <t xml:space="preserve">Total Mass Market</t>
  </si>
  <si>
    <t xml:space="preserve">Mass Market Balance Line</t>
  </si>
  <si>
    <t xml:space="preserve">Mass Market</t>
  </si>
  <si>
    <t xml:space="preserve">MA_MassMkt_Meco 081401</t>
  </si>
  <si>
    <t xml:space="preserve">MA_Mass Mkt_MECO_082001</t>
  </si>
  <si>
    <t xml:space="preserve">MA Mass</t>
  </si>
  <si>
    <t xml:space="preserve">MA_Mass Mkt_BECO 081701_ Late 81001</t>
  </si>
  <si>
    <t xml:space="preserve">MA_MassMkt_MECO 082201 </t>
  </si>
  <si>
    <t xml:space="preserve">MA_MassMkt_MECO 082201Late</t>
  </si>
  <si>
    <t xml:space="preserve">MA_MassMkt_BECO 081501</t>
  </si>
  <si>
    <t xml:space="preserve">MA_MassMkt_MECO_082101</t>
  </si>
  <si>
    <t xml:space="preserve">MA_MassMkt_BECO 082201</t>
  </si>
  <si>
    <t xml:space="preserve">MA_MassMkt_BECO_Late 081401</t>
  </si>
  <si>
    <t xml:space="preserve">MA_MassMkt_BECO 081701</t>
  </si>
  <si>
    <t xml:space="preserve">NY_MassMkt 081501</t>
  </si>
  <si>
    <t xml:space="preserve">MA_MassMkt 081701</t>
  </si>
  <si>
    <t xml:space="preserve">NY_MassMkt 081601</t>
  </si>
  <si>
    <t xml:space="preserve">NY_MassMkt 082001</t>
  </si>
  <si>
    <t xml:space="preserve">NY_MassMkt 081701</t>
  </si>
  <si>
    <t xml:space="preserve">MA_MassMkt_Meco 081601</t>
  </si>
  <si>
    <t xml:space="preserve">MA_MassMkt_Meco 081501</t>
  </si>
  <si>
    <t xml:space="preserve">MassMkt 073101</t>
  </si>
  <si>
    <t xml:space="preserve">mass</t>
  </si>
  <si>
    <t xml:space="preserve">NY_MassMkt 081401</t>
  </si>
  <si>
    <t xml:space="preserve">NY_MassMkt 081301</t>
  </si>
  <si>
    <t xml:space="preserve">NY_MassMkt 081001</t>
  </si>
  <si>
    <t xml:space="preserve">NY_MassMkt 080901</t>
  </si>
  <si>
    <t xml:space="preserve">MassMkt_NY 080801</t>
  </si>
  <si>
    <t xml:space="preserve">MassMkt_NY 080701</t>
  </si>
  <si>
    <t xml:space="preserve">MassMkt 080701 - Meriam Sales dba Shore Acres Dry Cleaners Unwind</t>
  </si>
  <si>
    <t xml:space="preserve">MA_MassMkt_Meco 081301</t>
  </si>
  <si>
    <t xml:space="preserve">MA_MassMkt_Meco 080901</t>
  </si>
  <si>
    <t xml:space="preserve">MA_MassMkt_Beco 080901</t>
  </si>
  <si>
    <t xml:space="preserve">MA_MassMkt Meco_Late080201</t>
  </si>
  <si>
    <t xml:space="preserve">MA_MassMkt 081301</t>
  </si>
  <si>
    <t xml:space="preserve">MA_MassMkt 081001</t>
  </si>
  <si>
    <t xml:space="preserve">MA_MassMkt 080801</t>
  </si>
  <si>
    <t xml:space="preserve">MA Mass Mkt 073101_1859 House Restaurant</t>
  </si>
  <si>
    <t xml:space="preserve">MassMkt 073001</t>
  </si>
  <si>
    <t xml:space="preserve">MA_MassMkt 073101</t>
  </si>
  <si>
    <t xml:space="preserve">MassMkt 070901Credit adjustment</t>
  </si>
  <si>
    <t xml:space="preserve">MassMkt 071001Credit adjustment</t>
  </si>
  <si>
    <t xml:space="preserve">MassMkt 071101Credit adjustment</t>
  </si>
  <si>
    <t xml:space="preserve">MassMkt 071201Credit adjustment</t>
  </si>
  <si>
    <t xml:space="preserve">Unwind Capricorn Pizza MassMkt 070901</t>
  </si>
  <si>
    <t xml:space="preserve">Unwind Roland Super Food MassMkt 071601</t>
  </si>
  <si>
    <t xml:space="preserve">MassMkt 080201</t>
  </si>
  <si>
    <t xml:space="preserve">MassMkt 080301</t>
  </si>
  <si>
    <t xml:space="preserve">NY_MassMkt 080601</t>
  </si>
  <si>
    <t xml:space="preserve">MA_MassMkt 080101</t>
  </si>
  <si>
    <t xml:space="preserve">MA_MassMkt 080301</t>
  </si>
  <si>
    <t xml:space="preserve">MA_MassMkt 080601</t>
  </si>
  <si>
    <t xml:space="preserve">MA_MassMky 080701</t>
  </si>
  <si>
    <t xml:space="preserve">Mass Market - Chae Chong Hue unwind</t>
  </si>
  <si>
    <t xml:space="preserve">Mass Market - TJ Brothers Corp Unwind</t>
  </si>
  <si>
    <t xml:space="preserve">Mass Market - City Line Fruit Store Unwind</t>
  </si>
  <si>
    <t xml:space="preserve">Mass Market - Son Happy Farm Unwind</t>
  </si>
  <si>
    <t xml:space="preserve">Mass Market - YH Vegetable Store Unwind</t>
  </si>
  <si>
    <t xml:space="preserve">Mass Market - Yonkers African Mkt Unwind</t>
  </si>
  <si>
    <t xml:space="preserve">Mass Market - Gem Star Furniture Unwind</t>
  </si>
  <si>
    <t xml:space="preserve">Mass Market - Empire Bedding Unwind</t>
  </si>
  <si>
    <t xml:space="preserve">Mass Market - Jim Stationary Unwind</t>
  </si>
  <si>
    <t xml:space="preserve">Mass Market - Nan Young Cho Unwind</t>
  </si>
  <si>
    <t xml:space="preserve">Mass Market - Catherine Thaila Hair Spa Unwind</t>
  </si>
  <si>
    <t xml:space="preserve">Mass Market - Kellys Pub Unwind</t>
  </si>
  <si>
    <t xml:space="preserve">Mass Market - JG Deli &amp; Food Corp Unwind</t>
  </si>
  <si>
    <t xml:space="preserve">Mass Market - Getty Square Hero Unwind</t>
  </si>
  <si>
    <t xml:space="preserve">Mass Market - New Main Discount Unwind</t>
  </si>
  <si>
    <t xml:space="preserve">Mass Market - K Bolan, D Dixon Unwind</t>
  </si>
  <si>
    <t xml:space="preserve">Mass Mkt 7/2</t>
  </si>
  <si>
    <t xml:space="preserve">Mass Mkt 7/3</t>
  </si>
  <si>
    <t xml:space="preserve">Mass Mkt 7/5</t>
  </si>
  <si>
    <t xml:space="preserve">Mass Market 07/09/01</t>
  </si>
  <si>
    <t xml:space="preserve">Mass Market 07/10/01</t>
  </si>
  <si>
    <t xml:space="preserve">Mass Market 07/11/01</t>
  </si>
  <si>
    <t xml:space="preserve">MassMkt 07_12_01</t>
  </si>
  <si>
    <t xml:space="preserve">MassMkt 07_13_01</t>
  </si>
  <si>
    <t xml:space="preserve">MassMkt 07_16_01</t>
  </si>
  <si>
    <t xml:space="preserve">Unwind MassMkt - Café El Dorado</t>
  </si>
  <si>
    <t xml:space="preserve">Unwind MassMkt - Deli &amp; Grocery</t>
  </si>
  <si>
    <t xml:space="preserve">Unwind MassMkt - 1545 Pizza Corporation</t>
  </si>
  <si>
    <t xml:space="preserve">Unwind MassMkt - Patricia Pizza &amp; Pasta II</t>
  </si>
  <si>
    <t xml:space="preserve">Unwind MassMkt - Café Guatemala_044</t>
  </si>
  <si>
    <t xml:space="preserve">Unwind MassMkt - Café Guatemala_065</t>
  </si>
  <si>
    <t xml:space="preserve">Unwind MassMkt - Sany's Varieties Store</t>
  </si>
  <si>
    <t xml:space="preserve">Unwind MassMkt - Main St. Supermarket Corp.</t>
  </si>
  <si>
    <t xml:space="preserve">Unwind MassMkt - 99 Cents Value Inc.</t>
  </si>
  <si>
    <t xml:space="preserve">MassMkt07_19_01</t>
  </si>
  <si>
    <t xml:space="preserve">Unwind MassMkt - Richmond County Donut Inc.</t>
  </si>
  <si>
    <t xml:space="preserve">Unwind MassMkt - Williams Bridge Discount</t>
  </si>
  <si>
    <t xml:space="preserve">Mass Mkt 07_17_01</t>
  </si>
  <si>
    <t xml:space="preserve">Mass Mkt 07_23_01</t>
  </si>
  <si>
    <t xml:space="preserve">Mass Mkt 7/20/01</t>
  </si>
  <si>
    <t xml:space="preserve">MassMkt 07_24_01</t>
  </si>
  <si>
    <t xml:space="preserve">Mass Mkt 07_25_01</t>
  </si>
  <si>
    <t xml:space="preserve">MassMkt_072601</t>
  </si>
  <si>
    <t xml:space="preserve">MassMkt_072701</t>
  </si>
  <si>
    <t xml:space="preserve">Mass Mkt 07_18_01</t>
  </si>
  <si>
    <t xml:space="preserve">   Total Mass Market</t>
  </si>
  <si>
    <t xml:space="preserve">Agent Sales:</t>
  </si>
  <si>
    <t xml:space="preserve">   Total Agent Sales</t>
  </si>
  <si>
    <t xml:space="preserve">Phone Sales:</t>
  </si>
  <si>
    <t xml:space="preserve">CAD - Gas Deals</t>
  </si>
  <si>
    <t xml:space="preserve">CAD</t>
  </si>
  <si>
    <t xml:space="preserve">   Total Phone Sales</t>
  </si>
  <si>
    <t xml:space="preserve">Gas - Other</t>
  </si>
  <si>
    <t xml:space="preserve">Total Enron Direct USA</t>
  </si>
  <si>
    <t xml:space="preserve">Other Margin Adjustments:</t>
  </si>
  <si>
    <t xml:space="preserve">   Total Margin Adjustments:</t>
  </si>
  <si>
    <t xml:space="preserve">Other Businesses</t>
  </si>
  <si>
    <t xml:space="preserve">Golden Bear:</t>
  </si>
  <si>
    <t xml:space="preserve">Total Golden Bear</t>
  </si>
  <si>
    <t xml:space="preserve">Utility Representation Services:</t>
  </si>
  <si>
    <t xml:space="preserve">ANC-Phoenix</t>
  </si>
  <si>
    <t xml:space="preserve">Portfolio </t>
  </si>
  <si>
    <t xml:space="preserve">Tyco-Commerce TX</t>
  </si>
  <si>
    <t xml:space="preserve">Total Utility Representation Services</t>
  </si>
  <si>
    <t xml:space="preserve">Total Other Businesses</t>
  </si>
  <si>
    <t xml:space="preserve">Other Items Affecting TCV or MTM</t>
  </si>
  <si>
    <t xml:space="preserve">Total for New Deal</t>
  </si>
  <si>
    <t xml:space="preserve">Total 3Q 2001</t>
  </si>
  <si>
    <t xml:space="preserve">1Q 2001</t>
  </si>
  <si>
    <t xml:space="preserve">2Q 2001</t>
  </si>
  <si>
    <t xml:space="preserve">3Q 2001</t>
  </si>
  <si>
    <t xml:space="preserve">4Q 2001</t>
  </si>
  <si>
    <t xml:space="preserve">YTD 2001</t>
  </si>
  <si>
    <t xml:space="preserve">Europe TCV</t>
  </si>
  <si>
    <t xml:space="preserve">Current Week Newly Booked Deals</t>
  </si>
  <si>
    <t xml:space="preserve">* Variance from underwriting value to booking value under review.</t>
  </si>
  <si>
    <t xml:space="preserve">TCV Reconciliation</t>
  </si>
  <si>
    <t xml:space="preserve">Domestic TCV - Booked</t>
  </si>
  <si>
    <t xml:space="preserve">European TCV - Booked</t>
  </si>
  <si>
    <t xml:space="preserve">Canadian TCV - Booked</t>
  </si>
  <si>
    <t xml:space="preserve">Domestic TCV - Unbooked</t>
  </si>
  <si>
    <t xml:space="preserve">TOTAL Q3 TCV</t>
  </si>
  <si>
    <t xml:space="preserve">New Closed Deals not on DPR**</t>
  </si>
  <si>
    <t xml:space="preserve">MECC Blend &amp; Extend (LaValley, Hardwood, Pratt &amp; Whitney) (8/9/01)</t>
  </si>
  <si>
    <t xml:space="preserve">Equity Office Properties MA (8/16/01)  [Enron Direct East]</t>
  </si>
  <si>
    <t xml:space="preserve">Clearview Nursing Home  [Enron Direct East]</t>
  </si>
  <si>
    <t xml:space="preserve">Hebrew Hospital  [Enron Direct East]</t>
  </si>
  <si>
    <t xml:space="preserve">Tricon TX Reliant (8/23/01)  [Aggreg/Enron Direct West]</t>
  </si>
  <si>
    <t xml:space="preserve">KRTS  [Enron Direct West]</t>
  </si>
  <si>
    <t xml:space="preserve">Leiserv  [Enron Direct West] </t>
  </si>
  <si>
    <t xml:space="preserve">Ball Corp [Regional Market Services]</t>
  </si>
  <si>
    <t xml:space="preserve">InterPolymer Corp. [Agent Sales]</t>
  </si>
  <si>
    <t xml:space="preserve">Jack In The Box</t>
  </si>
  <si>
    <t xml:space="preserve">BD Biosciences</t>
  </si>
  <si>
    <t xml:space="preserve">Third Party Sales (Mass Market/Agent)</t>
  </si>
  <si>
    <t xml:space="preserve">Total New Deals:</t>
  </si>
  <si>
    <t xml:space="preserve">**Deal Economics are estimated </t>
  </si>
  <si>
    <t xml:space="preserve">Deal Unwind Detail***</t>
  </si>
  <si>
    <t xml:space="preserve">Unwinds Booked Q3</t>
  </si>
  <si>
    <t xml:space="preserve">Buddy Bar Casting</t>
  </si>
  <si>
    <t xml:space="preserve">Castaic Clay</t>
  </si>
  <si>
    <t xml:space="preserve">Crown City Plating Co., Inc.</t>
  </si>
  <si>
    <t xml:space="preserve">Delimex</t>
  </si>
  <si>
    <t xml:space="preserve">Expo Dyeing &amp; Finishing</t>
  </si>
  <si>
    <t xml:space="preserve">Koos Manufacturing</t>
  </si>
  <si>
    <t xml:space="preserve">KUA Textile Inc.</t>
  </si>
  <si>
    <t xml:space="preserve">Matchmaster Dyeing &amp; Finishing, Inc</t>
  </si>
  <si>
    <t xml:space="preserve">Paradise Textile</t>
  </si>
  <si>
    <t xml:space="preserve">Radiant</t>
  </si>
  <si>
    <t xml:space="preserve">San Antonio Hospital</t>
  </si>
  <si>
    <t xml:space="preserve">Temperform USA</t>
  </si>
  <si>
    <t xml:space="preserve">Universal Dyeing and Printing</t>
  </si>
  <si>
    <t xml:space="preserve">Total as of 8/08/01</t>
  </si>
  <si>
    <t xml:space="preserve">Unwinds Not Booked</t>
  </si>
  <si>
    <t xml:space="preserve">Ablestik</t>
  </si>
  <si>
    <t xml:space="preserve">Pacific Tube</t>
  </si>
  <si>
    <t xml:space="preserve">Treasure Chest (Vertis, Inc.)</t>
  </si>
  <si>
    <t xml:space="preserve">Brown Pacific</t>
  </si>
  <si>
    <t xml:space="preserve">Unwinds Booked Q2</t>
  </si>
  <si>
    <t xml:space="preserve">Holiday Rock Co.</t>
  </si>
  <si>
    <t xml:space="preserve">Grand Total</t>
  </si>
  <si>
    <t xml:space="preserve">EES Canada - Risk Analysis</t>
  </si>
  <si>
    <t xml:space="preserve">Risk Management</t>
  </si>
  <si>
    <t xml:space="preserve">Silo</t>
  </si>
  <si>
    <t xml:space="preserve">State</t>
  </si>
  <si>
    <t xml:space="preserve">Region</t>
  </si>
  <si>
    <t xml:space="preserve">Type</t>
  </si>
  <si>
    <t xml:space="preserve">TCV</t>
  </si>
  <si>
    <t xml:space="preserve">Sales Orig. O-K</t>
  </si>
  <si>
    <r>
      <rPr>
        <b val="true"/>
        <sz val="12"/>
        <rFont val="Arial"/>
        <family val="2"/>
      </rPr>
      <t xml:space="preserve">Net Orig. Value O-K               </t>
    </r>
    <r>
      <rPr>
        <b val="true"/>
        <sz val="8"/>
        <rFont val="Arial"/>
        <family val="2"/>
      </rPr>
      <t xml:space="preserve">(MTM @ Offer)</t>
    </r>
  </si>
  <si>
    <t xml:space="preserve">Hedge Mngmt</t>
  </si>
  <si>
    <t xml:space="preserve">Valuation Prudencies</t>
  </si>
  <si>
    <t xml:space="preserve">NET RM</t>
  </si>
  <si>
    <t xml:space="preserve">Total Value</t>
  </si>
  <si>
    <t xml:space="preserve">Thousands of US Dollars (FX Rate 1.54)</t>
  </si>
  <si>
    <t xml:space="preserve">M-O</t>
  </si>
  <si>
    <t xml:space="preserve">RM</t>
  </si>
  <si>
    <t xml:space="preserve">(MTM)</t>
  </si>
  <si>
    <t xml:space="preserve">ENRON DIRECT CANADA</t>
  </si>
  <si>
    <t xml:space="preserve">DIRECT SALES:</t>
  </si>
  <si>
    <t xml:space="preserve">GAS DEALS</t>
  </si>
  <si>
    <t xml:space="preserve">Boardwalk Equities Inc. - 2.5%</t>
  </si>
  <si>
    <t xml:space="preserve">Boardwalk 2.5% Hedge</t>
  </si>
  <si>
    <t xml:space="preserve">Calgary Winter Club</t>
  </si>
  <si>
    <t xml:space="preserve">Point on the Bow Condo</t>
  </si>
  <si>
    <t xml:space="preserve">Telus Convention Center</t>
  </si>
  <si>
    <t xml:space="preserve">TOTAL GAS DEALS</t>
  </si>
  <si>
    <t xml:space="preserve">POWER DEALS</t>
  </si>
  <si>
    <t xml:space="preserve">Kawneer Company Canada</t>
  </si>
  <si>
    <t xml:space="preserve">Frank Sissions Casino</t>
  </si>
  <si>
    <t xml:space="preserve">Capri Centre</t>
  </si>
  <si>
    <t xml:space="preserve">TOTAL POWER DEALS</t>
  </si>
  <si>
    <t xml:space="preserve">TOTAL ENRON DIRECT CANADA:</t>
  </si>
  <si>
    <t xml:space="preserve">TOTAL ENRON DIRECT CANADA Q3:</t>
  </si>
  <si>
    <t xml:space="preserve">EES Europe</t>
  </si>
  <si>
    <t xml:space="preserve">3Q/2001 MTM Origination Summary</t>
  </si>
  <si>
    <t xml:space="preserve">Neta / Renewables Provision</t>
  </si>
  <si>
    <t xml:space="preserve">($000's US$)</t>
  </si>
  <si>
    <t xml:space="preserve">Middle Market (Crossley Cooke)</t>
  </si>
  <si>
    <t xml:space="preserve">Enron Direct</t>
  </si>
  <si>
    <t xml:space="preserve">Enron Directo</t>
  </si>
  <si>
    <t xml:space="preserve">Enron Direct, Netherlands</t>
  </si>
  <si>
    <t xml:space="preserve"> </t>
  </si>
  <si>
    <t xml:space="preserve">Energy Portfolio Mgmt (Rexrode)</t>
  </si>
  <si>
    <t xml:space="preserve">Taylor Woodrow Property Management Ltd</t>
  </si>
  <si>
    <t xml:space="preserve">Taylor Woodrow Construction Ltd</t>
  </si>
  <si>
    <t xml:space="preserve">TOTAL Europe Q3: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</si>
</sst>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_);_(\$* \(#,##0\);_(\$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_(* #,##0.0_);_(* \(#,##0.0\);_(* \-??_);_(@_)"/>
    <numFmt numFmtId="171" formatCode="_(\$* #,##0_);_(\$* \(#,##0\);_(\$* \-_);_(@_)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22"/>
      <name val="Arial"/>
      <family val="2"/>
    </font>
    <font>
      <b val="true"/>
      <i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sz val="12"/>
      <color rgb="FF000000"/>
      <name val="Arial"/>
      <family val="2"/>
    </font>
    <font>
      <u val="single"/>
      <sz val="12"/>
      <name val="Arial"/>
      <family val="2"/>
    </font>
    <font>
      <i val="true"/>
      <sz val="12"/>
      <name val="Arial"/>
      <family val="2"/>
    </font>
    <font>
      <b val="true"/>
      <sz val="14"/>
      <color rgb="FF000000"/>
      <name val="Arial"/>
      <family val="2"/>
    </font>
    <font>
      <b val="true"/>
      <u val="single"/>
      <sz val="12"/>
      <name val="Arial"/>
      <family val="2"/>
    </font>
    <font>
      <i val="true"/>
      <u val="single"/>
      <sz val="12"/>
      <name val="Arial"/>
      <family val="2"/>
    </font>
    <font>
      <i val="true"/>
      <sz val="12"/>
      <color rgb="FF000000"/>
      <name val="Arial"/>
      <family val="2"/>
    </font>
    <font>
      <i val="true"/>
      <u val="singl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i val="true"/>
      <sz val="1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1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1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7" fontId="9" fillId="0" borderId="1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15" fillId="0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4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5" fillId="5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5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3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6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5" fillId="6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6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11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7" fontId="15" fillId="0" borderId="11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7" fontId="9" fillId="0" borderId="11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7" fontId="9" fillId="0" borderId="0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7" fontId="9" fillId="0" borderId="5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7" fontId="15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1" fillId="0" borderId="11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2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2" fillId="0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1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7" fontId="15" fillId="0" borderId="1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1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11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3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3" fillId="0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7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7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7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8" fillId="7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7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24" fillId="0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8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8" fontId="15" fillId="7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7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11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7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1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8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2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9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3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8" fillId="3" borderId="22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6" fontId="13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3" borderId="7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1" fillId="3" borderId="8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3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11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5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1" xfId="22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0" fillId="0" borderId="5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26" fillId="0" borderId="5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1" xfId="22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7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1" xfId="22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4" fontId="31" fillId="0" borderId="9" xfId="22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22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22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30" fillId="0" borderId="24" xfId="22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30" fillId="0" borderId="25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2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32" fillId="4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2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3" borderId="2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3" borderId="2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3" fillId="3" borderId="2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2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2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3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6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0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33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3" borderId="2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3" borderId="2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0" borderId="2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Europe MTM Orig Summary 19-07-01" xfId="20"/>
    <cellStyle name="Normal_Origination Summary (3)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4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6.56"/>
    <col collapsed="false" customWidth="true" hidden="true" outlineLevel="0" max="2" min="2" style="1" width="15.99"/>
    <col collapsed="false" customWidth="true" hidden="true" outlineLevel="0" max="3" min="3" style="1" width="0.41"/>
    <col collapsed="false" customWidth="true" hidden="false" outlineLevel="0" max="4" min="4" style="1" width="18.41"/>
    <col collapsed="false" customWidth="true" hidden="false" outlineLevel="0" max="5" min="5" style="1" width="18.28"/>
    <col collapsed="false" customWidth="true" hidden="false" outlineLevel="0" max="6" min="6" style="1" width="17.85"/>
    <col collapsed="false" customWidth="true" hidden="false" outlineLevel="0" max="7" min="7" style="1" width="20.85"/>
    <col collapsed="false" customWidth="true" hidden="true" outlineLevel="0" max="8" min="8" style="1" width="19.56"/>
    <col collapsed="false" customWidth="true" hidden="false" outlineLevel="0" max="9" min="9" style="2" width="22.56"/>
    <col collapsed="false" customWidth="true" hidden="false" outlineLevel="0" max="10" min="10" style="3" width="12.99"/>
    <col collapsed="false" customWidth="false" hidden="false" outlineLevel="0" max="73" min="11" style="3" width="9.14"/>
    <col collapsed="false" customWidth="false" hidden="false" outlineLevel="0" max="257" min="74" style="4" width="9.14"/>
  </cols>
  <sheetData>
    <row r="2" customFormat="false" ht="12.7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</row>
    <row r="3" customFormat="false" ht="12.7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</row>
    <row r="4" customFormat="false" ht="27.7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</row>
    <row r="5" customFormat="false" ht="28.5" hidden="false" customHeight="true" outlineLevel="0" collapsed="false">
      <c r="A5" s="6"/>
      <c r="B5" s="6"/>
      <c r="C5" s="6"/>
      <c r="D5" s="6"/>
      <c r="E5" s="6"/>
      <c r="F5" s="6"/>
      <c r="G5" s="7"/>
      <c r="H5" s="6"/>
      <c r="I5" s="5"/>
    </row>
    <row r="6" customFormat="false" ht="12.75" hidden="false" customHeight="true" outlineLevel="0" collapsed="false">
      <c r="A6" s="8" t="s">
        <v>2</v>
      </c>
      <c r="B6" s="8"/>
      <c r="C6" s="8"/>
      <c r="D6" s="8"/>
      <c r="E6" s="8"/>
      <c r="F6" s="8"/>
      <c r="G6" s="8"/>
      <c r="H6" s="8"/>
      <c r="I6" s="8"/>
    </row>
    <row r="7" customFormat="false" ht="12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10"/>
    </row>
    <row r="8" customFormat="false" ht="12.75" hidden="false" customHeight="true" outlineLevel="0" collapsed="false">
      <c r="G8" s="11"/>
    </row>
    <row r="9" customFormat="false" ht="12.75" hidden="false" customHeight="true" outlineLevel="0" collapsed="false">
      <c r="D9" s="12"/>
      <c r="H9" s="12"/>
    </row>
    <row r="10" customFormat="false" ht="18.75" hidden="false" customHeight="true" outlineLevel="0" collapsed="false">
      <c r="A10" s="13" t="s">
        <v>3</v>
      </c>
      <c r="B10" s="13"/>
      <c r="C10" s="14"/>
      <c r="D10" s="15" t="s">
        <v>4</v>
      </c>
      <c r="E10" s="15"/>
      <c r="F10" s="15"/>
      <c r="G10" s="15"/>
      <c r="H10" s="15"/>
      <c r="I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51.75" hidden="false" customHeight="true" outlineLevel="0" collapsed="false">
      <c r="A11" s="13"/>
      <c r="B11" s="18" t="s">
        <v>5</v>
      </c>
      <c r="C11" s="19" t="s">
        <v>6</v>
      </c>
      <c r="D11" s="13" t="s">
        <v>7</v>
      </c>
      <c r="E11" s="13" t="s">
        <v>8</v>
      </c>
      <c r="F11" s="13" t="s">
        <v>9</v>
      </c>
      <c r="G11" s="13" t="s">
        <v>10</v>
      </c>
      <c r="H11" s="20" t="s">
        <v>11</v>
      </c>
      <c r="I11" s="13" t="s">
        <v>12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0.75" hidden="true" customHeight="true" outlineLevel="0" collapsed="false">
      <c r="A12" s="21"/>
      <c r="B12" s="21"/>
      <c r="C12" s="22"/>
      <c r="D12" s="21"/>
      <c r="E12" s="23"/>
      <c r="F12" s="23"/>
      <c r="G12" s="23"/>
      <c r="H12" s="24"/>
      <c r="I12" s="23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5.75" hidden="false" customHeight="true" outlineLevel="0" collapsed="false">
      <c r="A13" s="25"/>
      <c r="B13" s="26"/>
      <c r="C13" s="25"/>
      <c r="D13" s="27"/>
      <c r="E13" s="27"/>
      <c r="F13" s="28"/>
      <c r="G13" s="28"/>
      <c r="H13" s="29"/>
      <c r="I13" s="30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8" hidden="false" customHeight="true" outlineLevel="0" collapsed="false">
      <c r="A14" s="31" t="s">
        <v>13</v>
      </c>
      <c r="B14" s="32"/>
      <c r="C14" s="33"/>
      <c r="D14" s="34"/>
      <c r="E14" s="34"/>
      <c r="F14" s="35"/>
      <c r="G14" s="35"/>
      <c r="H14" s="36"/>
      <c r="I14" s="37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5" hidden="false" customHeight="true" outlineLevel="0" collapsed="false">
      <c r="A15" s="38"/>
      <c r="B15" s="39"/>
      <c r="C15" s="40"/>
      <c r="D15" s="41"/>
      <c r="E15" s="41"/>
      <c r="F15" s="35"/>
      <c r="G15" s="35"/>
      <c r="H15" s="35"/>
      <c r="I15" s="4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5.75" hidden="false" customHeight="true" outlineLevel="0" collapsed="false">
      <c r="A16" s="43" t="s">
        <v>14</v>
      </c>
      <c r="B16" s="39"/>
      <c r="C16" s="40"/>
      <c r="D16" s="41"/>
      <c r="E16" s="41"/>
      <c r="F16" s="35"/>
      <c r="G16" s="35"/>
      <c r="H16" s="35"/>
      <c r="I16" s="4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6.75" hidden="false" customHeight="true" outlineLevel="0" collapsed="false">
      <c r="A17" s="43"/>
      <c r="B17" s="39"/>
      <c r="C17" s="40"/>
      <c r="D17" s="41"/>
      <c r="E17" s="41"/>
      <c r="F17" s="35"/>
      <c r="G17" s="35"/>
      <c r="H17" s="35"/>
      <c r="I17" s="4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5.75" hidden="false" customHeight="true" outlineLevel="0" collapsed="false">
      <c r="A18" s="43"/>
      <c r="B18" s="39"/>
      <c r="C18" s="40"/>
      <c r="D18" s="41"/>
      <c r="E18" s="41"/>
      <c r="F18" s="35"/>
      <c r="G18" s="35"/>
      <c r="H18" s="35"/>
      <c r="I18" s="4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8.25" hidden="false" customHeight="true" outlineLevel="0" collapsed="false">
      <c r="A19" s="44"/>
      <c r="B19" s="39"/>
      <c r="C19" s="40"/>
      <c r="D19" s="45"/>
      <c r="E19" s="45"/>
      <c r="F19" s="46"/>
      <c r="G19" s="46"/>
      <c r="H19" s="46"/>
      <c r="I19" s="4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5" hidden="false" customHeight="true" outlineLevel="0" collapsed="false">
      <c r="A20" s="48" t="s">
        <v>15</v>
      </c>
      <c r="B20" s="39"/>
      <c r="C20" s="40"/>
      <c r="D20" s="41" t="n">
        <f aca="false">SUM(D19)</f>
        <v>0</v>
      </c>
      <c r="E20" s="41" t="n">
        <f aca="false">SUM(E19)</f>
        <v>0</v>
      </c>
      <c r="F20" s="35" t="n">
        <f aca="false">SUM(F19)</f>
        <v>0</v>
      </c>
      <c r="G20" s="49" t="n">
        <f aca="false">SUM(G19)</f>
        <v>0</v>
      </c>
      <c r="H20" s="35" t="n">
        <f aca="false">SUM(H19)</f>
        <v>0</v>
      </c>
      <c r="I20" s="42" t="n">
        <f aca="false">SUM(I19)</f>
        <v>0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5" hidden="false" customHeight="true" outlineLevel="0" collapsed="false">
      <c r="A21" s="44"/>
      <c r="B21" s="39"/>
      <c r="C21" s="40"/>
      <c r="D21" s="41"/>
      <c r="E21" s="41"/>
      <c r="F21" s="35"/>
      <c r="G21" s="35"/>
      <c r="H21" s="35"/>
      <c r="I21" s="4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5.75" hidden="false" customHeight="true" outlineLevel="0" collapsed="false">
      <c r="A22" s="43" t="s">
        <v>16</v>
      </c>
      <c r="B22" s="39"/>
      <c r="C22" s="40"/>
      <c r="D22" s="41"/>
      <c r="E22" s="41"/>
      <c r="F22" s="35"/>
      <c r="G22" s="35"/>
      <c r="H22" s="35"/>
      <c r="I22" s="4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6" hidden="false" customHeight="true" outlineLevel="0" collapsed="false">
      <c r="A23" s="50"/>
      <c r="B23" s="39"/>
      <c r="C23" s="40"/>
      <c r="D23" s="41"/>
      <c r="E23" s="41"/>
      <c r="F23" s="35"/>
      <c r="G23" s="35"/>
      <c r="H23" s="35"/>
      <c r="I23" s="4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5" hidden="false" customHeight="true" outlineLevel="0" collapsed="false">
      <c r="A24" s="51" t="s">
        <v>17</v>
      </c>
      <c r="B24" s="52" t="n">
        <v>37083</v>
      </c>
      <c r="C24" s="53" t="s">
        <v>18</v>
      </c>
      <c r="D24" s="54" t="n">
        <f aca="false">I24/0.015</f>
        <v>59547.4666666667</v>
      </c>
      <c r="E24" s="54" t="n">
        <v>893.212</v>
      </c>
      <c r="F24" s="49" t="n">
        <v>0</v>
      </c>
      <c r="G24" s="49" t="n">
        <v>0</v>
      </c>
      <c r="H24" s="49" t="n">
        <v>0</v>
      </c>
      <c r="I24" s="55" t="n">
        <f aca="false">SUM(E24:H24)</f>
        <v>893.212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5.75" hidden="false" customHeight="true" outlineLevel="0" collapsed="false">
      <c r="A25" s="51" t="s">
        <v>19</v>
      </c>
      <c r="B25" s="52" t="n">
        <v>37083</v>
      </c>
      <c r="C25" s="57" t="s">
        <v>20</v>
      </c>
      <c r="D25" s="58" t="n">
        <v>44512.319</v>
      </c>
      <c r="E25" s="54" t="n">
        <v>4878.411</v>
      </c>
      <c r="F25" s="49" t="n">
        <v>-685</v>
      </c>
      <c r="G25" s="49" t="n">
        <v>0</v>
      </c>
      <c r="H25" s="49" t="n">
        <v>0</v>
      </c>
      <c r="I25" s="55" t="n">
        <f aca="false">SUM(E25:H25)</f>
        <v>4193.411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5.75" hidden="false" customHeight="true" outlineLevel="0" collapsed="false">
      <c r="A26" s="51" t="s">
        <v>21</v>
      </c>
      <c r="B26" s="52" t="n">
        <v>37091</v>
      </c>
      <c r="C26" s="57" t="s">
        <v>20</v>
      </c>
      <c r="D26" s="58" t="n">
        <v>0</v>
      </c>
      <c r="E26" s="54" t="n">
        <v>0</v>
      </c>
      <c r="F26" s="49" t="n">
        <v>85</v>
      </c>
      <c r="G26" s="49" t="n">
        <v>0</v>
      </c>
      <c r="H26" s="49" t="n">
        <v>0</v>
      </c>
      <c r="I26" s="55" t="n">
        <f aca="false">SUM(E26:H26)</f>
        <v>85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5.75" hidden="false" customHeight="true" outlineLevel="0" collapsed="false">
      <c r="A27" s="51" t="s">
        <v>22</v>
      </c>
      <c r="B27" s="60" t="n">
        <v>37098</v>
      </c>
      <c r="C27" s="57" t="s">
        <v>20</v>
      </c>
      <c r="D27" s="54" t="n">
        <v>0</v>
      </c>
      <c r="E27" s="54" t="n">
        <v>0</v>
      </c>
      <c r="F27" s="49" t="n">
        <v>-23.55</v>
      </c>
      <c r="G27" s="49" t="n">
        <v>0</v>
      </c>
      <c r="H27" s="49"/>
      <c r="I27" s="55" t="n">
        <f aca="false">SUM(E27:H27)</f>
        <v>-23.55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5.75" hidden="false" customHeight="true" outlineLevel="0" collapsed="false">
      <c r="A28" s="51" t="s">
        <v>23</v>
      </c>
      <c r="B28" s="60" t="n">
        <v>37098</v>
      </c>
      <c r="C28" s="57" t="s">
        <v>20</v>
      </c>
      <c r="D28" s="54" t="n">
        <v>0</v>
      </c>
      <c r="E28" s="54" t="n">
        <v>0</v>
      </c>
      <c r="F28" s="49" t="n">
        <v>-119.88</v>
      </c>
      <c r="G28" s="49" t="n">
        <v>0</v>
      </c>
      <c r="H28" s="49"/>
      <c r="I28" s="55" t="n">
        <f aca="false">SUM(E28:H28)</f>
        <v>-119.88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5.75" hidden="false" customHeight="true" outlineLevel="0" collapsed="false">
      <c r="A29" s="51" t="s">
        <v>24</v>
      </c>
      <c r="B29" s="60" t="n">
        <v>37098</v>
      </c>
      <c r="C29" s="57" t="s">
        <v>20</v>
      </c>
      <c r="D29" s="58" t="n">
        <v>8712.697</v>
      </c>
      <c r="E29" s="54" t="n">
        <v>1117.355</v>
      </c>
      <c r="F29" s="49" t="n">
        <v>-0.12</v>
      </c>
      <c r="G29" s="49" t="n">
        <v>0</v>
      </c>
      <c r="H29" s="49"/>
      <c r="I29" s="55" t="n">
        <f aca="false">SUM(E29:H29)</f>
        <v>1117.235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.75" hidden="false" customHeight="true" outlineLevel="0" collapsed="false">
      <c r="A30" s="50"/>
      <c r="B30" s="39"/>
      <c r="C30" s="40"/>
      <c r="D30" s="45"/>
      <c r="E30" s="45"/>
      <c r="F30" s="46"/>
      <c r="G30" s="46"/>
      <c r="H30" s="46"/>
      <c r="I30" s="47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5" hidden="false" customHeight="true" outlineLevel="0" collapsed="false">
      <c r="A31" s="48" t="s">
        <v>25</v>
      </c>
      <c r="B31" s="39"/>
      <c r="C31" s="40"/>
      <c r="D31" s="41" t="n">
        <f aca="false">SUM(D22:D30)</f>
        <v>112772.482666667</v>
      </c>
      <c r="E31" s="41" t="n">
        <f aca="false">SUM(E22:E30)</f>
        <v>6888.978</v>
      </c>
      <c r="F31" s="35" t="n">
        <f aca="false">SUM(F22:F30)</f>
        <v>-743.55</v>
      </c>
      <c r="G31" s="35" t="n">
        <f aca="false">SUM(G22:G30)</f>
        <v>0</v>
      </c>
      <c r="H31" s="35" t="n">
        <f aca="false">SUM(H22:H30)</f>
        <v>0</v>
      </c>
      <c r="I31" s="42" t="n">
        <f aca="false">SUM(I22:I30)</f>
        <v>6145.428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5" hidden="false" customHeight="true" outlineLevel="0" collapsed="false">
      <c r="A32" s="50"/>
      <c r="B32" s="39"/>
      <c r="C32" s="40"/>
      <c r="D32" s="41"/>
      <c r="E32" s="41"/>
      <c r="F32" s="35"/>
      <c r="G32" s="35"/>
      <c r="H32" s="35"/>
      <c r="I32" s="4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5.75" hidden="false" customHeight="true" outlineLevel="0" collapsed="false">
      <c r="A33" s="43" t="s">
        <v>26</v>
      </c>
      <c r="B33" s="39"/>
      <c r="C33" s="40"/>
      <c r="D33" s="41"/>
      <c r="E33" s="41"/>
      <c r="F33" s="35"/>
      <c r="G33" s="35"/>
      <c r="H33" s="35"/>
      <c r="I33" s="42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4.5" hidden="false" customHeight="true" outlineLevel="0" collapsed="false">
      <c r="A34" s="43"/>
      <c r="B34" s="39"/>
      <c r="C34" s="40"/>
      <c r="D34" s="41"/>
      <c r="E34" s="41"/>
      <c r="F34" s="35"/>
      <c r="G34" s="35"/>
      <c r="H34" s="35"/>
      <c r="I34" s="42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5.75" hidden="false" customHeight="true" outlineLevel="0" collapsed="false">
      <c r="A35" s="61" t="s">
        <v>27</v>
      </c>
      <c r="B35" s="62"/>
      <c r="C35" s="63"/>
      <c r="D35" s="64"/>
      <c r="E35" s="65" t="n">
        <v>11585.378</v>
      </c>
      <c r="F35" s="66" t="n">
        <v>-1003.725</v>
      </c>
      <c r="G35" s="66"/>
      <c r="H35" s="66"/>
      <c r="I35" s="67" t="n">
        <v>10581.653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  <c r="IW35" s="59"/>
    </row>
    <row r="36" customFormat="false" ht="15.75" hidden="false" customHeight="true" outlineLevel="0" collapsed="false">
      <c r="A36" s="61" t="s">
        <v>28</v>
      </c>
      <c r="B36" s="62"/>
      <c r="C36" s="63"/>
      <c r="D36" s="64"/>
      <c r="E36" s="65" t="n">
        <v>0.888</v>
      </c>
      <c r="F36" s="66"/>
      <c r="G36" s="66"/>
      <c r="H36" s="66"/>
      <c r="I36" s="67" t="n">
        <v>0.888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  <c r="IW36" s="59"/>
    </row>
    <row r="37" customFormat="false" ht="15.75" hidden="false" customHeight="true" outlineLevel="0" collapsed="false">
      <c r="A37" s="61" t="s">
        <v>29</v>
      </c>
      <c r="B37" s="62"/>
      <c r="C37" s="63"/>
      <c r="D37" s="64"/>
      <c r="E37" s="65" t="n">
        <v>104.892</v>
      </c>
      <c r="F37" s="66"/>
      <c r="G37" s="66"/>
      <c r="H37" s="66"/>
      <c r="I37" s="68" t="n">
        <f aca="false">SUM(E37:H37)</f>
        <v>104.892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  <c r="IW37" s="59"/>
    </row>
    <row r="38" customFormat="false" ht="15.75" hidden="false" customHeight="true" outlineLevel="0" collapsed="false">
      <c r="A38" s="51" t="s">
        <v>30</v>
      </c>
      <c r="B38" s="69"/>
      <c r="C38" s="70"/>
      <c r="D38" s="58"/>
      <c r="E38" s="54" t="n">
        <v>2012.317</v>
      </c>
      <c r="F38" s="49" t="n">
        <v>47.561</v>
      </c>
      <c r="G38" s="49"/>
      <c r="H38" s="49"/>
      <c r="I38" s="55" t="n">
        <f aca="false">SUM(E38:H38)</f>
        <v>2059.878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  <c r="IW38" s="59"/>
    </row>
    <row r="39" customFormat="false" ht="18" hidden="false" customHeight="true" outlineLevel="0" collapsed="false">
      <c r="A39" s="71" t="s">
        <v>31</v>
      </c>
      <c r="B39" s="72"/>
      <c r="C39" s="73" t="s">
        <v>32</v>
      </c>
      <c r="D39" s="74"/>
      <c r="E39" s="54" t="n">
        <v>5.7</v>
      </c>
      <c r="F39" s="49"/>
      <c r="G39" s="49"/>
      <c r="H39" s="49"/>
      <c r="I39" s="55" t="n">
        <f aca="false">SUM(E39:G39)</f>
        <v>5.7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  <c r="IW39" s="59"/>
    </row>
    <row r="40" customFormat="false" ht="15.75" hidden="false" customHeight="true" outlineLevel="0" collapsed="false">
      <c r="A40" s="51" t="s">
        <v>33</v>
      </c>
      <c r="B40" s="52" t="n">
        <v>37091</v>
      </c>
      <c r="C40" s="53" t="s">
        <v>34</v>
      </c>
      <c r="D40" s="58" t="n">
        <f aca="false">I40/0.015</f>
        <v>750</v>
      </c>
      <c r="E40" s="54" t="n">
        <f aca="false">11.25</f>
        <v>11.25</v>
      </c>
      <c r="F40" s="49" t="n">
        <v>0</v>
      </c>
      <c r="G40" s="49" t="n">
        <v>0</v>
      </c>
      <c r="H40" s="49" t="n">
        <v>0</v>
      </c>
      <c r="I40" s="55" t="n">
        <f aca="false">SUM(E40:H40)</f>
        <v>11.25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  <c r="IR40" s="59"/>
      <c r="IS40" s="59"/>
      <c r="IT40" s="59"/>
      <c r="IU40" s="59"/>
      <c r="IV40" s="59"/>
      <c r="IW40" s="59"/>
    </row>
    <row r="41" customFormat="false" ht="15.75" hidden="false" customHeight="true" outlineLevel="0" collapsed="false">
      <c r="A41" s="51" t="s">
        <v>35</v>
      </c>
      <c r="B41" s="52" t="n">
        <v>37091</v>
      </c>
      <c r="C41" s="53" t="s">
        <v>34</v>
      </c>
      <c r="D41" s="58" t="n">
        <f aca="false">I41/0.015</f>
        <v>1847.46666666667</v>
      </c>
      <c r="E41" s="54" t="n">
        <f aca="false">27.712</f>
        <v>27.712</v>
      </c>
      <c r="F41" s="49" t="n">
        <v>0</v>
      </c>
      <c r="G41" s="49" t="n">
        <v>0</v>
      </c>
      <c r="H41" s="49" t="n">
        <v>0</v>
      </c>
      <c r="I41" s="55" t="n">
        <f aca="false">SUM(E41:H41)</f>
        <v>27.712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  <c r="IR41" s="59"/>
      <c r="IS41" s="59"/>
      <c r="IT41" s="59"/>
      <c r="IU41" s="59"/>
      <c r="IV41" s="59"/>
      <c r="IW41" s="59"/>
    </row>
    <row r="42" customFormat="false" ht="15.75" hidden="false" customHeight="true" outlineLevel="0" collapsed="false">
      <c r="A42" s="51" t="s">
        <v>36</v>
      </c>
      <c r="B42" s="52" t="n">
        <v>37091</v>
      </c>
      <c r="C42" s="53" t="s">
        <v>34</v>
      </c>
      <c r="D42" s="58" t="n">
        <f aca="false">I42/0.015</f>
        <v>0</v>
      </c>
      <c r="E42" s="54" t="n">
        <v>0</v>
      </c>
      <c r="F42" s="49" t="n">
        <v>0</v>
      </c>
      <c r="G42" s="49" t="n">
        <v>0</v>
      </c>
      <c r="H42" s="49" t="n">
        <v>0</v>
      </c>
      <c r="I42" s="55" t="n">
        <f aca="false">SUM(E42:H42)</f>
        <v>0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  <c r="IR42" s="59"/>
      <c r="IS42" s="59"/>
      <c r="IT42" s="59"/>
      <c r="IU42" s="59"/>
      <c r="IV42" s="59"/>
      <c r="IW42" s="59"/>
    </row>
    <row r="43" customFormat="false" ht="15.75" hidden="false" customHeight="true" outlineLevel="0" collapsed="false">
      <c r="A43" s="51" t="s">
        <v>37</v>
      </c>
      <c r="B43" s="60" t="n">
        <v>37098</v>
      </c>
      <c r="C43" s="53" t="s">
        <v>34</v>
      </c>
      <c r="D43" s="54" t="n">
        <v>0</v>
      </c>
      <c r="E43" s="54" t="n">
        <v>-44.774</v>
      </c>
      <c r="F43" s="49" t="n">
        <v>0</v>
      </c>
      <c r="G43" s="49" t="n">
        <v>0</v>
      </c>
      <c r="H43" s="49"/>
      <c r="I43" s="55" t="n">
        <f aca="false">SUM(E43:H43)</f>
        <v>-44.774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  <c r="IR43" s="59"/>
      <c r="IS43" s="59"/>
      <c r="IT43" s="59"/>
      <c r="IU43" s="59"/>
      <c r="IV43" s="59"/>
      <c r="IW43" s="59"/>
    </row>
    <row r="44" customFormat="false" ht="15.75" hidden="false" customHeight="true" outlineLevel="0" collapsed="false">
      <c r="A44" s="51" t="s">
        <v>33</v>
      </c>
      <c r="B44" s="60" t="n">
        <v>37098</v>
      </c>
      <c r="C44" s="53" t="s">
        <v>34</v>
      </c>
      <c r="D44" s="54" t="n">
        <f aca="false">I44/0.03</f>
        <v>11.6666666666667</v>
      </c>
      <c r="E44" s="54" t="n">
        <v>0.35</v>
      </c>
      <c r="F44" s="49" t="n">
        <v>0</v>
      </c>
      <c r="G44" s="49" t="n">
        <v>0</v>
      </c>
      <c r="H44" s="49"/>
      <c r="I44" s="55" t="n">
        <f aca="false">SUM(E44:H44)</f>
        <v>0.35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6" hidden="false" customHeight="true" outlineLevel="0" collapsed="false">
      <c r="A45" s="50"/>
      <c r="B45" s="39"/>
      <c r="C45" s="40"/>
      <c r="D45" s="45"/>
      <c r="E45" s="45"/>
      <c r="F45" s="46"/>
      <c r="G45" s="46"/>
      <c r="H45" s="46"/>
      <c r="I45" s="4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5" hidden="false" customHeight="true" outlineLevel="0" collapsed="false">
      <c r="A46" s="48" t="s">
        <v>38</v>
      </c>
      <c r="B46" s="39"/>
      <c r="C46" s="40"/>
      <c r="D46" s="41" t="n">
        <f aca="false">SUM(D33:D45)</f>
        <v>2609.13333333333</v>
      </c>
      <c r="E46" s="41" t="n">
        <f aca="false">SUM(E33:E45)</f>
        <v>13703.713</v>
      </c>
      <c r="F46" s="35" t="n">
        <f aca="false">SUM(F33:F45)</f>
        <v>-956.164</v>
      </c>
      <c r="G46" s="35" t="n">
        <f aca="false">SUM(G33:G45)</f>
        <v>0</v>
      </c>
      <c r="H46" s="35" t="n">
        <f aca="false">SUM(H33:H45)</f>
        <v>0</v>
      </c>
      <c r="I46" s="42" t="n">
        <f aca="false">SUM(I33:I45)</f>
        <v>12747.549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5" hidden="false" customHeight="true" outlineLevel="0" collapsed="false">
      <c r="A47" s="50"/>
      <c r="B47" s="39"/>
      <c r="C47" s="40"/>
      <c r="D47" s="41"/>
      <c r="E47" s="41"/>
      <c r="F47" s="35"/>
      <c r="G47" s="35"/>
      <c r="H47" s="35"/>
      <c r="I47" s="42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5.75" hidden="false" customHeight="true" outlineLevel="0" collapsed="false">
      <c r="A48" s="43" t="s">
        <v>39</v>
      </c>
      <c r="B48" s="39"/>
      <c r="C48" s="40"/>
      <c r="D48" s="41"/>
      <c r="E48" s="41"/>
      <c r="F48" s="35"/>
      <c r="G48" s="35"/>
      <c r="H48" s="35"/>
      <c r="I48" s="42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5.25" hidden="false" customHeight="true" outlineLevel="0" collapsed="false">
      <c r="A49" s="44"/>
      <c r="B49" s="39"/>
      <c r="C49" s="40"/>
      <c r="D49" s="41"/>
      <c r="E49" s="41"/>
      <c r="F49" s="35"/>
      <c r="G49" s="35"/>
      <c r="H49" s="35"/>
      <c r="I49" s="42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5.75" hidden="false" customHeight="true" outlineLevel="0" collapsed="false">
      <c r="A50" s="75" t="s">
        <v>40</v>
      </c>
      <c r="B50" s="76"/>
      <c r="C50" s="77"/>
      <c r="D50" s="78"/>
      <c r="E50" s="79" t="n">
        <v>38.042</v>
      </c>
      <c r="F50" s="80"/>
      <c r="G50" s="80"/>
      <c r="H50" s="80"/>
      <c r="I50" s="68" t="n">
        <f aca="false">SUM(E50:H50)</f>
        <v>38.042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  <c r="IW50" s="59"/>
    </row>
    <row r="51" customFormat="false" ht="15.75" hidden="false" customHeight="true" outlineLevel="0" collapsed="false">
      <c r="A51" s="51" t="s">
        <v>41</v>
      </c>
      <c r="B51" s="69"/>
      <c r="C51" s="70"/>
      <c r="D51" s="58"/>
      <c r="E51" s="54" t="n">
        <v>94.807</v>
      </c>
      <c r="F51" s="49" t="n">
        <v>-3</v>
      </c>
      <c r="G51" s="49"/>
      <c r="H51" s="49"/>
      <c r="I51" s="55" t="n">
        <f aca="false">SUM(E51:H51)</f>
        <v>91.807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  <c r="IW51" s="59"/>
    </row>
    <row r="52" customFormat="false" ht="15.75" hidden="false" customHeight="true" outlineLevel="0" collapsed="false">
      <c r="A52" s="51" t="s">
        <v>42</v>
      </c>
      <c r="B52" s="52" t="n">
        <v>37083</v>
      </c>
      <c r="C52" s="53" t="s">
        <v>18</v>
      </c>
      <c r="D52" s="58" t="n">
        <v>460000</v>
      </c>
      <c r="E52" s="54" t="n">
        <v>1512.392</v>
      </c>
      <c r="F52" s="49" t="n">
        <v>-83.6</v>
      </c>
      <c r="G52" s="49" t="n">
        <v>0</v>
      </c>
      <c r="H52" s="49" t="n">
        <v>0</v>
      </c>
      <c r="I52" s="55" t="n">
        <f aca="false">SUM(E52:H52)</f>
        <v>1428.792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</row>
    <row r="53" customFormat="false" ht="15.75" hidden="false" customHeight="true" outlineLevel="0" collapsed="false">
      <c r="A53" s="51" t="s">
        <v>43</v>
      </c>
      <c r="B53" s="52" t="n">
        <v>37083</v>
      </c>
      <c r="C53" s="53" t="s">
        <v>18</v>
      </c>
      <c r="D53" s="58" t="n">
        <v>84662.803</v>
      </c>
      <c r="E53" s="54" t="n">
        <v>6042.814</v>
      </c>
      <c r="F53" s="49" t="n">
        <v>-1400</v>
      </c>
      <c r="G53" s="49" t="n">
        <v>0</v>
      </c>
      <c r="H53" s="49" t="n">
        <v>0</v>
      </c>
      <c r="I53" s="55" t="n">
        <f aca="false">SUM(E53:H53)</f>
        <v>4642.814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  <c r="IJ53" s="59"/>
      <c r="IK53" s="59"/>
      <c r="IL53" s="59"/>
      <c r="IM53" s="59"/>
      <c r="IN53" s="59"/>
      <c r="IO53" s="59"/>
      <c r="IP53" s="59"/>
      <c r="IQ53" s="59"/>
      <c r="IR53" s="59"/>
      <c r="IS53" s="59"/>
      <c r="IT53" s="59"/>
      <c r="IU53" s="59"/>
      <c r="IV53" s="59"/>
      <c r="IW53" s="59"/>
    </row>
    <row r="54" customFormat="false" ht="15.75" hidden="false" customHeight="true" outlineLevel="0" collapsed="false">
      <c r="A54" s="51" t="s">
        <v>44</v>
      </c>
      <c r="B54" s="52" t="n">
        <v>37105</v>
      </c>
      <c r="C54" s="53" t="s">
        <v>18</v>
      </c>
      <c r="D54" s="58" t="n">
        <f aca="false">I54/0.06</f>
        <v>29288.0833333333</v>
      </c>
      <c r="E54" s="54" t="n">
        <v>1937.285</v>
      </c>
      <c r="F54" s="49" t="n">
        <v>-180</v>
      </c>
      <c r="G54" s="49" t="n">
        <v>0</v>
      </c>
      <c r="H54" s="49"/>
      <c r="I54" s="55" t="n">
        <v>1757.285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  <c r="IJ54" s="59"/>
      <c r="IK54" s="59"/>
      <c r="IL54" s="59"/>
      <c r="IM54" s="59"/>
      <c r="IN54" s="59"/>
      <c r="IO54" s="59"/>
      <c r="IP54" s="59"/>
      <c r="IQ54" s="59"/>
      <c r="IR54" s="59"/>
      <c r="IS54" s="59"/>
      <c r="IT54" s="59"/>
      <c r="IU54" s="59"/>
      <c r="IV54" s="81"/>
      <c r="IW54" s="81"/>
    </row>
    <row r="55" customFormat="false" ht="15.75" hidden="false" customHeight="true" outlineLevel="0" collapsed="false">
      <c r="A55" s="51" t="s">
        <v>45</v>
      </c>
      <c r="B55" s="52" t="n">
        <v>37083</v>
      </c>
      <c r="C55" s="53" t="s">
        <v>18</v>
      </c>
      <c r="D55" s="58" t="n">
        <v>113803.714</v>
      </c>
      <c r="E55" s="54" t="n">
        <v>7364.846</v>
      </c>
      <c r="F55" s="49" t="n">
        <v>-2350</v>
      </c>
      <c r="G55" s="49" t="n">
        <v>0</v>
      </c>
      <c r="H55" s="49" t="n">
        <v>0</v>
      </c>
      <c r="I55" s="55" t="n">
        <f aca="false">SUM(E55:H55)</f>
        <v>5014.846</v>
      </c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  <c r="IH55" s="59"/>
      <c r="II55" s="59"/>
      <c r="IJ55" s="59"/>
      <c r="IK55" s="59"/>
      <c r="IL55" s="59"/>
      <c r="IM55" s="59"/>
      <c r="IN55" s="59"/>
      <c r="IO55" s="59"/>
      <c r="IP55" s="59"/>
      <c r="IQ55" s="59"/>
      <c r="IR55" s="59"/>
      <c r="IS55" s="59"/>
      <c r="IT55" s="59"/>
      <c r="IU55" s="59"/>
      <c r="IV55" s="59"/>
      <c r="IW55" s="59"/>
    </row>
    <row r="56" customFormat="false" ht="15.75" hidden="false" customHeight="true" outlineLevel="0" collapsed="false">
      <c r="A56" s="51" t="s">
        <v>46</v>
      </c>
      <c r="B56" s="52" t="n">
        <v>37091</v>
      </c>
      <c r="C56" s="53" t="s">
        <v>18</v>
      </c>
      <c r="D56" s="58" t="n">
        <v>0</v>
      </c>
      <c r="E56" s="54" t="n">
        <v>-1606.314</v>
      </c>
      <c r="F56" s="49" t="n">
        <v>440</v>
      </c>
      <c r="G56" s="49" t="n">
        <v>0</v>
      </c>
      <c r="H56" s="49" t="n">
        <v>0</v>
      </c>
      <c r="I56" s="55" t="n">
        <f aca="false">SUM(E56:H56)</f>
        <v>-1166.314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  <c r="HK56" s="59"/>
      <c r="HL56" s="59"/>
      <c r="HM56" s="59"/>
      <c r="HN56" s="59"/>
      <c r="HO56" s="59"/>
      <c r="HP56" s="59"/>
      <c r="HQ56" s="59"/>
      <c r="HR56" s="59"/>
      <c r="HS56" s="59"/>
      <c r="HT56" s="59"/>
      <c r="HU56" s="59"/>
      <c r="HV56" s="59"/>
      <c r="HW56" s="59"/>
      <c r="HX56" s="59"/>
      <c r="HY56" s="59"/>
      <c r="HZ56" s="59"/>
      <c r="IA56" s="59"/>
      <c r="IB56" s="59"/>
      <c r="IC56" s="59"/>
      <c r="ID56" s="59"/>
      <c r="IE56" s="59"/>
      <c r="IF56" s="59"/>
      <c r="IG56" s="59"/>
      <c r="IH56" s="59"/>
      <c r="II56" s="59"/>
      <c r="IJ56" s="59"/>
      <c r="IK56" s="59"/>
      <c r="IL56" s="59"/>
      <c r="IM56" s="59"/>
      <c r="IN56" s="59"/>
      <c r="IO56" s="59"/>
      <c r="IP56" s="59"/>
      <c r="IQ56" s="59"/>
      <c r="IR56" s="59"/>
      <c r="IS56" s="59"/>
      <c r="IT56" s="59"/>
      <c r="IU56" s="59"/>
      <c r="IV56" s="59"/>
      <c r="IW56" s="59"/>
    </row>
    <row r="57" customFormat="false" ht="15.75" hidden="false" customHeight="true" outlineLevel="0" collapsed="false">
      <c r="A57" s="51" t="s">
        <v>47</v>
      </c>
      <c r="B57" s="52" t="n">
        <v>37091</v>
      </c>
      <c r="C57" s="53" t="s">
        <v>18</v>
      </c>
      <c r="D57" s="58" t="n">
        <v>0</v>
      </c>
      <c r="E57" s="54" t="n">
        <v>-275.232</v>
      </c>
      <c r="F57" s="49" t="n">
        <v>24.2</v>
      </c>
      <c r="G57" s="49" t="n">
        <v>0</v>
      </c>
      <c r="H57" s="49" t="n">
        <v>0</v>
      </c>
      <c r="I57" s="55" t="n">
        <f aca="false">SUM(E57:H57)</f>
        <v>-251.032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59"/>
      <c r="IR57" s="59"/>
      <c r="IS57" s="59"/>
      <c r="IT57" s="59"/>
      <c r="IU57" s="59"/>
      <c r="IV57" s="59"/>
      <c r="IW57" s="59"/>
    </row>
    <row r="58" customFormat="false" ht="15.75" hidden="false" customHeight="true" outlineLevel="0" collapsed="false">
      <c r="A58" s="51" t="s">
        <v>48</v>
      </c>
      <c r="B58" s="52" t="n">
        <v>37083</v>
      </c>
      <c r="C58" s="53" t="s">
        <v>18</v>
      </c>
      <c r="D58" s="58" t="n">
        <v>0</v>
      </c>
      <c r="E58" s="54" t="n">
        <v>0</v>
      </c>
      <c r="F58" s="49" t="n">
        <v>161.5</v>
      </c>
      <c r="G58" s="49" t="n">
        <v>0</v>
      </c>
      <c r="H58" s="49" t="n">
        <v>0</v>
      </c>
      <c r="I58" s="55" t="n">
        <f aca="false">SUM(E58:H58)</f>
        <v>161.5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  <c r="IM58" s="59"/>
      <c r="IN58" s="59"/>
      <c r="IO58" s="59"/>
      <c r="IP58" s="59"/>
      <c r="IQ58" s="59"/>
      <c r="IR58" s="59"/>
      <c r="IS58" s="59"/>
      <c r="IT58" s="59"/>
      <c r="IU58" s="59"/>
      <c r="IV58" s="59"/>
      <c r="IW58" s="59"/>
    </row>
    <row r="59" customFormat="false" ht="15.75" hidden="false" customHeight="true" outlineLevel="0" collapsed="false">
      <c r="A59" s="51" t="s">
        <v>49</v>
      </c>
      <c r="B59" s="60" t="n">
        <v>37098</v>
      </c>
      <c r="C59" s="53" t="s">
        <v>18</v>
      </c>
      <c r="D59" s="54" t="n">
        <v>0</v>
      </c>
      <c r="E59" s="54" t="n">
        <v>-2261.651</v>
      </c>
      <c r="F59" s="49" t="n">
        <v>0</v>
      </c>
      <c r="G59" s="49" t="n">
        <v>0</v>
      </c>
      <c r="H59" s="49"/>
      <c r="I59" s="55" t="n">
        <f aca="false">SUM(E59:H59)</f>
        <v>-2261.651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  <c r="HU59" s="59"/>
      <c r="HV59" s="59"/>
      <c r="HW59" s="59"/>
      <c r="HX59" s="59"/>
      <c r="HY59" s="59"/>
      <c r="HZ59" s="59"/>
      <c r="IA59" s="59"/>
      <c r="IB59" s="59"/>
      <c r="IC59" s="59"/>
      <c r="ID59" s="59"/>
      <c r="IE59" s="59"/>
      <c r="IF59" s="59"/>
      <c r="IG59" s="59"/>
      <c r="IH59" s="59"/>
      <c r="II59" s="59"/>
      <c r="IJ59" s="59"/>
      <c r="IK59" s="59"/>
      <c r="IL59" s="59"/>
      <c r="IM59" s="59"/>
      <c r="IN59" s="59"/>
      <c r="IO59" s="59"/>
      <c r="IP59" s="59"/>
      <c r="IQ59" s="59"/>
      <c r="IR59" s="59"/>
      <c r="IS59" s="59"/>
      <c r="IT59" s="59"/>
      <c r="IU59" s="59"/>
      <c r="IV59" s="59"/>
      <c r="IW59" s="59"/>
    </row>
    <row r="60" customFormat="false" ht="15.75" hidden="false" customHeight="true" outlineLevel="0" collapsed="false">
      <c r="A60" s="51" t="s">
        <v>50</v>
      </c>
      <c r="B60" s="52" t="n">
        <v>37091</v>
      </c>
      <c r="C60" s="53" t="s">
        <v>18</v>
      </c>
      <c r="D60" s="58" t="n">
        <v>40099.435</v>
      </c>
      <c r="E60" s="54" t="n">
        <v>2261.651</v>
      </c>
      <c r="F60" s="49" t="n">
        <v>-73.3</v>
      </c>
      <c r="G60" s="49" t="n">
        <v>0</v>
      </c>
      <c r="H60" s="49" t="n">
        <v>0</v>
      </c>
      <c r="I60" s="55" t="n">
        <f aca="false">SUM(E60:H60)</f>
        <v>2188.351</v>
      </c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  <c r="IW60" s="59"/>
    </row>
    <row r="61" customFormat="false" ht="6" hidden="false" customHeight="true" outlineLevel="0" collapsed="false">
      <c r="A61" s="82"/>
      <c r="B61" s="39"/>
      <c r="C61" s="40"/>
      <c r="D61" s="45"/>
      <c r="E61" s="45"/>
      <c r="F61" s="46"/>
      <c r="G61" s="46"/>
      <c r="H61" s="46"/>
      <c r="I61" s="4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5" hidden="false" customHeight="true" outlineLevel="0" collapsed="false">
      <c r="A62" s="83" t="s">
        <v>51</v>
      </c>
      <c r="B62" s="39"/>
      <c r="C62" s="40"/>
      <c r="D62" s="41" t="n">
        <f aca="false">SUM(D48:D61)</f>
        <v>727854.035333333</v>
      </c>
      <c r="E62" s="41" t="n">
        <f aca="false">SUM(E48:E61)</f>
        <v>15108.64</v>
      </c>
      <c r="F62" s="35" t="n">
        <f aca="false">SUM(F48:F61)</f>
        <v>-3464.2</v>
      </c>
      <c r="G62" s="35" t="n">
        <f aca="false">SUM(G48:G61)</f>
        <v>0</v>
      </c>
      <c r="H62" s="35" t="n">
        <f aca="false">SUM(H48:H61)</f>
        <v>0</v>
      </c>
      <c r="I62" s="42" t="n">
        <f aca="false">SUM(I48:I61)</f>
        <v>11644.44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5.75" hidden="false" customHeight="true" outlineLevel="0" collapsed="false">
      <c r="A63" s="43"/>
      <c r="B63" s="39"/>
      <c r="C63" s="40"/>
      <c r="D63" s="41"/>
      <c r="E63" s="41"/>
      <c r="F63" s="35"/>
      <c r="G63" s="35"/>
      <c r="H63" s="35"/>
      <c r="I63" s="42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5.75" hidden="false" customHeight="true" outlineLevel="0" collapsed="false">
      <c r="A64" s="43" t="s">
        <v>52</v>
      </c>
      <c r="B64" s="39"/>
      <c r="C64" s="40"/>
      <c r="D64" s="41"/>
      <c r="E64" s="41"/>
      <c r="F64" s="35"/>
      <c r="G64" s="35"/>
      <c r="H64" s="35"/>
      <c r="I64" s="42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3" hidden="false" customHeight="true" outlineLevel="0" collapsed="false">
      <c r="A65" s="38"/>
      <c r="B65" s="39"/>
      <c r="C65" s="40"/>
      <c r="D65" s="41"/>
      <c r="E65" s="41"/>
      <c r="F65" s="35"/>
      <c r="G65" s="35"/>
      <c r="H65" s="35"/>
      <c r="I65" s="42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5" hidden="false" customHeight="true" outlineLevel="0" collapsed="false">
      <c r="A66" s="38"/>
      <c r="B66" s="39"/>
      <c r="C66" s="40"/>
      <c r="D66" s="54" t="n">
        <v>0</v>
      </c>
      <c r="E66" s="54" t="n">
        <v>0</v>
      </c>
      <c r="F66" s="49" t="n">
        <v>0</v>
      </c>
      <c r="G66" s="49" t="n">
        <v>0</v>
      </c>
      <c r="H66" s="49"/>
      <c r="I66" s="55" t="n">
        <v>0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3.75" hidden="false" customHeight="true" outlineLevel="0" collapsed="false">
      <c r="A67" s="38"/>
      <c r="B67" s="39"/>
      <c r="C67" s="40"/>
      <c r="D67" s="45"/>
      <c r="E67" s="45"/>
      <c r="F67" s="46"/>
      <c r="G67" s="46"/>
      <c r="H67" s="46"/>
      <c r="I67" s="47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5" hidden="false" customHeight="true" outlineLevel="0" collapsed="false">
      <c r="A68" s="84" t="s">
        <v>53</v>
      </c>
      <c r="B68" s="39"/>
      <c r="C68" s="40"/>
      <c r="D68" s="54" t="n">
        <f aca="false">SUM(D66:D67)</f>
        <v>0</v>
      </c>
      <c r="E68" s="54" t="n">
        <f aca="false">SUM(E66:E67)</f>
        <v>0</v>
      </c>
      <c r="F68" s="49" t="n">
        <f aca="false">SUM(F66:F67)</f>
        <v>0</v>
      </c>
      <c r="G68" s="49" t="n">
        <f aca="false">SUM(G66:G67)</f>
        <v>0</v>
      </c>
      <c r="H68" s="49" t="n">
        <f aca="false">SUM(H66:H67)</f>
        <v>0</v>
      </c>
      <c r="I68" s="55" t="n">
        <f aca="false">SUM(I66:I67)</f>
        <v>0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5" hidden="false" customHeight="true" outlineLevel="0" collapsed="false">
      <c r="A69" s="84"/>
      <c r="B69" s="39"/>
      <c r="C69" s="40"/>
      <c r="D69" s="41"/>
      <c r="E69" s="41"/>
      <c r="F69" s="35"/>
      <c r="G69" s="35"/>
      <c r="H69" s="35"/>
      <c r="I69" s="42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5.75" hidden="false" customHeight="true" outlineLevel="0" collapsed="false">
      <c r="A70" s="43" t="s">
        <v>54</v>
      </c>
      <c r="B70" s="39"/>
      <c r="C70" s="40"/>
      <c r="D70" s="41"/>
      <c r="E70" s="41"/>
      <c r="F70" s="35"/>
      <c r="G70" s="35"/>
      <c r="H70" s="35"/>
      <c r="I70" s="42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5" hidden="false" customHeight="true" outlineLevel="0" collapsed="false">
      <c r="A71" s="39"/>
      <c r="B71" s="39"/>
      <c r="C71" s="40"/>
      <c r="D71" s="41"/>
      <c r="E71" s="41"/>
      <c r="F71" s="35"/>
      <c r="G71" s="35"/>
      <c r="H71" s="35"/>
      <c r="I71" s="42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5" hidden="false" customHeight="true" outlineLevel="0" collapsed="false">
      <c r="A72" s="85" t="s">
        <v>55</v>
      </c>
      <c r="B72" s="39"/>
      <c r="C72" s="40"/>
      <c r="D72" s="41"/>
      <c r="E72" s="41"/>
      <c r="F72" s="35"/>
      <c r="G72" s="35"/>
      <c r="H72" s="35"/>
      <c r="I72" s="42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3.75" hidden="false" customHeight="true" outlineLevel="0" collapsed="false">
      <c r="A73" s="86"/>
      <c r="B73" s="39"/>
      <c r="C73" s="40"/>
      <c r="D73" s="41"/>
      <c r="E73" s="41"/>
      <c r="F73" s="35"/>
      <c r="G73" s="35"/>
      <c r="H73" s="35"/>
      <c r="I73" s="42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5.75" hidden="false" customHeight="true" outlineLevel="0" collapsed="false">
      <c r="A74" s="87" t="s">
        <v>56</v>
      </c>
      <c r="B74" s="88"/>
      <c r="C74" s="89"/>
      <c r="D74" s="90"/>
      <c r="E74" s="91" t="n">
        <v>-0.254</v>
      </c>
      <c r="F74" s="92" t="n">
        <v>-0.95</v>
      </c>
      <c r="G74" s="92"/>
      <c r="H74" s="92"/>
      <c r="I74" s="93" t="n">
        <f aca="false">SUM(E74:H74)</f>
        <v>-1.204</v>
      </c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5.75" hidden="false" customHeight="true" outlineLevel="0" collapsed="false">
      <c r="A75" s="87" t="s">
        <v>57</v>
      </c>
      <c r="B75" s="89"/>
      <c r="C75" s="95" t="s">
        <v>58</v>
      </c>
      <c r="D75" s="58"/>
      <c r="E75" s="54" t="n">
        <v>-185.419</v>
      </c>
      <c r="F75" s="49" t="n">
        <v>-37.6</v>
      </c>
      <c r="G75" s="49"/>
      <c r="H75" s="49"/>
      <c r="I75" s="55" t="n">
        <f aca="false">SUM(E75:G75)</f>
        <v>-223.019</v>
      </c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59"/>
      <c r="HI75" s="59"/>
      <c r="HJ75" s="59"/>
      <c r="HK75" s="59"/>
      <c r="HL75" s="59"/>
      <c r="HM75" s="59"/>
      <c r="HN75" s="59"/>
      <c r="HO75" s="59"/>
      <c r="HP75" s="59"/>
      <c r="HQ75" s="59"/>
      <c r="HR75" s="59"/>
      <c r="HS75" s="59"/>
      <c r="HT75" s="59"/>
      <c r="HU75" s="59"/>
      <c r="HV75" s="59"/>
      <c r="HW75" s="59"/>
      <c r="HX75" s="59"/>
      <c r="HY75" s="59"/>
      <c r="HZ75" s="59"/>
      <c r="IA75" s="59"/>
      <c r="IB75" s="59"/>
      <c r="IC75" s="59"/>
      <c r="ID75" s="59"/>
      <c r="IE75" s="59"/>
      <c r="IF75" s="59"/>
      <c r="IG75" s="59"/>
      <c r="IH75" s="59"/>
      <c r="II75" s="59"/>
      <c r="IJ75" s="59"/>
      <c r="IK75" s="59"/>
      <c r="IL75" s="59"/>
      <c r="IM75" s="59"/>
      <c r="IN75" s="59"/>
      <c r="IO75" s="59"/>
      <c r="IP75" s="59"/>
      <c r="IQ75" s="59"/>
      <c r="IR75" s="59"/>
      <c r="IS75" s="59"/>
      <c r="IT75" s="59"/>
      <c r="IU75" s="59"/>
      <c r="IV75" s="59"/>
      <c r="IW75" s="59"/>
    </row>
    <row r="76" customFormat="false" ht="15.75" hidden="false" customHeight="true" outlineLevel="0" collapsed="false">
      <c r="A76" s="87" t="s">
        <v>59</v>
      </c>
      <c r="B76" s="52" t="n">
        <v>37083</v>
      </c>
      <c r="C76" s="57" t="s">
        <v>60</v>
      </c>
      <c r="D76" s="58" t="n">
        <v>65844.189</v>
      </c>
      <c r="E76" s="54" t="n">
        <v>4627.55</v>
      </c>
      <c r="F76" s="49" t="n">
        <v>-835</v>
      </c>
      <c r="G76" s="49" t="n">
        <v>0</v>
      </c>
      <c r="H76" s="49" t="n">
        <v>0</v>
      </c>
      <c r="I76" s="55" t="n">
        <f aca="false">SUM(E76:H76)</f>
        <v>3792.55</v>
      </c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59"/>
      <c r="HI76" s="59"/>
      <c r="HJ76" s="59"/>
      <c r="HK76" s="59"/>
      <c r="HL76" s="59"/>
      <c r="HM76" s="59"/>
      <c r="HN76" s="59"/>
      <c r="HO76" s="59"/>
      <c r="HP76" s="59"/>
      <c r="HQ76" s="59"/>
      <c r="HR76" s="59"/>
      <c r="HS76" s="59"/>
      <c r="HT76" s="59"/>
      <c r="HU76" s="59"/>
      <c r="HV76" s="59"/>
      <c r="HW76" s="59"/>
      <c r="HX76" s="59"/>
      <c r="HY76" s="59"/>
      <c r="HZ76" s="59"/>
      <c r="IA76" s="59"/>
      <c r="IB76" s="59"/>
      <c r="IC76" s="59"/>
      <c r="ID76" s="59"/>
      <c r="IE76" s="59"/>
      <c r="IF76" s="59"/>
      <c r="IG76" s="59"/>
      <c r="IH76" s="59"/>
      <c r="II76" s="59"/>
      <c r="IJ76" s="59"/>
      <c r="IK76" s="59"/>
      <c r="IL76" s="59"/>
      <c r="IM76" s="59"/>
      <c r="IN76" s="59"/>
      <c r="IO76" s="59"/>
      <c r="IP76" s="59"/>
      <c r="IQ76" s="59"/>
      <c r="IR76" s="59"/>
      <c r="IS76" s="59"/>
      <c r="IT76" s="59"/>
      <c r="IU76" s="59"/>
      <c r="IV76" s="59"/>
      <c r="IW76" s="59"/>
    </row>
    <row r="77" customFormat="false" ht="15.75" hidden="false" customHeight="true" outlineLevel="0" collapsed="false">
      <c r="A77" s="87" t="s">
        <v>61</v>
      </c>
      <c r="B77" s="60" t="n">
        <v>37098</v>
      </c>
      <c r="C77" s="57" t="s">
        <v>60</v>
      </c>
      <c r="D77" s="54" t="n">
        <v>32033.692</v>
      </c>
      <c r="E77" s="54" t="n">
        <v>3081.177</v>
      </c>
      <c r="F77" s="49" t="n">
        <v>-880.5</v>
      </c>
      <c r="G77" s="49" t="n">
        <v>0</v>
      </c>
      <c r="H77" s="49"/>
      <c r="I77" s="55" t="n">
        <f aca="false">SUM(E77:H77)</f>
        <v>2200.677</v>
      </c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  <c r="HU77" s="59"/>
      <c r="HV77" s="59"/>
      <c r="HW77" s="59"/>
      <c r="HX77" s="59"/>
      <c r="HY77" s="59"/>
      <c r="HZ77" s="59"/>
      <c r="IA77" s="59"/>
      <c r="IB77" s="59"/>
      <c r="IC77" s="59"/>
      <c r="ID77" s="59"/>
      <c r="IE77" s="59"/>
      <c r="IF77" s="59"/>
      <c r="IG77" s="59"/>
      <c r="IH77" s="59"/>
      <c r="II77" s="59"/>
      <c r="IJ77" s="59"/>
      <c r="IK77" s="59"/>
      <c r="IL77" s="59"/>
      <c r="IM77" s="59"/>
      <c r="IN77" s="59"/>
      <c r="IO77" s="59"/>
      <c r="IP77" s="59"/>
      <c r="IQ77" s="59"/>
      <c r="IR77" s="59"/>
      <c r="IS77" s="59"/>
      <c r="IT77" s="59"/>
      <c r="IU77" s="59"/>
      <c r="IV77" s="59"/>
      <c r="IW77" s="59"/>
    </row>
    <row r="78" customFormat="false" ht="15.75" hidden="false" customHeight="true" outlineLevel="0" collapsed="false">
      <c r="A78" s="87" t="s">
        <v>62</v>
      </c>
      <c r="B78" s="60" t="n">
        <v>37098</v>
      </c>
      <c r="C78" s="57" t="s">
        <v>60</v>
      </c>
      <c r="D78" s="54" t="n">
        <v>141779</v>
      </c>
      <c r="E78" s="54" t="n">
        <v>9349.052</v>
      </c>
      <c r="F78" s="49" t="n">
        <v>-1692.9</v>
      </c>
      <c r="G78" s="49" t="n">
        <v>0</v>
      </c>
      <c r="H78" s="49"/>
      <c r="I78" s="55" t="n">
        <f aca="false">SUM(E78:H78)</f>
        <v>7656.152</v>
      </c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59"/>
      <c r="HI78" s="59"/>
      <c r="HJ78" s="59"/>
      <c r="HK78" s="59"/>
      <c r="HL78" s="59"/>
      <c r="HM78" s="59"/>
      <c r="HN78" s="59"/>
      <c r="HO78" s="59"/>
      <c r="HP78" s="59"/>
      <c r="HQ78" s="59"/>
      <c r="HR78" s="59"/>
      <c r="HS78" s="59"/>
      <c r="HT78" s="59"/>
      <c r="HU78" s="59"/>
      <c r="HV78" s="59"/>
      <c r="HW78" s="59"/>
      <c r="HX78" s="59"/>
      <c r="HY78" s="59"/>
      <c r="HZ78" s="59"/>
      <c r="IA78" s="59"/>
      <c r="IB78" s="59"/>
      <c r="IC78" s="59"/>
      <c r="ID78" s="59"/>
      <c r="IE78" s="59"/>
      <c r="IF78" s="59"/>
      <c r="IG78" s="59"/>
      <c r="IH78" s="59"/>
      <c r="II78" s="59"/>
      <c r="IJ78" s="59"/>
      <c r="IK78" s="59"/>
      <c r="IL78" s="59"/>
      <c r="IM78" s="59"/>
      <c r="IN78" s="59"/>
      <c r="IO78" s="59"/>
      <c r="IP78" s="59"/>
      <c r="IQ78" s="59"/>
      <c r="IR78" s="59"/>
      <c r="IS78" s="59"/>
      <c r="IT78" s="59"/>
      <c r="IU78" s="59"/>
      <c r="IV78" s="59"/>
      <c r="IW78" s="59"/>
    </row>
    <row r="79" customFormat="false" ht="3.75" hidden="false" customHeight="true" outlineLevel="0" collapsed="false">
      <c r="A79" s="69"/>
      <c r="B79" s="60"/>
      <c r="C79" s="57"/>
      <c r="D79" s="96"/>
      <c r="E79" s="96"/>
      <c r="F79" s="97"/>
      <c r="G79" s="97"/>
      <c r="H79" s="97"/>
      <c r="I79" s="98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59"/>
      <c r="HL79" s="59"/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59"/>
      <c r="IM79" s="59"/>
      <c r="IN79" s="59"/>
      <c r="IO79" s="59"/>
      <c r="IP79" s="59"/>
      <c r="IQ79" s="59"/>
      <c r="IR79" s="59"/>
      <c r="IS79" s="59"/>
      <c r="IT79" s="59"/>
      <c r="IU79" s="59"/>
      <c r="IV79" s="59"/>
      <c r="IW79" s="59"/>
    </row>
    <row r="80" customFormat="false" ht="15" hidden="false" customHeight="true" outlineLevel="0" collapsed="false">
      <c r="A80" s="99" t="s">
        <v>63</v>
      </c>
      <c r="B80" s="39"/>
      <c r="C80" s="40"/>
      <c r="D80" s="41" t="n">
        <f aca="false">SUM(D72:D79)</f>
        <v>239656.881</v>
      </c>
      <c r="E80" s="41" t="n">
        <f aca="false">SUM(E72:E79)</f>
        <v>16872.106</v>
      </c>
      <c r="F80" s="35" t="n">
        <f aca="false">SUM(F72:F79)</f>
        <v>-3446.95</v>
      </c>
      <c r="G80" s="49" t="n">
        <f aca="false">SUM(G72:G79)</f>
        <v>0</v>
      </c>
      <c r="H80" s="35" t="n">
        <f aca="false">SUM(H72:H79)</f>
        <v>0</v>
      </c>
      <c r="I80" s="42" t="n">
        <f aca="false">SUM(I72:I79)</f>
        <v>13425.156</v>
      </c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5" hidden="false" customHeight="true" outlineLevel="0" collapsed="false">
      <c r="A81" s="85"/>
      <c r="B81" s="39"/>
      <c r="C81" s="40"/>
      <c r="D81" s="41"/>
      <c r="E81" s="41"/>
      <c r="F81" s="35"/>
      <c r="G81" s="49"/>
      <c r="H81" s="35"/>
      <c r="I81" s="42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5" hidden="false" customHeight="true" outlineLevel="0" collapsed="false">
      <c r="A82" s="85" t="s">
        <v>64</v>
      </c>
      <c r="B82" s="39"/>
      <c r="C82" s="40"/>
      <c r="D82" s="41"/>
      <c r="E82" s="41"/>
      <c r="F82" s="35"/>
      <c r="G82" s="49"/>
      <c r="H82" s="35"/>
      <c r="I82" s="42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5.25" hidden="false" customHeight="true" outlineLevel="0" collapsed="false">
      <c r="A83" s="85"/>
      <c r="B83" s="39"/>
      <c r="C83" s="40"/>
      <c r="D83" s="41"/>
      <c r="E83" s="41"/>
      <c r="F83" s="35"/>
      <c r="G83" s="49"/>
      <c r="H83" s="35"/>
      <c r="I83" s="42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5.75" hidden="false" customHeight="true" outlineLevel="0" collapsed="false">
      <c r="A84" s="87" t="s">
        <v>65</v>
      </c>
      <c r="B84" s="52" t="n">
        <v>37091</v>
      </c>
      <c r="C84" s="57" t="s">
        <v>66</v>
      </c>
      <c r="D84" s="58" t="n">
        <v>3500</v>
      </c>
      <c r="E84" s="54" t="n">
        <v>612.723</v>
      </c>
      <c r="F84" s="49" t="n">
        <v>-59.41</v>
      </c>
      <c r="G84" s="49" t="n">
        <v>0</v>
      </c>
      <c r="H84" s="49" t="n">
        <v>0</v>
      </c>
      <c r="I84" s="55" t="n">
        <f aca="false">SUM(E84:H84)</f>
        <v>553.313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59"/>
      <c r="HI84" s="59"/>
      <c r="HJ84" s="59"/>
      <c r="HK84" s="59"/>
      <c r="HL84" s="59"/>
      <c r="HM84" s="59"/>
      <c r="HN84" s="59"/>
      <c r="HO84" s="59"/>
      <c r="HP84" s="59"/>
      <c r="HQ84" s="59"/>
      <c r="HR84" s="59"/>
      <c r="HS84" s="59"/>
      <c r="HT84" s="59"/>
      <c r="HU84" s="59"/>
      <c r="HV84" s="59"/>
      <c r="HW84" s="59"/>
      <c r="HX84" s="59"/>
      <c r="HY84" s="59"/>
      <c r="HZ84" s="59"/>
      <c r="IA84" s="59"/>
      <c r="IB84" s="59"/>
      <c r="IC84" s="59"/>
      <c r="ID84" s="59"/>
      <c r="IE84" s="59"/>
      <c r="IF84" s="59"/>
      <c r="IG84" s="59"/>
      <c r="IH84" s="59"/>
      <c r="II84" s="59"/>
      <c r="IJ84" s="59"/>
      <c r="IK84" s="59"/>
      <c r="IL84" s="59"/>
      <c r="IM84" s="59"/>
      <c r="IN84" s="59"/>
      <c r="IO84" s="59"/>
      <c r="IP84" s="59"/>
      <c r="IQ84" s="59"/>
      <c r="IR84" s="59"/>
      <c r="IS84" s="59"/>
      <c r="IT84" s="59"/>
      <c r="IU84" s="59"/>
      <c r="IV84" s="59"/>
      <c r="IW84" s="59"/>
    </row>
    <row r="85" customFormat="false" ht="4.5" hidden="false" customHeight="true" outlineLevel="0" collapsed="false">
      <c r="A85" s="69"/>
      <c r="B85" s="52"/>
      <c r="C85" s="57"/>
      <c r="D85" s="100"/>
      <c r="E85" s="96"/>
      <c r="F85" s="97"/>
      <c r="G85" s="97"/>
      <c r="H85" s="97"/>
      <c r="I85" s="98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59"/>
      <c r="EO85" s="59"/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B85" s="59"/>
      <c r="FC85" s="59"/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59"/>
      <c r="GA85" s="59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59"/>
      <c r="HI85" s="59"/>
      <c r="HJ85" s="59"/>
      <c r="HK85" s="59"/>
      <c r="HL85" s="59"/>
      <c r="HM85" s="59"/>
      <c r="HN85" s="59"/>
      <c r="HO85" s="59"/>
      <c r="HP85" s="59"/>
      <c r="HQ85" s="59"/>
      <c r="HR85" s="59"/>
      <c r="HS85" s="59"/>
      <c r="HT85" s="59"/>
      <c r="HU85" s="59"/>
      <c r="HV85" s="59"/>
      <c r="HW85" s="59"/>
      <c r="HX85" s="59"/>
      <c r="HY85" s="59"/>
      <c r="HZ85" s="59"/>
      <c r="IA85" s="59"/>
      <c r="IB85" s="59"/>
      <c r="IC85" s="59"/>
      <c r="ID85" s="59"/>
      <c r="IE85" s="59"/>
      <c r="IF85" s="59"/>
      <c r="IG85" s="59"/>
      <c r="IH85" s="59"/>
      <c r="II85" s="59"/>
      <c r="IJ85" s="59"/>
      <c r="IK85" s="59"/>
      <c r="IL85" s="59"/>
      <c r="IM85" s="59"/>
      <c r="IN85" s="59"/>
      <c r="IO85" s="59"/>
      <c r="IP85" s="59"/>
      <c r="IQ85" s="59"/>
      <c r="IR85" s="59"/>
      <c r="IS85" s="59"/>
      <c r="IT85" s="59"/>
      <c r="IU85" s="59"/>
      <c r="IV85" s="59"/>
      <c r="IW85" s="59"/>
    </row>
    <row r="86" customFormat="false" ht="15" hidden="false" customHeight="true" outlineLevel="0" collapsed="false">
      <c r="A86" s="99" t="s">
        <v>67</v>
      </c>
      <c r="B86" s="39"/>
      <c r="C86" s="40"/>
      <c r="D86" s="41" t="n">
        <f aca="false">SUM(D84:D85)</f>
        <v>3500</v>
      </c>
      <c r="E86" s="41" t="n">
        <f aca="false">SUM(E84:E85)</f>
        <v>612.723</v>
      </c>
      <c r="F86" s="35" t="n">
        <f aca="false">SUM(F84:F85)</f>
        <v>-59.41</v>
      </c>
      <c r="G86" s="49" t="n">
        <f aca="false">SUM(G84:G85)</f>
        <v>0</v>
      </c>
      <c r="H86" s="35" t="n">
        <f aca="false">SUM(H84:H85)</f>
        <v>0</v>
      </c>
      <c r="I86" s="42" t="n">
        <f aca="false">SUM(I84:I85)</f>
        <v>553.313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5" hidden="false" customHeight="true" outlineLevel="0" collapsed="false">
      <c r="A87" s="50"/>
      <c r="B87" s="39"/>
      <c r="C87" s="40"/>
      <c r="D87" s="41"/>
      <c r="E87" s="41"/>
      <c r="F87" s="35"/>
      <c r="G87" s="49"/>
      <c r="H87" s="35"/>
      <c r="I87" s="42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5" hidden="false" customHeight="true" outlineLevel="0" collapsed="false">
      <c r="A88" s="85" t="s">
        <v>68</v>
      </c>
      <c r="B88" s="39"/>
      <c r="C88" s="40"/>
      <c r="D88" s="41"/>
      <c r="E88" s="41"/>
      <c r="F88" s="35"/>
      <c r="G88" s="49"/>
      <c r="H88" s="35"/>
      <c r="I88" s="42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4.5" hidden="false" customHeight="true" outlineLevel="0" collapsed="false">
      <c r="A89" s="39"/>
      <c r="B89" s="39"/>
      <c r="C89" s="40"/>
      <c r="D89" s="41"/>
      <c r="E89" s="41"/>
      <c r="F89" s="35"/>
      <c r="G89" s="49"/>
      <c r="H89" s="35"/>
      <c r="I89" s="42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5.75" hidden="false" customHeight="true" outlineLevel="0" collapsed="false">
      <c r="A90" s="87" t="s">
        <v>69</v>
      </c>
      <c r="B90" s="52" t="n">
        <v>37091</v>
      </c>
      <c r="C90" s="101" t="s">
        <v>70</v>
      </c>
      <c r="D90" s="54" t="n">
        <v>66947.302</v>
      </c>
      <c r="E90" s="54" t="n">
        <v>3197.649</v>
      </c>
      <c r="F90" s="49" t="n">
        <v>0</v>
      </c>
      <c r="G90" s="49" t="n">
        <v>0</v>
      </c>
      <c r="H90" s="49" t="n">
        <v>0</v>
      </c>
      <c r="I90" s="55" t="n">
        <v>3197.649</v>
      </c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59"/>
      <c r="HI90" s="59"/>
      <c r="HJ90" s="59"/>
      <c r="HK90" s="59"/>
      <c r="HL90" s="59"/>
      <c r="HM90" s="59"/>
      <c r="HN90" s="59"/>
      <c r="HO90" s="59"/>
      <c r="HP90" s="59"/>
      <c r="HQ90" s="59"/>
      <c r="HR90" s="59"/>
      <c r="HS90" s="59"/>
      <c r="HT90" s="59"/>
      <c r="HU90" s="59"/>
      <c r="HV90" s="59"/>
      <c r="HW90" s="59"/>
      <c r="HX90" s="59"/>
      <c r="HY90" s="59"/>
      <c r="HZ90" s="59"/>
      <c r="IA90" s="59"/>
      <c r="IB90" s="59"/>
      <c r="IC90" s="59"/>
      <c r="ID90" s="59"/>
      <c r="IE90" s="59"/>
      <c r="IF90" s="59"/>
      <c r="IG90" s="59"/>
      <c r="IH90" s="59"/>
      <c r="II90" s="59"/>
      <c r="IJ90" s="59"/>
      <c r="IK90" s="59"/>
      <c r="IL90" s="59"/>
      <c r="IM90" s="59"/>
      <c r="IN90" s="59"/>
      <c r="IO90" s="59"/>
      <c r="IP90" s="59"/>
      <c r="IQ90" s="59"/>
      <c r="IR90" s="59"/>
      <c r="IS90" s="59"/>
      <c r="IT90" s="59"/>
      <c r="IU90" s="59"/>
      <c r="IV90" s="59"/>
      <c r="IW90" s="59"/>
    </row>
    <row r="91" customFormat="false" ht="15.75" hidden="false" customHeight="true" outlineLevel="0" collapsed="false">
      <c r="A91" s="87" t="s">
        <v>71</v>
      </c>
      <c r="B91" s="52" t="n">
        <v>37105</v>
      </c>
      <c r="C91" s="53" t="s">
        <v>72</v>
      </c>
      <c r="D91" s="58" t="n">
        <v>0</v>
      </c>
      <c r="E91" s="54" t="n">
        <v>1708.279</v>
      </c>
      <c r="F91" s="49" t="n">
        <v>0</v>
      </c>
      <c r="G91" s="49" t="n">
        <v>0</v>
      </c>
      <c r="H91" s="49"/>
      <c r="I91" s="55" t="n">
        <v>1708.279</v>
      </c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  <c r="IM91" s="59"/>
      <c r="IN91" s="59"/>
      <c r="IO91" s="59"/>
      <c r="IP91" s="59"/>
      <c r="IQ91" s="59"/>
      <c r="IR91" s="59"/>
      <c r="IS91" s="59"/>
      <c r="IT91" s="59"/>
      <c r="IU91" s="59"/>
      <c r="IV91" s="81"/>
      <c r="IW91" s="81"/>
    </row>
    <row r="92" customFormat="false" ht="15.75" hidden="false" customHeight="true" outlineLevel="0" collapsed="false">
      <c r="A92" s="87" t="s">
        <v>73</v>
      </c>
      <c r="B92" s="60" t="n">
        <v>37105</v>
      </c>
      <c r="C92" s="101" t="s">
        <v>70</v>
      </c>
      <c r="D92" s="58" t="n">
        <v>0</v>
      </c>
      <c r="E92" s="54" t="n">
        <v>-25.921</v>
      </c>
      <c r="F92" s="49" t="n">
        <v>2.718</v>
      </c>
      <c r="G92" s="49" t="n">
        <v>0</v>
      </c>
      <c r="H92" s="49"/>
      <c r="I92" s="55" t="n">
        <v>-23.203</v>
      </c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  <c r="IH92" s="59"/>
      <c r="II92" s="59"/>
      <c r="IJ92" s="59"/>
      <c r="IK92" s="59"/>
      <c r="IL92" s="59"/>
      <c r="IM92" s="59"/>
      <c r="IN92" s="59"/>
      <c r="IO92" s="59"/>
      <c r="IP92" s="59"/>
      <c r="IQ92" s="59"/>
      <c r="IR92" s="59"/>
      <c r="IS92" s="59"/>
      <c r="IT92" s="59"/>
      <c r="IU92" s="59"/>
      <c r="IV92" s="81"/>
      <c r="IW92" s="81"/>
    </row>
    <row r="93" customFormat="false" ht="4.5" hidden="false" customHeight="true" outlineLevel="0" collapsed="false">
      <c r="A93" s="69"/>
      <c r="B93" s="60"/>
      <c r="C93" s="57"/>
      <c r="D93" s="100"/>
      <c r="E93" s="96"/>
      <c r="F93" s="97"/>
      <c r="G93" s="97"/>
      <c r="H93" s="97"/>
      <c r="I93" s="98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  <c r="IH93" s="59"/>
      <c r="II93" s="59"/>
      <c r="IJ93" s="59"/>
      <c r="IK93" s="59"/>
      <c r="IL93" s="59"/>
      <c r="IM93" s="59"/>
      <c r="IN93" s="59"/>
      <c r="IO93" s="59"/>
      <c r="IP93" s="59"/>
      <c r="IQ93" s="59"/>
      <c r="IR93" s="59"/>
      <c r="IS93" s="59"/>
      <c r="IT93" s="59"/>
      <c r="IU93" s="59"/>
      <c r="IV93" s="81"/>
      <c r="IW93" s="81"/>
    </row>
    <row r="94" customFormat="false" ht="15" hidden="false" customHeight="true" outlineLevel="0" collapsed="false">
      <c r="A94" s="99" t="s">
        <v>74</v>
      </c>
      <c r="B94" s="39"/>
      <c r="C94" s="40"/>
      <c r="D94" s="41" t="n">
        <f aca="false">SUM(D90:D93)</f>
        <v>66947.302</v>
      </c>
      <c r="E94" s="41" t="n">
        <f aca="false">SUM(E90:E93)</f>
        <v>4880.007</v>
      </c>
      <c r="F94" s="35" t="n">
        <f aca="false">SUM(F90:F93)</f>
        <v>2.718</v>
      </c>
      <c r="G94" s="49" t="n">
        <f aca="false">SUM(G90:G93)</f>
        <v>0</v>
      </c>
      <c r="H94" s="35"/>
      <c r="I94" s="42" t="n">
        <f aca="false">SUM(I90:I93)</f>
        <v>4882.725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5" hidden="false" customHeight="true" outlineLevel="0" collapsed="false">
      <c r="A95" s="39"/>
      <c r="B95" s="39"/>
      <c r="C95" s="40"/>
      <c r="D95" s="41"/>
      <c r="E95" s="41"/>
      <c r="F95" s="35"/>
      <c r="G95" s="49"/>
      <c r="H95" s="35"/>
      <c r="I95" s="42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5" hidden="false" customHeight="true" outlineLevel="0" collapsed="false">
      <c r="A96" s="84" t="s">
        <v>75</v>
      </c>
      <c r="B96" s="39"/>
      <c r="C96" s="40"/>
      <c r="D96" s="41" t="n">
        <f aca="false">D80+D86+D94</f>
        <v>310104.183</v>
      </c>
      <c r="E96" s="41" t="n">
        <f aca="false">E80+E86+E94</f>
        <v>22364.836</v>
      </c>
      <c r="F96" s="35" t="n">
        <f aca="false">F80+F86+F94</f>
        <v>-3503.642</v>
      </c>
      <c r="G96" s="49" t="n">
        <f aca="false">G80+G86+G94</f>
        <v>0</v>
      </c>
      <c r="H96" s="35" t="n">
        <f aca="false">H80+H86+H94</f>
        <v>0</v>
      </c>
      <c r="I96" s="42" t="n">
        <f aca="false">I80+I86+I94</f>
        <v>18861.194</v>
      </c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5.75" hidden="false" customHeight="true" outlineLevel="0" collapsed="false">
      <c r="A97" s="39"/>
      <c r="B97" s="39"/>
      <c r="C97" s="40"/>
      <c r="D97" s="102"/>
      <c r="E97" s="102"/>
      <c r="F97" s="103"/>
      <c r="G97" s="103"/>
      <c r="H97" s="103"/>
      <c r="I97" s="104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8" hidden="false" customHeight="true" outlineLevel="0" collapsed="false">
      <c r="A98" s="105" t="s">
        <v>76</v>
      </c>
      <c r="B98" s="106"/>
      <c r="C98" s="107"/>
      <c r="D98" s="108" t="n">
        <f aca="false">D96+D68+D62+D46+D31+D20</f>
        <v>1153339.83433333</v>
      </c>
      <c r="E98" s="108" t="n">
        <f aca="false">E96+E68+E62+E46+E31+E20</f>
        <v>58066.167</v>
      </c>
      <c r="F98" s="109" t="n">
        <f aca="false">F96+F68+F62+F46+F31+F20</f>
        <v>-8667.556</v>
      </c>
      <c r="G98" s="109" t="n">
        <f aca="false">G96+G68+G62+G46+G31+G20</f>
        <v>0</v>
      </c>
      <c r="H98" s="109" t="n">
        <f aca="false">H96+H68+H62+H46+H31+H20</f>
        <v>0</v>
      </c>
      <c r="I98" s="110" t="n">
        <f aca="false">I96+I68+I62+I46+I31+I20</f>
        <v>49398.611</v>
      </c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  <c r="CG98" s="112"/>
      <c r="CH98" s="112"/>
      <c r="CI98" s="112"/>
      <c r="CJ98" s="112"/>
      <c r="CK98" s="112"/>
      <c r="CL98" s="112"/>
      <c r="CM98" s="112"/>
      <c r="CN98" s="112"/>
      <c r="CO98" s="112"/>
      <c r="CP98" s="112"/>
      <c r="CQ98" s="112"/>
      <c r="CR98" s="112"/>
      <c r="CS98" s="112"/>
      <c r="CT98" s="112"/>
      <c r="CU98" s="112"/>
      <c r="CV98" s="112"/>
      <c r="CW98" s="112"/>
      <c r="CX98" s="112"/>
      <c r="CY98" s="112"/>
      <c r="CZ98" s="112"/>
      <c r="DA98" s="112"/>
      <c r="DB98" s="112"/>
      <c r="DC98" s="112"/>
      <c r="DD98" s="112"/>
      <c r="DE98" s="112"/>
      <c r="DF98" s="112"/>
      <c r="DG98" s="112"/>
      <c r="DH98" s="112"/>
      <c r="DI98" s="112"/>
      <c r="DJ98" s="112"/>
      <c r="DK98" s="112"/>
      <c r="DL98" s="112"/>
      <c r="DM98" s="112"/>
      <c r="DN98" s="112"/>
      <c r="DO98" s="112"/>
      <c r="DP98" s="112"/>
      <c r="DQ98" s="112"/>
      <c r="DR98" s="112"/>
      <c r="DS98" s="112"/>
      <c r="DT98" s="112"/>
      <c r="DU98" s="112"/>
      <c r="DV98" s="112"/>
      <c r="DW98" s="112"/>
      <c r="DX98" s="112"/>
      <c r="DY98" s="112"/>
      <c r="DZ98" s="112"/>
      <c r="EA98" s="112"/>
      <c r="EB98" s="112"/>
      <c r="EC98" s="112"/>
      <c r="ED98" s="112"/>
      <c r="EE98" s="112"/>
      <c r="EF98" s="112"/>
      <c r="EG98" s="112"/>
      <c r="EH98" s="112"/>
      <c r="EI98" s="112"/>
      <c r="EJ98" s="112"/>
      <c r="EK98" s="112"/>
      <c r="EL98" s="112"/>
      <c r="EM98" s="112"/>
      <c r="EN98" s="112"/>
      <c r="EO98" s="112"/>
      <c r="EP98" s="112"/>
      <c r="EQ98" s="112"/>
      <c r="ER98" s="112"/>
      <c r="ES98" s="112"/>
      <c r="ET98" s="112"/>
      <c r="EU98" s="112"/>
      <c r="EV98" s="112"/>
      <c r="EW98" s="112"/>
      <c r="EX98" s="112"/>
      <c r="EY98" s="112"/>
      <c r="EZ98" s="112"/>
      <c r="FA98" s="112"/>
      <c r="FB98" s="112"/>
      <c r="FC98" s="112"/>
      <c r="FD98" s="112"/>
      <c r="FE98" s="112"/>
      <c r="FF98" s="112"/>
      <c r="FG98" s="112"/>
      <c r="FH98" s="112"/>
      <c r="FI98" s="112"/>
      <c r="FJ98" s="112"/>
      <c r="FK98" s="112"/>
      <c r="FL98" s="112"/>
      <c r="FM98" s="112"/>
      <c r="FN98" s="112"/>
      <c r="FO98" s="112"/>
      <c r="FP98" s="112"/>
      <c r="FQ98" s="112"/>
      <c r="FR98" s="112"/>
      <c r="FS98" s="112"/>
      <c r="FT98" s="112"/>
      <c r="FU98" s="112"/>
      <c r="FV98" s="112"/>
      <c r="FW98" s="112"/>
      <c r="FX98" s="112"/>
      <c r="FY98" s="112"/>
      <c r="FZ98" s="112"/>
      <c r="GA98" s="112"/>
      <c r="GB98" s="112"/>
      <c r="GC98" s="112"/>
      <c r="GD98" s="112"/>
      <c r="GE98" s="112"/>
      <c r="GF98" s="112"/>
      <c r="GG98" s="112"/>
      <c r="GH98" s="112"/>
      <c r="GI98" s="112"/>
      <c r="GJ98" s="112"/>
      <c r="GK98" s="112"/>
      <c r="GL98" s="112"/>
      <c r="GM98" s="112"/>
      <c r="GN98" s="112"/>
      <c r="GO98" s="112"/>
      <c r="GP98" s="112"/>
      <c r="GQ98" s="112"/>
      <c r="GR98" s="112"/>
      <c r="GS98" s="112"/>
      <c r="GT98" s="112"/>
      <c r="GU98" s="112"/>
      <c r="GV98" s="112"/>
      <c r="GW98" s="112"/>
      <c r="GX98" s="112"/>
      <c r="GY98" s="112"/>
      <c r="GZ98" s="112"/>
      <c r="HA98" s="112"/>
      <c r="HB98" s="112"/>
      <c r="HC98" s="112"/>
      <c r="HD98" s="112"/>
      <c r="HE98" s="112"/>
      <c r="HF98" s="112"/>
      <c r="HG98" s="112"/>
      <c r="HH98" s="112"/>
      <c r="HI98" s="112"/>
      <c r="HJ98" s="112"/>
      <c r="HK98" s="112"/>
      <c r="HL98" s="112"/>
      <c r="HM98" s="112"/>
      <c r="HN98" s="112"/>
      <c r="HO98" s="112"/>
      <c r="HP98" s="112"/>
      <c r="HQ98" s="112"/>
      <c r="HR98" s="112"/>
      <c r="HS98" s="112"/>
      <c r="HT98" s="112"/>
      <c r="HU98" s="112"/>
      <c r="HV98" s="112"/>
      <c r="HW98" s="112"/>
      <c r="HX98" s="112"/>
      <c r="HY98" s="112"/>
      <c r="HZ98" s="112"/>
      <c r="IA98" s="112"/>
      <c r="IB98" s="112"/>
      <c r="IC98" s="112"/>
      <c r="ID98" s="112"/>
      <c r="IE98" s="112"/>
      <c r="IF98" s="112"/>
      <c r="IG98" s="112"/>
      <c r="IH98" s="112"/>
      <c r="II98" s="112"/>
      <c r="IJ98" s="112"/>
      <c r="IK98" s="112"/>
      <c r="IL98" s="112"/>
      <c r="IM98" s="112"/>
      <c r="IN98" s="112"/>
      <c r="IO98" s="112"/>
      <c r="IP98" s="112"/>
      <c r="IQ98" s="112"/>
      <c r="IR98" s="112"/>
      <c r="IS98" s="112"/>
      <c r="IT98" s="112"/>
      <c r="IU98" s="112"/>
      <c r="IV98" s="112"/>
      <c r="IW98" s="112"/>
    </row>
    <row r="99" customFormat="false" ht="18" hidden="false" customHeight="true" outlineLevel="0" collapsed="false">
      <c r="A99" s="105"/>
      <c r="B99" s="106"/>
      <c r="C99" s="107"/>
      <c r="D99" s="108"/>
      <c r="E99" s="108"/>
      <c r="F99" s="109"/>
      <c r="G99" s="109"/>
      <c r="H99" s="109"/>
      <c r="I99" s="110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  <c r="CG99" s="112"/>
      <c r="CH99" s="112"/>
      <c r="CI99" s="112"/>
      <c r="CJ99" s="112"/>
      <c r="CK99" s="112"/>
      <c r="CL99" s="112"/>
      <c r="CM99" s="112"/>
      <c r="CN99" s="112"/>
      <c r="CO99" s="112"/>
      <c r="CP99" s="112"/>
      <c r="CQ99" s="112"/>
      <c r="CR99" s="112"/>
      <c r="CS99" s="112"/>
      <c r="CT99" s="112"/>
      <c r="CU99" s="112"/>
      <c r="CV99" s="112"/>
      <c r="CW99" s="112"/>
      <c r="CX99" s="112"/>
      <c r="CY99" s="112"/>
      <c r="CZ99" s="112"/>
      <c r="DA99" s="112"/>
      <c r="DB99" s="112"/>
      <c r="DC99" s="112"/>
      <c r="DD99" s="112"/>
      <c r="DE99" s="112"/>
      <c r="DF99" s="112"/>
      <c r="DG99" s="112"/>
      <c r="DH99" s="112"/>
      <c r="DI99" s="112"/>
      <c r="DJ99" s="112"/>
      <c r="DK99" s="112"/>
      <c r="DL99" s="112"/>
      <c r="DM99" s="112"/>
      <c r="DN99" s="112"/>
      <c r="DO99" s="112"/>
      <c r="DP99" s="112"/>
      <c r="DQ99" s="112"/>
      <c r="DR99" s="112"/>
      <c r="DS99" s="112"/>
      <c r="DT99" s="112"/>
      <c r="DU99" s="112"/>
      <c r="DV99" s="112"/>
      <c r="DW99" s="112"/>
      <c r="DX99" s="112"/>
      <c r="DY99" s="112"/>
      <c r="DZ99" s="112"/>
      <c r="EA99" s="112"/>
      <c r="EB99" s="112"/>
      <c r="EC99" s="112"/>
      <c r="ED99" s="112"/>
      <c r="EE99" s="112"/>
      <c r="EF99" s="112"/>
      <c r="EG99" s="112"/>
      <c r="EH99" s="112"/>
      <c r="EI99" s="112"/>
      <c r="EJ99" s="112"/>
      <c r="EK99" s="112"/>
      <c r="EL99" s="112"/>
      <c r="EM99" s="112"/>
      <c r="EN99" s="112"/>
      <c r="EO99" s="112"/>
      <c r="EP99" s="112"/>
      <c r="EQ99" s="112"/>
      <c r="ER99" s="112"/>
      <c r="ES99" s="112"/>
      <c r="ET99" s="112"/>
      <c r="EU99" s="112"/>
      <c r="EV99" s="112"/>
      <c r="EW99" s="112"/>
      <c r="EX99" s="112"/>
      <c r="EY99" s="112"/>
      <c r="EZ99" s="112"/>
      <c r="FA99" s="112"/>
      <c r="FB99" s="112"/>
      <c r="FC99" s="112"/>
      <c r="FD99" s="112"/>
      <c r="FE99" s="112"/>
      <c r="FF99" s="112"/>
      <c r="FG99" s="112"/>
      <c r="FH99" s="112"/>
      <c r="FI99" s="112"/>
      <c r="FJ99" s="112"/>
      <c r="FK99" s="112"/>
      <c r="FL99" s="112"/>
      <c r="FM99" s="112"/>
      <c r="FN99" s="112"/>
      <c r="FO99" s="112"/>
      <c r="FP99" s="112"/>
      <c r="FQ99" s="112"/>
      <c r="FR99" s="112"/>
      <c r="FS99" s="112"/>
      <c r="FT99" s="112"/>
      <c r="FU99" s="112"/>
      <c r="FV99" s="112"/>
      <c r="FW99" s="112"/>
      <c r="FX99" s="112"/>
      <c r="FY99" s="112"/>
      <c r="FZ99" s="112"/>
      <c r="GA99" s="112"/>
      <c r="GB99" s="112"/>
      <c r="GC99" s="112"/>
      <c r="GD99" s="112"/>
      <c r="GE99" s="112"/>
      <c r="GF99" s="112"/>
      <c r="GG99" s="112"/>
      <c r="GH99" s="112"/>
      <c r="GI99" s="112"/>
      <c r="GJ99" s="112"/>
      <c r="GK99" s="112"/>
      <c r="GL99" s="112"/>
      <c r="GM99" s="112"/>
      <c r="GN99" s="112"/>
      <c r="GO99" s="112"/>
      <c r="GP99" s="112"/>
      <c r="GQ99" s="112"/>
      <c r="GR99" s="112"/>
      <c r="GS99" s="112"/>
      <c r="GT99" s="112"/>
      <c r="GU99" s="112"/>
      <c r="GV99" s="112"/>
      <c r="GW99" s="112"/>
      <c r="GX99" s="112"/>
      <c r="GY99" s="112"/>
      <c r="GZ99" s="112"/>
      <c r="HA99" s="112"/>
      <c r="HB99" s="112"/>
      <c r="HC99" s="112"/>
      <c r="HD99" s="112"/>
      <c r="HE99" s="112"/>
      <c r="HF99" s="112"/>
      <c r="HG99" s="112"/>
      <c r="HH99" s="112"/>
      <c r="HI99" s="112"/>
      <c r="HJ99" s="112"/>
      <c r="HK99" s="112"/>
      <c r="HL99" s="112"/>
      <c r="HM99" s="112"/>
      <c r="HN99" s="112"/>
      <c r="HO99" s="112"/>
      <c r="HP99" s="112"/>
      <c r="HQ99" s="112"/>
      <c r="HR99" s="112"/>
      <c r="HS99" s="112"/>
      <c r="HT99" s="112"/>
      <c r="HU99" s="112"/>
      <c r="HV99" s="112"/>
      <c r="HW99" s="112"/>
      <c r="HX99" s="112"/>
      <c r="HY99" s="112"/>
      <c r="HZ99" s="112"/>
      <c r="IA99" s="112"/>
      <c r="IB99" s="112"/>
      <c r="IC99" s="112"/>
      <c r="ID99" s="112"/>
      <c r="IE99" s="112"/>
      <c r="IF99" s="112"/>
      <c r="IG99" s="112"/>
      <c r="IH99" s="112"/>
      <c r="II99" s="112"/>
      <c r="IJ99" s="112"/>
      <c r="IK99" s="112"/>
      <c r="IL99" s="112"/>
      <c r="IM99" s="112"/>
      <c r="IN99" s="112"/>
      <c r="IO99" s="112"/>
      <c r="IP99" s="112"/>
      <c r="IQ99" s="112"/>
      <c r="IR99" s="112"/>
      <c r="IS99" s="112"/>
      <c r="IT99" s="112"/>
      <c r="IU99" s="112"/>
      <c r="IV99" s="112"/>
      <c r="IW99" s="112"/>
    </row>
    <row r="100" customFormat="false" ht="18" hidden="false" customHeight="true" outlineLevel="0" collapsed="false">
      <c r="A100" s="107" t="s">
        <v>77</v>
      </c>
      <c r="B100" s="113"/>
      <c r="C100" s="57"/>
      <c r="D100" s="58"/>
      <c r="E100" s="54"/>
      <c r="F100" s="49"/>
      <c r="G100" s="49"/>
      <c r="H100" s="49"/>
      <c r="I100" s="55"/>
    </row>
    <row r="101" customFormat="false" ht="15.75" hidden="false" customHeight="true" outlineLevel="0" collapsed="false">
      <c r="A101" s="114"/>
      <c r="B101" s="115"/>
      <c r="C101" s="57"/>
      <c r="D101" s="58"/>
      <c r="E101" s="54"/>
      <c r="F101" s="49"/>
      <c r="G101" s="49"/>
      <c r="H101" s="49"/>
      <c r="I101" s="55"/>
    </row>
    <row r="102" customFormat="false" ht="15.75" hidden="false" customHeight="true" outlineLevel="0" collapsed="false">
      <c r="A102" s="116" t="s">
        <v>78</v>
      </c>
      <c r="B102" s="115"/>
      <c r="C102" s="57"/>
      <c r="D102" s="58"/>
      <c r="E102" s="54"/>
      <c r="F102" s="49"/>
      <c r="G102" s="49"/>
      <c r="H102" s="49"/>
      <c r="I102" s="55"/>
    </row>
    <row r="103" customFormat="false" ht="15" hidden="false" customHeight="true" outlineLevel="0" collapsed="false">
      <c r="A103" s="117"/>
      <c r="B103" s="118"/>
      <c r="C103" s="57"/>
      <c r="D103" s="58"/>
      <c r="E103" s="54"/>
      <c r="F103" s="49"/>
      <c r="G103" s="49"/>
      <c r="H103" s="49"/>
      <c r="I103" s="55"/>
    </row>
    <row r="104" customFormat="false" ht="15" hidden="false" customHeight="true" outlineLevel="0" collapsed="false">
      <c r="A104" s="119" t="s">
        <v>79</v>
      </c>
      <c r="B104" s="120"/>
      <c r="C104" s="57"/>
      <c r="D104" s="58"/>
      <c r="E104" s="54"/>
      <c r="F104" s="49"/>
      <c r="G104" s="49"/>
      <c r="H104" s="49"/>
      <c r="I104" s="55"/>
    </row>
    <row r="105" customFormat="false" ht="4.5" hidden="false" customHeight="true" outlineLevel="0" collapsed="false">
      <c r="A105" s="121"/>
      <c r="B105" s="121"/>
      <c r="C105" s="122"/>
      <c r="D105" s="123"/>
      <c r="E105" s="123"/>
      <c r="F105" s="124"/>
      <c r="G105" s="124"/>
      <c r="H105" s="124"/>
      <c r="I105" s="125"/>
    </row>
    <row r="106" customFormat="false" ht="15.75" hidden="false" customHeight="true" outlineLevel="0" collapsed="false">
      <c r="A106" s="126" t="s">
        <v>80</v>
      </c>
      <c r="B106" s="62"/>
      <c r="C106" s="63"/>
      <c r="D106" s="64"/>
      <c r="E106" s="65" t="n">
        <v>123.768</v>
      </c>
      <c r="F106" s="66" t="n">
        <v>-19.373</v>
      </c>
      <c r="G106" s="66"/>
      <c r="H106" s="66"/>
      <c r="I106" s="67" t="n">
        <v>104.395</v>
      </c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59"/>
      <c r="HI106" s="59"/>
      <c r="HJ106" s="59"/>
      <c r="HK106" s="59"/>
      <c r="HL106" s="59"/>
      <c r="HM106" s="59"/>
      <c r="HN106" s="59"/>
      <c r="HO106" s="59"/>
      <c r="HP106" s="59"/>
      <c r="HQ106" s="59"/>
      <c r="HR106" s="59"/>
      <c r="HS106" s="59"/>
      <c r="HT106" s="59"/>
      <c r="HU106" s="59"/>
      <c r="HV106" s="59"/>
      <c r="HW106" s="59"/>
      <c r="HX106" s="59"/>
      <c r="HY106" s="59"/>
      <c r="HZ106" s="59"/>
      <c r="IA106" s="59"/>
      <c r="IB106" s="59"/>
      <c r="IC106" s="59"/>
      <c r="ID106" s="59"/>
      <c r="IE106" s="59"/>
      <c r="IF106" s="59"/>
      <c r="IG106" s="59"/>
      <c r="IH106" s="59"/>
      <c r="II106" s="59"/>
      <c r="IJ106" s="59"/>
      <c r="IK106" s="59"/>
      <c r="IL106" s="59"/>
      <c r="IM106" s="59"/>
      <c r="IN106" s="59"/>
      <c r="IO106" s="59"/>
      <c r="IP106" s="59"/>
      <c r="IQ106" s="59"/>
      <c r="IR106" s="59"/>
      <c r="IS106" s="59"/>
      <c r="IT106" s="59"/>
      <c r="IU106" s="59"/>
      <c r="IV106" s="59"/>
      <c r="IW106" s="59"/>
    </row>
    <row r="107" customFormat="false" ht="15.75" hidden="false" customHeight="true" outlineLevel="0" collapsed="false">
      <c r="A107" s="87" t="s">
        <v>81</v>
      </c>
      <c r="B107" s="69"/>
      <c r="C107" s="70"/>
      <c r="D107" s="58"/>
      <c r="E107" s="54" t="n">
        <v>3.716</v>
      </c>
      <c r="F107" s="49" t="n">
        <v>-1.778</v>
      </c>
      <c r="G107" s="49"/>
      <c r="H107" s="49"/>
      <c r="I107" s="55" t="n">
        <v>1.938</v>
      </c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  <c r="IH107" s="59"/>
      <c r="II107" s="59"/>
      <c r="IJ107" s="59"/>
      <c r="IK107" s="59"/>
      <c r="IL107" s="59"/>
      <c r="IM107" s="59"/>
      <c r="IN107" s="59"/>
      <c r="IO107" s="59"/>
      <c r="IP107" s="59"/>
      <c r="IQ107" s="59"/>
      <c r="IR107" s="59"/>
      <c r="IS107" s="59"/>
      <c r="IT107" s="59"/>
      <c r="IU107" s="59"/>
      <c r="IV107" s="59"/>
      <c r="IW107" s="59"/>
    </row>
    <row r="108" customFormat="false" ht="15.75" hidden="false" customHeight="true" outlineLevel="0" collapsed="false">
      <c r="A108" s="87" t="s">
        <v>82</v>
      </c>
      <c r="B108" s="69"/>
      <c r="C108" s="70"/>
      <c r="D108" s="58"/>
      <c r="E108" s="54" t="n">
        <v>27.903</v>
      </c>
      <c r="F108" s="49" t="n">
        <v>-2.144</v>
      </c>
      <c r="G108" s="49"/>
      <c r="H108" s="49"/>
      <c r="I108" s="55" t="n">
        <v>25.759</v>
      </c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  <c r="HU108" s="59"/>
      <c r="HV108" s="59"/>
      <c r="HW108" s="59"/>
      <c r="HX108" s="59"/>
      <c r="HY108" s="59"/>
      <c r="HZ108" s="59"/>
      <c r="IA108" s="59"/>
      <c r="IB108" s="59"/>
      <c r="IC108" s="59"/>
      <c r="ID108" s="59"/>
      <c r="IE108" s="59"/>
      <c r="IF108" s="59"/>
      <c r="IG108" s="59"/>
      <c r="IH108" s="59"/>
      <c r="II108" s="59"/>
      <c r="IJ108" s="59"/>
      <c r="IK108" s="59"/>
      <c r="IL108" s="59"/>
      <c r="IM108" s="59"/>
      <c r="IN108" s="59"/>
      <c r="IO108" s="59"/>
      <c r="IP108" s="59"/>
      <c r="IQ108" s="59"/>
      <c r="IR108" s="59"/>
      <c r="IS108" s="59"/>
      <c r="IT108" s="59"/>
      <c r="IU108" s="59"/>
      <c r="IV108" s="59"/>
      <c r="IW108" s="59"/>
    </row>
    <row r="109" customFormat="false" ht="15.75" hidden="false" customHeight="true" outlineLevel="0" collapsed="false">
      <c r="A109" s="87" t="s">
        <v>83</v>
      </c>
      <c r="B109" s="69"/>
      <c r="C109" s="70"/>
      <c r="D109" s="58"/>
      <c r="E109" s="54" t="n">
        <v>62.724</v>
      </c>
      <c r="F109" s="49" t="n">
        <v>-6.532</v>
      </c>
      <c r="G109" s="49"/>
      <c r="H109" s="49"/>
      <c r="I109" s="55" t="n">
        <f aca="false">SUM(E109:H109)</f>
        <v>56.192</v>
      </c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  <c r="HU109" s="59"/>
      <c r="HV109" s="59"/>
      <c r="HW109" s="59"/>
      <c r="HX109" s="59"/>
      <c r="HY109" s="59"/>
      <c r="HZ109" s="59"/>
      <c r="IA109" s="59"/>
      <c r="IB109" s="59"/>
      <c r="IC109" s="59"/>
      <c r="ID109" s="59"/>
      <c r="IE109" s="59"/>
      <c r="IF109" s="59"/>
      <c r="IG109" s="59"/>
      <c r="IH109" s="59"/>
      <c r="II109" s="59"/>
      <c r="IJ109" s="59"/>
      <c r="IK109" s="59"/>
      <c r="IL109" s="59"/>
      <c r="IM109" s="59"/>
      <c r="IN109" s="59"/>
      <c r="IO109" s="59"/>
      <c r="IP109" s="59"/>
      <c r="IQ109" s="59"/>
      <c r="IR109" s="59"/>
      <c r="IS109" s="59"/>
      <c r="IT109" s="59"/>
      <c r="IU109" s="59"/>
      <c r="IV109" s="59"/>
      <c r="IW109" s="59"/>
    </row>
    <row r="110" customFormat="false" ht="15.75" hidden="false" customHeight="true" outlineLevel="0" collapsed="false">
      <c r="A110" s="87" t="s">
        <v>84</v>
      </c>
      <c r="B110" s="69"/>
      <c r="C110" s="70"/>
      <c r="D110" s="58"/>
      <c r="E110" s="54" t="n">
        <v>52.151</v>
      </c>
      <c r="F110" s="49" t="n">
        <v>-7.935</v>
      </c>
      <c r="G110" s="49"/>
      <c r="H110" s="49"/>
      <c r="I110" s="55" t="n">
        <f aca="false">SUM(E110:H110)</f>
        <v>44.216</v>
      </c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B110" s="59"/>
      <c r="FC110" s="59"/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  <c r="FP110" s="59"/>
      <c r="FQ110" s="59"/>
      <c r="FR110" s="59"/>
      <c r="FS110" s="59"/>
      <c r="FT110" s="59"/>
      <c r="FU110" s="59"/>
      <c r="FV110" s="59"/>
      <c r="FW110" s="59"/>
      <c r="FX110" s="59"/>
      <c r="FY110" s="59"/>
      <c r="FZ110" s="59"/>
      <c r="GA110" s="59"/>
      <c r="GB110" s="59"/>
      <c r="GC110" s="59"/>
      <c r="GD110" s="5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  <c r="GO110" s="59"/>
      <c r="GP110" s="59"/>
      <c r="GQ110" s="59"/>
      <c r="GR110" s="59"/>
      <c r="GS110" s="59"/>
      <c r="GT110" s="59"/>
      <c r="GU110" s="59"/>
      <c r="GV110" s="59"/>
      <c r="GW110" s="59"/>
      <c r="GX110" s="59"/>
      <c r="GY110" s="59"/>
      <c r="GZ110" s="59"/>
      <c r="HA110" s="59"/>
      <c r="HB110" s="59"/>
      <c r="HC110" s="59"/>
      <c r="HD110" s="59"/>
      <c r="HE110" s="59"/>
      <c r="HF110" s="59"/>
      <c r="HG110" s="59"/>
      <c r="HH110" s="59"/>
      <c r="HI110" s="59"/>
      <c r="HJ110" s="59"/>
      <c r="HK110" s="59"/>
      <c r="HL110" s="59"/>
      <c r="HM110" s="59"/>
      <c r="HN110" s="59"/>
      <c r="HO110" s="59"/>
      <c r="HP110" s="59"/>
      <c r="HQ110" s="59"/>
      <c r="HR110" s="59"/>
      <c r="HS110" s="59"/>
      <c r="HT110" s="59"/>
      <c r="HU110" s="59"/>
      <c r="HV110" s="59"/>
      <c r="HW110" s="59"/>
      <c r="HX110" s="59"/>
      <c r="HY110" s="59"/>
      <c r="HZ110" s="59"/>
      <c r="IA110" s="59"/>
      <c r="IB110" s="59"/>
      <c r="IC110" s="59"/>
      <c r="ID110" s="59"/>
      <c r="IE110" s="59"/>
      <c r="IF110" s="59"/>
      <c r="IG110" s="59"/>
      <c r="IH110" s="59"/>
      <c r="II110" s="59"/>
      <c r="IJ110" s="59"/>
      <c r="IK110" s="59"/>
      <c r="IL110" s="59"/>
      <c r="IM110" s="59"/>
      <c r="IN110" s="59"/>
      <c r="IO110" s="59"/>
      <c r="IP110" s="59"/>
      <c r="IQ110" s="59"/>
      <c r="IR110" s="59"/>
      <c r="IS110" s="59"/>
      <c r="IT110" s="59"/>
      <c r="IU110" s="59"/>
      <c r="IV110" s="59"/>
      <c r="IW110" s="59"/>
    </row>
    <row r="111" customFormat="false" ht="15.75" hidden="false" customHeight="true" outlineLevel="0" collapsed="false">
      <c r="A111" s="87" t="s">
        <v>85</v>
      </c>
      <c r="B111" s="69"/>
      <c r="C111" s="70"/>
      <c r="D111" s="58"/>
      <c r="E111" s="54" t="n">
        <v>49.321</v>
      </c>
      <c r="F111" s="49" t="n">
        <v>-3.211</v>
      </c>
      <c r="G111" s="49"/>
      <c r="H111" s="49"/>
      <c r="I111" s="55" t="n">
        <f aca="false">SUM(E111:H111)</f>
        <v>46.11</v>
      </c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  <c r="HU111" s="59"/>
      <c r="HV111" s="59"/>
      <c r="HW111" s="59"/>
      <c r="HX111" s="59"/>
      <c r="HY111" s="59"/>
      <c r="HZ111" s="59"/>
      <c r="IA111" s="59"/>
      <c r="IB111" s="59"/>
      <c r="IC111" s="59"/>
      <c r="ID111" s="59"/>
      <c r="IE111" s="59"/>
      <c r="IF111" s="59"/>
      <c r="IG111" s="59"/>
      <c r="IH111" s="59"/>
      <c r="II111" s="59"/>
      <c r="IJ111" s="59"/>
      <c r="IK111" s="59"/>
      <c r="IL111" s="59"/>
      <c r="IM111" s="59"/>
      <c r="IN111" s="59"/>
      <c r="IO111" s="59"/>
      <c r="IP111" s="59"/>
      <c r="IQ111" s="59"/>
      <c r="IR111" s="59"/>
      <c r="IS111" s="59"/>
      <c r="IT111" s="59"/>
      <c r="IU111" s="59"/>
      <c r="IV111" s="59"/>
      <c r="IW111" s="59"/>
    </row>
    <row r="112" customFormat="false" ht="15.75" hidden="false" customHeight="true" outlineLevel="0" collapsed="false">
      <c r="A112" s="87" t="s">
        <v>86</v>
      </c>
      <c r="B112" s="69"/>
      <c r="C112" s="70"/>
      <c r="D112" s="58"/>
      <c r="E112" s="54" t="n">
        <v>32.915</v>
      </c>
      <c r="F112" s="49" t="n">
        <v>-2.273</v>
      </c>
      <c r="G112" s="49"/>
      <c r="H112" s="49"/>
      <c r="I112" s="55" t="n">
        <f aca="false">SUM(E112:H112)</f>
        <v>30.642</v>
      </c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  <c r="GY112" s="59"/>
      <c r="GZ112" s="59"/>
      <c r="HA112" s="59"/>
      <c r="HB112" s="59"/>
      <c r="HC112" s="59"/>
      <c r="HD112" s="59"/>
      <c r="HE112" s="59"/>
      <c r="HF112" s="59"/>
      <c r="HG112" s="59"/>
      <c r="HH112" s="59"/>
      <c r="HI112" s="59"/>
      <c r="HJ112" s="59"/>
      <c r="HK112" s="59"/>
      <c r="HL112" s="59"/>
      <c r="HM112" s="59"/>
      <c r="HN112" s="59"/>
      <c r="HO112" s="59"/>
      <c r="HP112" s="59"/>
      <c r="HQ112" s="59"/>
      <c r="HR112" s="59"/>
      <c r="HS112" s="59"/>
      <c r="HT112" s="59"/>
      <c r="HU112" s="59"/>
      <c r="HV112" s="59"/>
      <c r="HW112" s="59"/>
      <c r="HX112" s="59"/>
      <c r="HY112" s="59"/>
      <c r="HZ112" s="59"/>
      <c r="IA112" s="59"/>
      <c r="IB112" s="59"/>
      <c r="IC112" s="59"/>
      <c r="ID112" s="59"/>
      <c r="IE112" s="59"/>
      <c r="IF112" s="59"/>
      <c r="IG112" s="59"/>
      <c r="IH112" s="59"/>
      <c r="II112" s="59"/>
      <c r="IJ112" s="59"/>
      <c r="IK112" s="59"/>
      <c r="IL112" s="59"/>
      <c r="IM112" s="59"/>
      <c r="IN112" s="59"/>
      <c r="IO112" s="59"/>
      <c r="IP112" s="59"/>
      <c r="IQ112" s="59"/>
      <c r="IR112" s="59"/>
      <c r="IS112" s="59"/>
      <c r="IT112" s="59"/>
      <c r="IU112" s="59"/>
      <c r="IV112" s="59"/>
      <c r="IW112" s="59"/>
    </row>
    <row r="113" customFormat="false" ht="15.75" hidden="false" customHeight="true" outlineLevel="0" collapsed="false">
      <c r="A113" s="87" t="s">
        <v>87</v>
      </c>
      <c r="B113" s="69"/>
      <c r="C113" s="70"/>
      <c r="D113" s="58"/>
      <c r="E113" s="54" t="n">
        <v>53.712</v>
      </c>
      <c r="F113" s="49" t="n">
        <v>-4.269</v>
      </c>
      <c r="G113" s="49"/>
      <c r="H113" s="49"/>
      <c r="I113" s="55" t="n">
        <f aca="false">SUM(E113:H113)</f>
        <v>49.443</v>
      </c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  <c r="HU113" s="59"/>
      <c r="HV113" s="59"/>
      <c r="HW113" s="59"/>
      <c r="HX113" s="59"/>
      <c r="HY113" s="59"/>
      <c r="HZ113" s="59"/>
      <c r="IA113" s="59"/>
      <c r="IB113" s="59"/>
      <c r="IC113" s="59"/>
      <c r="ID113" s="59"/>
      <c r="IE113" s="59"/>
      <c r="IF113" s="59"/>
      <c r="IG113" s="59"/>
      <c r="IH113" s="59"/>
      <c r="II113" s="59"/>
      <c r="IJ113" s="59"/>
      <c r="IK113" s="59"/>
      <c r="IL113" s="59"/>
      <c r="IM113" s="59"/>
      <c r="IN113" s="59"/>
      <c r="IO113" s="59"/>
      <c r="IP113" s="59"/>
      <c r="IQ113" s="59"/>
      <c r="IR113" s="59"/>
      <c r="IS113" s="59"/>
      <c r="IT113" s="59"/>
      <c r="IU113" s="59"/>
      <c r="IV113" s="59"/>
      <c r="IW113" s="59"/>
    </row>
    <row r="114" customFormat="false" ht="15.75" hidden="false" customHeight="true" outlineLevel="0" collapsed="false">
      <c r="A114" s="87" t="s">
        <v>88</v>
      </c>
      <c r="B114" s="89"/>
      <c r="C114" s="127" t="s">
        <v>89</v>
      </c>
      <c r="D114" s="58"/>
      <c r="E114" s="54" t="n">
        <v>99.763</v>
      </c>
      <c r="F114" s="49" t="n">
        <v>-18.65</v>
      </c>
      <c r="G114" s="49"/>
      <c r="H114" s="49"/>
      <c r="I114" s="55" t="n">
        <f aca="false">SUM(E114:G114)</f>
        <v>81.113</v>
      </c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  <c r="HU114" s="59"/>
      <c r="HV114" s="59"/>
      <c r="HW114" s="59"/>
      <c r="HX114" s="59"/>
      <c r="HY114" s="59"/>
      <c r="HZ114" s="59"/>
      <c r="IA114" s="59"/>
      <c r="IB114" s="59"/>
      <c r="IC114" s="59"/>
      <c r="ID114" s="59"/>
      <c r="IE114" s="59"/>
      <c r="IF114" s="59"/>
      <c r="IG114" s="59"/>
      <c r="IH114" s="59"/>
      <c r="II114" s="59"/>
      <c r="IJ114" s="59"/>
      <c r="IK114" s="59"/>
      <c r="IL114" s="59"/>
      <c r="IM114" s="59"/>
      <c r="IN114" s="59"/>
      <c r="IO114" s="59"/>
      <c r="IP114" s="59"/>
      <c r="IQ114" s="59"/>
      <c r="IR114" s="59"/>
      <c r="IS114" s="59"/>
      <c r="IT114" s="59"/>
      <c r="IU114" s="59"/>
      <c r="IV114" s="59"/>
      <c r="IW114" s="59"/>
    </row>
    <row r="115" customFormat="false" ht="15.75" hidden="false" customHeight="true" outlineLevel="0" collapsed="false">
      <c r="A115" s="87" t="s">
        <v>90</v>
      </c>
      <c r="B115" s="52" t="n">
        <v>37083</v>
      </c>
      <c r="C115" s="57" t="s">
        <v>91</v>
      </c>
      <c r="D115" s="58" t="n">
        <v>1364.808</v>
      </c>
      <c r="E115" s="54" t="n">
        <v>251.728</v>
      </c>
      <c r="F115" s="49" t="n">
        <v>-38.665</v>
      </c>
      <c r="G115" s="49" t="n">
        <v>0</v>
      </c>
      <c r="H115" s="49" t="n">
        <v>0</v>
      </c>
      <c r="I115" s="55" t="n">
        <f aca="false">SUM(E115:H115)</f>
        <v>213.063</v>
      </c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S115" s="59"/>
      <c r="IT115" s="59"/>
      <c r="IU115" s="59"/>
      <c r="IV115" s="59"/>
      <c r="IW115" s="59"/>
    </row>
    <row r="116" customFormat="false" ht="15.75" hidden="false" customHeight="true" outlineLevel="0" collapsed="false">
      <c r="A116" s="87" t="s">
        <v>92</v>
      </c>
      <c r="B116" s="52" t="n">
        <v>37083</v>
      </c>
      <c r="C116" s="57" t="s">
        <v>93</v>
      </c>
      <c r="D116" s="58" t="n">
        <v>2400</v>
      </c>
      <c r="E116" s="54" t="n">
        <v>55.939</v>
      </c>
      <c r="F116" s="49" t="n">
        <v>-2.588</v>
      </c>
      <c r="G116" s="49" t="n">
        <v>0</v>
      </c>
      <c r="H116" s="49" t="n">
        <v>0</v>
      </c>
      <c r="I116" s="55" t="n">
        <f aca="false">SUM(E116:H116)</f>
        <v>53.351</v>
      </c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59"/>
      <c r="HI116" s="59"/>
      <c r="HJ116" s="59"/>
      <c r="HK116" s="59"/>
      <c r="HL116" s="59"/>
      <c r="HM116" s="59"/>
      <c r="HN116" s="59"/>
      <c r="HO116" s="59"/>
      <c r="HP116" s="59"/>
      <c r="HQ116" s="59"/>
      <c r="HR116" s="59"/>
      <c r="HS116" s="59"/>
      <c r="HT116" s="59"/>
      <c r="HU116" s="59"/>
      <c r="HV116" s="59"/>
      <c r="HW116" s="59"/>
      <c r="HX116" s="59"/>
      <c r="HY116" s="59"/>
      <c r="HZ116" s="59"/>
      <c r="IA116" s="59"/>
      <c r="IB116" s="59"/>
      <c r="IC116" s="59"/>
      <c r="ID116" s="59"/>
      <c r="IE116" s="59"/>
      <c r="IF116" s="59"/>
      <c r="IG116" s="59"/>
      <c r="IH116" s="59"/>
      <c r="II116" s="59"/>
      <c r="IJ116" s="59"/>
      <c r="IK116" s="59"/>
      <c r="IL116" s="59"/>
      <c r="IM116" s="59"/>
      <c r="IN116" s="59"/>
      <c r="IO116" s="59"/>
      <c r="IP116" s="59"/>
      <c r="IQ116" s="59"/>
      <c r="IR116" s="59"/>
      <c r="IS116" s="59"/>
      <c r="IT116" s="59"/>
      <c r="IU116" s="59"/>
      <c r="IV116" s="59"/>
      <c r="IW116" s="59"/>
    </row>
    <row r="117" customFormat="false" ht="15.75" hidden="false" customHeight="true" outlineLevel="0" collapsed="false">
      <c r="A117" s="87" t="s">
        <v>94</v>
      </c>
      <c r="B117" s="52" t="n">
        <v>37091</v>
      </c>
      <c r="C117" s="57" t="s">
        <v>93</v>
      </c>
      <c r="D117" s="58" t="n">
        <v>5616.426</v>
      </c>
      <c r="E117" s="54" t="n">
        <v>450.785</v>
      </c>
      <c r="F117" s="49" t="n">
        <v>-76.2</v>
      </c>
      <c r="G117" s="49" t="n">
        <v>0</v>
      </c>
      <c r="H117" s="49" t="n">
        <v>0</v>
      </c>
      <c r="I117" s="55" t="n">
        <f aca="false">SUM(E117:H117)</f>
        <v>374.585</v>
      </c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59"/>
      <c r="HI117" s="59"/>
      <c r="HJ117" s="59"/>
      <c r="HK117" s="59"/>
      <c r="HL117" s="59"/>
      <c r="HM117" s="59"/>
      <c r="HN117" s="59"/>
      <c r="HO117" s="59"/>
      <c r="HP117" s="59"/>
      <c r="HQ117" s="59"/>
      <c r="HR117" s="59"/>
      <c r="HS117" s="59"/>
      <c r="HT117" s="59"/>
      <c r="HU117" s="59"/>
      <c r="HV117" s="59"/>
      <c r="HW117" s="59"/>
      <c r="HX117" s="59"/>
      <c r="HY117" s="59"/>
      <c r="HZ117" s="59"/>
      <c r="IA117" s="59"/>
      <c r="IB117" s="59"/>
      <c r="IC117" s="59"/>
      <c r="ID117" s="59"/>
      <c r="IE117" s="59"/>
      <c r="IF117" s="59"/>
      <c r="IG117" s="59"/>
      <c r="IH117" s="59"/>
      <c r="II117" s="59"/>
      <c r="IJ117" s="59"/>
      <c r="IK117" s="59"/>
      <c r="IL117" s="59"/>
      <c r="IM117" s="59"/>
      <c r="IN117" s="59"/>
      <c r="IO117" s="59"/>
      <c r="IP117" s="59"/>
      <c r="IQ117" s="59"/>
      <c r="IR117" s="59"/>
      <c r="IS117" s="59"/>
      <c r="IT117" s="59"/>
      <c r="IU117" s="59"/>
      <c r="IV117" s="59"/>
      <c r="IW117" s="59"/>
    </row>
    <row r="118" customFormat="false" ht="15.75" hidden="false" customHeight="true" outlineLevel="0" collapsed="false">
      <c r="A118" s="87" t="s">
        <v>95</v>
      </c>
      <c r="B118" s="52" t="n">
        <v>37091</v>
      </c>
      <c r="C118" s="57" t="s">
        <v>93</v>
      </c>
      <c r="D118" s="58" t="n">
        <v>7249.231</v>
      </c>
      <c r="E118" s="54" t="n">
        <v>346.237</v>
      </c>
      <c r="F118" s="49" t="n">
        <v>-145.7</v>
      </c>
      <c r="G118" s="49" t="n">
        <v>0</v>
      </c>
      <c r="H118" s="49" t="n">
        <v>0</v>
      </c>
      <c r="I118" s="55" t="n">
        <f aca="false">SUM(E118:H118)</f>
        <v>200.537</v>
      </c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59"/>
      <c r="HI118" s="59"/>
      <c r="HJ118" s="59"/>
      <c r="HK118" s="59"/>
      <c r="HL118" s="59"/>
      <c r="HM118" s="59"/>
      <c r="HN118" s="59"/>
      <c r="HO118" s="59"/>
      <c r="HP118" s="59"/>
      <c r="HQ118" s="59"/>
      <c r="HR118" s="59"/>
      <c r="HS118" s="59"/>
      <c r="HT118" s="59"/>
      <c r="HU118" s="59"/>
      <c r="HV118" s="59"/>
      <c r="HW118" s="59"/>
      <c r="HX118" s="59"/>
      <c r="HY118" s="59"/>
      <c r="HZ118" s="59"/>
      <c r="IA118" s="59"/>
      <c r="IB118" s="59"/>
      <c r="IC118" s="59"/>
      <c r="ID118" s="59"/>
      <c r="IE118" s="59"/>
      <c r="IF118" s="59"/>
      <c r="IG118" s="59"/>
      <c r="IH118" s="59"/>
      <c r="II118" s="59"/>
      <c r="IJ118" s="59"/>
      <c r="IK118" s="59"/>
      <c r="IL118" s="59"/>
      <c r="IM118" s="59"/>
      <c r="IN118" s="59"/>
      <c r="IO118" s="59"/>
      <c r="IP118" s="59"/>
      <c r="IQ118" s="59"/>
      <c r="IR118" s="59"/>
      <c r="IS118" s="59"/>
      <c r="IT118" s="59"/>
      <c r="IU118" s="59"/>
      <c r="IV118" s="59"/>
      <c r="IW118" s="59"/>
    </row>
    <row r="119" customFormat="false" ht="15.75" hidden="false" customHeight="true" outlineLevel="0" collapsed="false">
      <c r="A119" s="87" t="s">
        <v>96</v>
      </c>
      <c r="B119" s="52" t="n">
        <v>37091</v>
      </c>
      <c r="C119" s="57" t="s">
        <v>93</v>
      </c>
      <c r="D119" s="58" t="n">
        <v>170</v>
      </c>
      <c r="E119" s="54" t="n">
        <v>274.763</v>
      </c>
      <c r="F119" s="49" t="n">
        <v>-33.676</v>
      </c>
      <c r="G119" s="49" t="n">
        <v>0</v>
      </c>
      <c r="H119" s="49" t="n">
        <v>0</v>
      </c>
      <c r="I119" s="55" t="n">
        <f aca="false">SUM(E119:H119)</f>
        <v>241.087</v>
      </c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59"/>
      <c r="HI119" s="59"/>
      <c r="HJ119" s="59"/>
      <c r="HK119" s="59"/>
      <c r="HL119" s="59"/>
      <c r="HM119" s="59"/>
      <c r="HN119" s="59"/>
      <c r="HO119" s="59"/>
      <c r="HP119" s="59"/>
      <c r="HQ119" s="59"/>
      <c r="HR119" s="59"/>
      <c r="HS119" s="59"/>
      <c r="HT119" s="59"/>
      <c r="HU119" s="59"/>
      <c r="HV119" s="59"/>
      <c r="HW119" s="59"/>
      <c r="HX119" s="59"/>
      <c r="HY119" s="59"/>
      <c r="HZ119" s="59"/>
      <c r="IA119" s="59"/>
      <c r="IB119" s="59"/>
      <c r="IC119" s="59"/>
      <c r="ID119" s="59"/>
      <c r="IE119" s="59"/>
      <c r="IF119" s="59"/>
      <c r="IG119" s="59"/>
      <c r="IH119" s="59"/>
      <c r="II119" s="59"/>
      <c r="IJ119" s="59"/>
      <c r="IK119" s="59"/>
      <c r="IL119" s="59"/>
      <c r="IM119" s="59"/>
      <c r="IN119" s="59"/>
      <c r="IO119" s="59"/>
      <c r="IP119" s="59"/>
      <c r="IQ119" s="59"/>
      <c r="IR119" s="59"/>
      <c r="IS119" s="59"/>
      <c r="IT119" s="59"/>
      <c r="IU119" s="59"/>
      <c r="IV119" s="59"/>
      <c r="IW119" s="59"/>
    </row>
    <row r="120" customFormat="false" ht="15.75" hidden="false" customHeight="true" outlineLevel="0" collapsed="false">
      <c r="A120" s="87" t="s">
        <v>97</v>
      </c>
      <c r="B120" s="52" t="n">
        <v>37091</v>
      </c>
      <c r="C120" s="57" t="s">
        <v>93</v>
      </c>
      <c r="D120" s="58" t="n">
        <v>674.2</v>
      </c>
      <c r="E120" s="54" t="n">
        <v>55.509</v>
      </c>
      <c r="F120" s="49" t="n">
        <v>-11.423</v>
      </c>
      <c r="G120" s="49" t="n">
        <v>0</v>
      </c>
      <c r="H120" s="49" t="n">
        <v>0</v>
      </c>
      <c r="I120" s="55" t="n">
        <f aca="false">SUM(E120:H120)</f>
        <v>44.086</v>
      </c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59"/>
      <c r="HI120" s="59"/>
      <c r="HJ120" s="59"/>
      <c r="HK120" s="59"/>
      <c r="HL120" s="59"/>
      <c r="HM120" s="59"/>
      <c r="HN120" s="59"/>
      <c r="HO120" s="59"/>
      <c r="HP120" s="59"/>
      <c r="HQ120" s="59"/>
      <c r="HR120" s="59"/>
      <c r="HS120" s="59"/>
      <c r="HT120" s="59"/>
      <c r="HU120" s="59"/>
      <c r="HV120" s="59"/>
      <c r="HW120" s="59"/>
      <c r="HX120" s="59"/>
      <c r="HY120" s="59"/>
      <c r="HZ120" s="59"/>
      <c r="IA120" s="59"/>
      <c r="IB120" s="59"/>
      <c r="IC120" s="59"/>
      <c r="ID120" s="59"/>
      <c r="IE120" s="59"/>
      <c r="IF120" s="59"/>
      <c r="IG120" s="59"/>
      <c r="IH120" s="59"/>
      <c r="II120" s="59"/>
      <c r="IJ120" s="59"/>
      <c r="IK120" s="59"/>
      <c r="IL120" s="59"/>
      <c r="IM120" s="59"/>
      <c r="IN120" s="59"/>
      <c r="IO120" s="59"/>
      <c r="IP120" s="59"/>
      <c r="IQ120" s="59"/>
      <c r="IR120" s="59"/>
      <c r="IS120" s="59"/>
      <c r="IT120" s="59"/>
      <c r="IU120" s="59"/>
      <c r="IV120" s="59"/>
      <c r="IW120" s="59"/>
    </row>
    <row r="121" customFormat="false" ht="15.75" hidden="false" customHeight="true" outlineLevel="0" collapsed="false">
      <c r="A121" s="87" t="s">
        <v>98</v>
      </c>
      <c r="B121" s="52" t="n">
        <v>37091</v>
      </c>
      <c r="C121" s="57" t="s">
        <v>93</v>
      </c>
      <c r="D121" s="58" t="n">
        <v>350</v>
      </c>
      <c r="E121" s="54" t="n">
        <v>86.87</v>
      </c>
      <c r="F121" s="49" t="n">
        <v>-4.013</v>
      </c>
      <c r="G121" s="49" t="n">
        <v>0</v>
      </c>
      <c r="H121" s="49" t="n">
        <v>0</v>
      </c>
      <c r="I121" s="55" t="n">
        <f aca="false">SUM(E121:H121)</f>
        <v>82.857</v>
      </c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59"/>
      <c r="HL121" s="59"/>
      <c r="HM121" s="59"/>
      <c r="HN121" s="59"/>
      <c r="HO121" s="59"/>
      <c r="HP121" s="59"/>
      <c r="HQ121" s="59"/>
      <c r="HR121" s="59"/>
      <c r="HS121" s="59"/>
      <c r="HT121" s="59"/>
      <c r="HU121" s="59"/>
      <c r="HV121" s="59"/>
      <c r="HW121" s="59"/>
      <c r="HX121" s="59"/>
      <c r="HY121" s="59"/>
      <c r="HZ121" s="59"/>
      <c r="IA121" s="59"/>
      <c r="IB121" s="59"/>
      <c r="IC121" s="59"/>
      <c r="ID121" s="59"/>
      <c r="IE121" s="59"/>
      <c r="IF121" s="59"/>
      <c r="IG121" s="59"/>
      <c r="IH121" s="59"/>
      <c r="II121" s="59"/>
      <c r="IJ121" s="59"/>
      <c r="IK121" s="59"/>
      <c r="IL121" s="59"/>
      <c r="IM121" s="59"/>
      <c r="IN121" s="59"/>
      <c r="IO121" s="59"/>
      <c r="IP121" s="59"/>
      <c r="IQ121" s="59"/>
      <c r="IR121" s="59"/>
      <c r="IS121" s="59"/>
      <c r="IT121" s="59"/>
      <c r="IU121" s="59"/>
      <c r="IV121" s="59"/>
      <c r="IW121" s="59"/>
    </row>
    <row r="122" customFormat="false" ht="18" hidden="false" customHeight="true" outlineLevel="0" collapsed="false">
      <c r="A122" s="87" t="s">
        <v>99</v>
      </c>
      <c r="B122" s="52" t="n">
        <v>37091</v>
      </c>
      <c r="C122" s="57" t="s">
        <v>93</v>
      </c>
      <c r="D122" s="58" t="n">
        <v>1094.5</v>
      </c>
      <c r="E122" s="54" t="n">
        <v>77.313</v>
      </c>
      <c r="F122" s="49" t="n">
        <v>-15.261</v>
      </c>
      <c r="G122" s="49" t="n">
        <v>0</v>
      </c>
      <c r="H122" s="49" t="n">
        <v>0</v>
      </c>
      <c r="I122" s="55" t="n">
        <f aca="false">SUM(E122:H122)</f>
        <v>62.052</v>
      </c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59"/>
      <c r="HI122" s="59"/>
      <c r="HJ122" s="59"/>
      <c r="HK122" s="59"/>
      <c r="HL122" s="59"/>
      <c r="HM122" s="59"/>
      <c r="HN122" s="59"/>
      <c r="HO122" s="59"/>
      <c r="HP122" s="59"/>
      <c r="HQ122" s="59"/>
      <c r="HR122" s="59"/>
      <c r="HS122" s="59"/>
      <c r="HT122" s="59"/>
      <c r="HU122" s="59"/>
      <c r="HV122" s="59"/>
      <c r="HW122" s="59"/>
      <c r="HX122" s="59"/>
      <c r="HY122" s="59"/>
      <c r="HZ122" s="59"/>
      <c r="IA122" s="59"/>
      <c r="IB122" s="59"/>
      <c r="IC122" s="59"/>
      <c r="ID122" s="59"/>
      <c r="IE122" s="59"/>
      <c r="IF122" s="59"/>
      <c r="IG122" s="59"/>
      <c r="IH122" s="59"/>
      <c r="II122" s="59"/>
      <c r="IJ122" s="59"/>
      <c r="IK122" s="59"/>
      <c r="IL122" s="59"/>
      <c r="IM122" s="59"/>
      <c r="IN122" s="59"/>
      <c r="IO122" s="59"/>
      <c r="IP122" s="59"/>
      <c r="IQ122" s="59"/>
      <c r="IR122" s="59"/>
      <c r="IS122" s="59"/>
      <c r="IT122" s="59"/>
      <c r="IU122" s="59"/>
      <c r="IV122" s="59"/>
      <c r="IW122" s="59"/>
    </row>
    <row r="123" customFormat="false" ht="18" hidden="false" customHeight="true" outlineLevel="0" collapsed="false">
      <c r="A123" s="87" t="s">
        <v>100</v>
      </c>
      <c r="B123" s="52" t="n">
        <v>37091</v>
      </c>
      <c r="C123" s="57" t="s">
        <v>93</v>
      </c>
      <c r="D123" s="58" t="n">
        <v>523.7</v>
      </c>
      <c r="E123" s="54" t="n">
        <v>61.772</v>
      </c>
      <c r="F123" s="49" t="n">
        <v>-11.181</v>
      </c>
      <c r="G123" s="49" t="n">
        <v>0</v>
      </c>
      <c r="H123" s="49" t="n">
        <v>0</v>
      </c>
      <c r="I123" s="55" t="n">
        <f aca="false">SUM(E123:H123)</f>
        <v>50.591</v>
      </c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59"/>
      <c r="HI123" s="59"/>
      <c r="HJ123" s="59"/>
      <c r="HK123" s="59"/>
      <c r="HL123" s="59"/>
      <c r="HM123" s="59"/>
      <c r="HN123" s="59"/>
      <c r="HO123" s="59"/>
      <c r="HP123" s="59"/>
      <c r="HQ123" s="59"/>
      <c r="HR123" s="59"/>
      <c r="HS123" s="59"/>
      <c r="HT123" s="59"/>
      <c r="HU123" s="59"/>
      <c r="HV123" s="59"/>
      <c r="HW123" s="59"/>
      <c r="HX123" s="59"/>
      <c r="HY123" s="59"/>
      <c r="HZ123" s="59"/>
      <c r="IA123" s="59"/>
      <c r="IB123" s="59"/>
      <c r="IC123" s="59"/>
      <c r="ID123" s="59"/>
      <c r="IE123" s="59"/>
      <c r="IF123" s="59"/>
      <c r="IG123" s="59"/>
      <c r="IH123" s="59"/>
      <c r="II123" s="59"/>
      <c r="IJ123" s="59"/>
      <c r="IK123" s="59"/>
      <c r="IL123" s="59"/>
      <c r="IM123" s="59"/>
      <c r="IN123" s="59"/>
      <c r="IO123" s="59"/>
      <c r="IP123" s="59"/>
      <c r="IQ123" s="59"/>
      <c r="IR123" s="59"/>
      <c r="IS123" s="59"/>
      <c r="IT123" s="59"/>
      <c r="IU123" s="59"/>
      <c r="IV123" s="59"/>
      <c r="IW123" s="59"/>
    </row>
    <row r="124" customFormat="false" ht="15.75" hidden="false" customHeight="true" outlineLevel="0" collapsed="false">
      <c r="A124" s="87" t="s">
        <v>101</v>
      </c>
      <c r="B124" s="52" t="n">
        <v>37105</v>
      </c>
      <c r="C124" s="57" t="s">
        <v>93</v>
      </c>
      <c r="D124" s="58" t="n">
        <v>-524</v>
      </c>
      <c r="E124" s="54" t="n">
        <v>-119.336</v>
      </c>
      <c r="F124" s="49" t="n">
        <v>11.254</v>
      </c>
      <c r="G124" s="49" t="n">
        <v>0</v>
      </c>
      <c r="H124" s="49"/>
      <c r="I124" s="55" t="n">
        <v>-108.082</v>
      </c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  <c r="EP124" s="59"/>
      <c r="EQ124" s="59"/>
      <c r="ER124" s="59"/>
      <c r="ES124" s="59"/>
      <c r="ET124" s="59"/>
      <c r="EU124" s="59"/>
      <c r="EV124" s="59"/>
      <c r="EW124" s="59"/>
      <c r="EX124" s="59"/>
      <c r="EY124" s="59"/>
      <c r="EZ124" s="59"/>
      <c r="FA124" s="59"/>
      <c r="FB124" s="59"/>
      <c r="FC124" s="59"/>
      <c r="FD124" s="59"/>
      <c r="FE124" s="59"/>
      <c r="FF124" s="59"/>
      <c r="FG124" s="59"/>
      <c r="FH124" s="59"/>
      <c r="FI124" s="59"/>
      <c r="FJ124" s="59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59"/>
      <c r="GA124" s="59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59"/>
      <c r="HI124" s="59"/>
      <c r="HJ124" s="59"/>
      <c r="HK124" s="59"/>
      <c r="HL124" s="59"/>
      <c r="HM124" s="59"/>
      <c r="HN124" s="59"/>
      <c r="HO124" s="59"/>
      <c r="HP124" s="59"/>
      <c r="HQ124" s="59"/>
      <c r="HR124" s="59"/>
      <c r="HS124" s="59"/>
      <c r="HT124" s="59"/>
      <c r="HU124" s="59"/>
      <c r="HV124" s="59"/>
      <c r="HW124" s="59"/>
      <c r="HX124" s="59"/>
      <c r="HY124" s="59"/>
      <c r="HZ124" s="59"/>
      <c r="IA124" s="59"/>
      <c r="IB124" s="59"/>
      <c r="IC124" s="59"/>
      <c r="ID124" s="59"/>
      <c r="IE124" s="59"/>
      <c r="IF124" s="59"/>
      <c r="IG124" s="59"/>
      <c r="IH124" s="59"/>
      <c r="II124" s="59"/>
      <c r="IJ124" s="59"/>
      <c r="IK124" s="59"/>
      <c r="IL124" s="59"/>
      <c r="IM124" s="59"/>
      <c r="IN124" s="59"/>
      <c r="IO124" s="59"/>
      <c r="IP124" s="59"/>
      <c r="IQ124" s="59"/>
      <c r="IR124" s="59"/>
      <c r="IS124" s="59"/>
      <c r="IT124" s="59"/>
      <c r="IU124" s="59"/>
      <c r="IV124" s="81"/>
      <c r="IW124" s="81"/>
    </row>
    <row r="125" customFormat="false" ht="18" hidden="false" customHeight="true" outlineLevel="0" collapsed="false">
      <c r="A125" s="87" t="s">
        <v>102</v>
      </c>
      <c r="B125" s="52" t="n">
        <v>37091</v>
      </c>
      <c r="C125" s="57" t="s">
        <v>93</v>
      </c>
      <c r="D125" s="54" t="n">
        <f aca="false">I125/0.015</f>
        <v>24174.6666666667</v>
      </c>
      <c r="E125" s="54" t="n">
        <v>410.1</v>
      </c>
      <c r="F125" s="49" t="n">
        <v>-47.48</v>
      </c>
      <c r="G125" s="49" t="n">
        <v>0</v>
      </c>
      <c r="H125" s="49"/>
      <c r="I125" s="55" t="n">
        <f aca="false">SUM(E125:H125)</f>
        <v>362.62</v>
      </c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  <c r="EP125" s="59"/>
      <c r="EQ125" s="59"/>
      <c r="ER125" s="59"/>
      <c r="ES125" s="59"/>
      <c r="ET125" s="59"/>
      <c r="EU125" s="59"/>
      <c r="EV125" s="59"/>
      <c r="EW125" s="59"/>
      <c r="EX125" s="59"/>
      <c r="EY125" s="59"/>
      <c r="EZ125" s="59"/>
      <c r="FA125" s="59"/>
      <c r="FB125" s="59"/>
      <c r="FC125" s="59"/>
      <c r="FD125" s="59"/>
      <c r="FE125" s="59"/>
      <c r="FF125" s="59"/>
      <c r="FG125" s="59"/>
      <c r="FH125" s="59"/>
      <c r="FI125" s="59"/>
      <c r="FJ125" s="59"/>
      <c r="FK125" s="59"/>
      <c r="FL125" s="59"/>
      <c r="FM125" s="59"/>
      <c r="FN125" s="59"/>
      <c r="FO125" s="59"/>
      <c r="FP125" s="59"/>
      <c r="FQ125" s="59"/>
      <c r="FR125" s="59"/>
      <c r="FS125" s="59"/>
      <c r="FT125" s="59"/>
      <c r="FU125" s="59"/>
      <c r="FV125" s="59"/>
      <c r="FW125" s="59"/>
      <c r="FX125" s="59"/>
      <c r="FY125" s="59"/>
      <c r="FZ125" s="59"/>
      <c r="GA125" s="59"/>
      <c r="GB125" s="59"/>
      <c r="GC125" s="59"/>
      <c r="GD125" s="59"/>
      <c r="GE125" s="59"/>
      <c r="GF125" s="59"/>
      <c r="GG125" s="59"/>
      <c r="GH125" s="59"/>
      <c r="GI125" s="59"/>
      <c r="GJ125" s="59"/>
      <c r="GK125" s="59"/>
      <c r="GL125" s="59"/>
      <c r="GM125" s="59"/>
      <c r="GN125" s="59"/>
      <c r="GO125" s="59"/>
      <c r="GP125" s="59"/>
      <c r="GQ125" s="59"/>
      <c r="GR125" s="59"/>
      <c r="GS125" s="59"/>
      <c r="GT125" s="59"/>
      <c r="GU125" s="59"/>
      <c r="GV125" s="59"/>
      <c r="GW125" s="59"/>
      <c r="GX125" s="59"/>
      <c r="GY125" s="59"/>
      <c r="GZ125" s="59"/>
      <c r="HA125" s="59"/>
      <c r="HB125" s="59"/>
      <c r="HC125" s="59"/>
      <c r="HD125" s="59"/>
      <c r="HE125" s="59"/>
      <c r="HF125" s="59"/>
      <c r="HG125" s="59"/>
      <c r="HH125" s="59"/>
      <c r="HI125" s="59"/>
      <c r="HJ125" s="59"/>
      <c r="HK125" s="59"/>
      <c r="HL125" s="59"/>
      <c r="HM125" s="59"/>
      <c r="HN125" s="59"/>
      <c r="HO125" s="59"/>
      <c r="HP125" s="59"/>
      <c r="HQ125" s="59"/>
      <c r="HR125" s="59"/>
      <c r="HS125" s="59"/>
      <c r="HT125" s="59"/>
      <c r="HU125" s="59"/>
      <c r="HV125" s="59"/>
      <c r="HW125" s="59"/>
      <c r="HX125" s="59"/>
      <c r="HY125" s="59"/>
      <c r="HZ125" s="59"/>
      <c r="IA125" s="59"/>
      <c r="IB125" s="59"/>
      <c r="IC125" s="59"/>
      <c r="ID125" s="59"/>
      <c r="IE125" s="59"/>
      <c r="IF125" s="59"/>
      <c r="IG125" s="59"/>
      <c r="IH125" s="59"/>
      <c r="II125" s="59"/>
      <c r="IJ125" s="59"/>
      <c r="IK125" s="59"/>
      <c r="IL125" s="59"/>
      <c r="IM125" s="59"/>
      <c r="IN125" s="59"/>
      <c r="IO125" s="59"/>
      <c r="IP125" s="59"/>
      <c r="IQ125" s="59"/>
      <c r="IR125" s="59"/>
      <c r="IS125" s="59"/>
      <c r="IT125" s="59"/>
      <c r="IU125" s="59"/>
      <c r="IV125" s="59"/>
      <c r="IW125" s="59"/>
    </row>
    <row r="126" customFormat="false" ht="18" hidden="false" customHeight="true" outlineLevel="0" collapsed="false">
      <c r="A126" s="87" t="s">
        <v>103</v>
      </c>
      <c r="B126" s="52" t="n">
        <v>37091</v>
      </c>
      <c r="C126" s="57" t="s">
        <v>91</v>
      </c>
      <c r="D126" s="58" t="n">
        <v>6359.603</v>
      </c>
      <c r="E126" s="54" t="n">
        <v>788.656</v>
      </c>
      <c r="F126" s="49" t="n">
        <v>-100.381</v>
      </c>
      <c r="G126" s="49" t="n">
        <v>0</v>
      </c>
      <c r="H126" s="49" t="n">
        <v>0</v>
      </c>
      <c r="I126" s="55" t="n">
        <f aca="false">SUM(E126:H126)</f>
        <v>688.275</v>
      </c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  <c r="GY126" s="59"/>
      <c r="GZ126" s="59"/>
      <c r="HA126" s="59"/>
      <c r="HB126" s="59"/>
      <c r="HC126" s="59"/>
      <c r="HD126" s="59"/>
      <c r="HE126" s="59"/>
      <c r="HF126" s="59"/>
      <c r="HG126" s="59"/>
      <c r="HH126" s="59"/>
      <c r="HI126" s="59"/>
      <c r="HJ126" s="59"/>
      <c r="HK126" s="59"/>
      <c r="HL126" s="59"/>
      <c r="HM126" s="59"/>
      <c r="HN126" s="59"/>
      <c r="HO126" s="59"/>
      <c r="HP126" s="59"/>
      <c r="HQ126" s="59"/>
      <c r="HR126" s="59"/>
      <c r="HS126" s="59"/>
      <c r="HT126" s="59"/>
      <c r="HU126" s="59"/>
      <c r="HV126" s="59"/>
      <c r="HW126" s="59"/>
      <c r="HX126" s="59"/>
      <c r="HY126" s="59"/>
      <c r="HZ126" s="59"/>
      <c r="IA126" s="59"/>
      <c r="IB126" s="59"/>
      <c r="IC126" s="59"/>
      <c r="ID126" s="59"/>
      <c r="IE126" s="59"/>
      <c r="IF126" s="59"/>
      <c r="IG126" s="59"/>
      <c r="IH126" s="59"/>
      <c r="II126" s="59"/>
      <c r="IJ126" s="59"/>
      <c r="IK126" s="59"/>
      <c r="IL126" s="59"/>
      <c r="IM126" s="59"/>
      <c r="IN126" s="59"/>
      <c r="IO126" s="59"/>
      <c r="IP126" s="59"/>
      <c r="IQ126" s="59"/>
      <c r="IR126" s="59"/>
      <c r="IS126" s="59"/>
      <c r="IT126" s="59"/>
      <c r="IU126" s="59"/>
      <c r="IV126" s="59"/>
      <c r="IW126" s="59"/>
    </row>
    <row r="127" customFormat="false" ht="15.75" hidden="false" customHeight="true" outlineLevel="0" collapsed="false">
      <c r="A127" s="87" t="s">
        <v>104</v>
      </c>
      <c r="B127" s="52" t="n">
        <v>37098</v>
      </c>
      <c r="C127" s="57" t="s">
        <v>93</v>
      </c>
      <c r="D127" s="54" t="n">
        <f aca="false">I127/0.03</f>
        <v>-12</v>
      </c>
      <c r="E127" s="54" t="n">
        <v>0</v>
      </c>
      <c r="F127" s="49" t="n">
        <v>-0.36</v>
      </c>
      <c r="G127" s="49" t="n">
        <v>0</v>
      </c>
      <c r="H127" s="49"/>
      <c r="I127" s="55" t="n">
        <f aca="false">SUM(E127:H127)</f>
        <v>-0.36</v>
      </c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  <c r="GY127" s="59"/>
      <c r="GZ127" s="59"/>
      <c r="HA127" s="59"/>
      <c r="HB127" s="59"/>
      <c r="HC127" s="59"/>
      <c r="HD127" s="59"/>
      <c r="HE127" s="59"/>
      <c r="HF127" s="59"/>
      <c r="HG127" s="59"/>
      <c r="HH127" s="59"/>
      <c r="HI127" s="59"/>
      <c r="HJ127" s="59"/>
      <c r="HK127" s="59"/>
      <c r="HL127" s="59"/>
      <c r="HM127" s="59"/>
      <c r="HN127" s="59"/>
      <c r="HO127" s="59"/>
      <c r="HP127" s="59"/>
      <c r="HQ127" s="59"/>
      <c r="HR127" s="59"/>
      <c r="HS127" s="59"/>
      <c r="HT127" s="59"/>
      <c r="HU127" s="59"/>
      <c r="HV127" s="59"/>
      <c r="HW127" s="59"/>
      <c r="HX127" s="59"/>
      <c r="HY127" s="59"/>
      <c r="HZ127" s="59"/>
      <c r="IA127" s="59"/>
      <c r="IB127" s="59"/>
      <c r="IC127" s="59"/>
      <c r="ID127" s="59"/>
      <c r="IE127" s="59"/>
      <c r="IF127" s="59"/>
      <c r="IG127" s="59"/>
      <c r="IH127" s="59"/>
      <c r="II127" s="59"/>
      <c r="IJ127" s="59"/>
      <c r="IK127" s="59"/>
      <c r="IL127" s="59"/>
      <c r="IM127" s="59"/>
      <c r="IN127" s="59"/>
      <c r="IO127" s="59"/>
      <c r="IP127" s="59"/>
      <c r="IQ127" s="59"/>
      <c r="IR127" s="59"/>
      <c r="IS127" s="59"/>
      <c r="IT127" s="59"/>
      <c r="IU127" s="59"/>
      <c r="IV127" s="59"/>
      <c r="IW127" s="59"/>
    </row>
    <row r="128" customFormat="false" ht="15.75" hidden="false" customHeight="true" outlineLevel="0" collapsed="false">
      <c r="A128" s="87" t="s">
        <v>105</v>
      </c>
      <c r="B128" s="52" t="n">
        <v>37098</v>
      </c>
      <c r="C128" s="57" t="s">
        <v>93</v>
      </c>
      <c r="D128" s="54" t="n">
        <v>0</v>
      </c>
      <c r="E128" s="54" t="n">
        <v>-628.054</v>
      </c>
      <c r="F128" s="49" t="n">
        <v>41.272</v>
      </c>
      <c r="G128" s="49" t="n">
        <v>0</v>
      </c>
      <c r="H128" s="49"/>
      <c r="I128" s="55" t="n">
        <f aca="false">SUM(E128:H128)</f>
        <v>-586.782</v>
      </c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  <c r="GY128" s="59"/>
      <c r="GZ128" s="59"/>
      <c r="HA128" s="59"/>
      <c r="HB128" s="59"/>
      <c r="HC128" s="59"/>
      <c r="HD128" s="59"/>
      <c r="HE128" s="59"/>
      <c r="HF128" s="59"/>
      <c r="HG128" s="59"/>
      <c r="HH128" s="59"/>
      <c r="HI128" s="59"/>
      <c r="HJ128" s="59"/>
      <c r="HK128" s="59"/>
      <c r="HL128" s="59"/>
      <c r="HM128" s="59"/>
      <c r="HN128" s="59"/>
      <c r="HO128" s="59"/>
      <c r="HP128" s="59"/>
      <c r="HQ128" s="59"/>
      <c r="HR128" s="59"/>
      <c r="HS128" s="59"/>
      <c r="HT128" s="59"/>
      <c r="HU128" s="59"/>
      <c r="HV128" s="59"/>
      <c r="HW128" s="59"/>
      <c r="HX128" s="59"/>
      <c r="HY128" s="59"/>
      <c r="HZ128" s="59"/>
      <c r="IA128" s="59"/>
      <c r="IB128" s="59"/>
      <c r="IC128" s="59"/>
      <c r="ID128" s="59"/>
      <c r="IE128" s="59"/>
      <c r="IF128" s="59"/>
      <c r="IG128" s="59"/>
      <c r="IH128" s="59"/>
      <c r="II128" s="59"/>
      <c r="IJ128" s="59"/>
      <c r="IK128" s="59"/>
      <c r="IL128" s="59"/>
      <c r="IM128" s="59"/>
      <c r="IN128" s="59"/>
      <c r="IO128" s="59"/>
      <c r="IP128" s="59"/>
      <c r="IQ128" s="59"/>
      <c r="IR128" s="59"/>
      <c r="IS128" s="59"/>
      <c r="IT128" s="59"/>
      <c r="IU128" s="59"/>
      <c r="IV128" s="59"/>
      <c r="IW128" s="59"/>
    </row>
    <row r="129" customFormat="false" ht="15.75" hidden="false" customHeight="true" outlineLevel="0" collapsed="false">
      <c r="A129" s="87" t="s">
        <v>106</v>
      </c>
      <c r="B129" s="52" t="n">
        <v>37098</v>
      </c>
      <c r="C129" s="57" t="s">
        <v>93</v>
      </c>
      <c r="D129" s="54" t="n">
        <f aca="false">I129/0.03</f>
        <v>1109.43333333333</v>
      </c>
      <c r="E129" s="54" t="n">
        <v>36.71</v>
      </c>
      <c r="F129" s="49" t="n">
        <v>-3.427</v>
      </c>
      <c r="G129" s="49" t="n">
        <v>0</v>
      </c>
      <c r="H129" s="49"/>
      <c r="I129" s="55" t="n">
        <f aca="false">SUM(E129:H129)</f>
        <v>33.283</v>
      </c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59"/>
      <c r="HI129" s="59"/>
      <c r="HJ129" s="59"/>
      <c r="HK129" s="59"/>
      <c r="HL129" s="59"/>
      <c r="HM129" s="59"/>
      <c r="HN129" s="59"/>
      <c r="HO129" s="59"/>
      <c r="HP129" s="59"/>
      <c r="HQ129" s="59"/>
      <c r="HR129" s="59"/>
      <c r="HS129" s="59"/>
      <c r="HT129" s="59"/>
      <c r="HU129" s="59"/>
      <c r="HV129" s="59"/>
      <c r="HW129" s="59"/>
      <c r="HX129" s="59"/>
      <c r="HY129" s="59"/>
      <c r="HZ129" s="59"/>
      <c r="IA129" s="59"/>
      <c r="IB129" s="59"/>
      <c r="IC129" s="59"/>
      <c r="ID129" s="59"/>
      <c r="IE129" s="59"/>
      <c r="IF129" s="59"/>
      <c r="IG129" s="59"/>
      <c r="IH129" s="59"/>
      <c r="II129" s="59"/>
      <c r="IJ129" s="59"/>
      <c r="IK129" s="59"/>
      <c r="IL129" s="59"/>
      <c r="IM129" s="59"/>
      <c r="IN129" s="59"/>
      <c r="IO129" s="59"/>
      <c r="IP129" s="59"/>
      <c r="IQ129" s="59"/>
      <c r="IR129" s="59"/>
      <c r="IS129" s="59"/>
      <c r="IT129" s="59"/>
      <c r="IU129" s="59"/>
      <c r="IV129" s="59"/>
      <c r="IW129" s="59"/>
    </row>
    <row r="130" customFormat="false" ht="15.75" hidden="false" customHeight="true" outlineLevel="0" collapsed="false">
      <c r="A130" s="87" t="s">
        <v>107</v>
      </c>
      <c r="B130" s="52" t="n">
        <v>37105</v>
      </c>
      <c r="C130" s="57" t="s">
        <v>91</v>
      </c>
      <c r="D130" s="58" t="n">
        <f aca="false">I130/0.06</f>
        <v>2625.5</v>
      </c>
      <c r="E130" s="54" t="n">
        <v>172.546</v>
      </c>
      <c r="F130" s="49" t="n">
        <v>-15.016</v>
      </c>
      <c r="G130" s="49" t="n">
        <v>0</v>
      </c>
      <c r="H130" s="49"/>
      <c r="I130" s="55" t="n">
        <v>157.53</v>
      </c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59"/>
      <c r="HI130" s="59"/>
      <c r="HJ130" s="59"/>
      <c r="HK130" s="59"/>
      <c r="HL130" s="59"/>
      <c r="HM130" s="59"/>
      <c r="HN130" s="59"/>
      <c r="HO130" s="59"/>
      <c r="HP130" s="59"/>
      <c r="HQ130" s="59"/>
      <c r="HR130" s="59"/>
      <c r="HS130" s="59"/>
      <c r="HT130" s="59"/>
      <c r="HU130" s="59"/>
      <c r="HV130" s="59"/>
      <c r="HW130" s="59"/>
      <c r="HX130" s="59"/>
      <c r="HY130" s="59"/>
      <c r="HZ130" s="59"/>
      <c r="IA130" s="59"/>
      <c r="IB130" s="59"/>
      <c r="IC130" s="59"/>
      <c r="ID130" s="59"/>
      <c r="IE130" s="59"/>
      <c r="IF130" s="59"/>
      <c r="IG130" s="59"/>
      <c r="IH130" s="59"/>
      <c r="II130" s="59"/>
      <c r="IJ130" s="59"/>
      <c r="IK130" s="59"/>
      <c r="IL130" s="59"/>
      <c r="IM130" s="59"/>
      <c r="IN130" s="59"/>
      <c r="IO130" s="59"/>
      <c r="IP130" s="59"/>
      <c r="IQ130" s="59"/>
      <c r="IR130" s="59"/>
      <c r="IS130" s="59"/>
      <c r="IT130" s="59"/>
      <c r="IU130" s="59"/>
      <c r="IV130" s="81"/>
      <c r="IW130" s="81"/>
    </row>
    <row r="131" customFormat="false" ht="15.75" hidden="false" customHeight="true" outlineLevel="0" collapsed="false">
      <c r="A131" s="87" t="s">
        <v>108</v>
      </c>
      <c r="B131" s="52" t="n">
        <v>37105</v>
      </c>
      <c r="C131" s="57" t="s">
        <v>91</v>
      </c>
      <c r="D131" s="128" t="n">
        <v>446.6</v>
      </c>
      <c r="E131" s="54" t="n">
        <v>68.594</v>
      </c>
      <c r="F131" s="49" t="n">
        <v>-13.857</v>
      </c>
      <c r="G131" s="49" t="n">
        <v>0</v>
      </c>
      <c r="H131" s="49"/>
      <c r="I131" s="55" t="n">
        <v>54.737</v>
      </c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  <c r="HU131" s="59"/>
      <c r="HV131" s="59"/>
      <c r="HW131" s="59"/>
      <c r="HX131" s="59"/>
      <c r="HY131" s="59"/>
      <c r="HZ131" s="59"/>
      <c r="IA131" s="59"/>
      <c r="IB131" s="59"/>
      <c r="IC131" s="59"/>
      <c r="ID131" s="59"/>
      <c r="IE131" s="59"/>
      <c r="IF131" s="59"/>
      <c r="IG131" s="59"/>
      <c r="IH131" s="59"/>
      <c r="II131" s="59"/>
      <c r="IJ131" s="59"/>
      <c r="IK131" s="59"/>
      <c r="IL131" s="59"/>
      <c r="IM131" s="59"/>
      <c r="IN131" s="59"/>
      <c r="IO131" s="59"/>
      <c r="IP131" s="59"/>
      <c r="IQ131" s="59"/>
      <c r="IR131" s="59"/>
      <c r="IS131" s="59"/>
      <c r="IT131" s="59"/>
      <c r="IU131" s="59"/>
      <c r="IV131" s="81"/>
      <c r="IW131" s="81"/>
    </row>
    <row r="132" customFormat="false" ht="15.75" hidden="false" customHeight="true" outlineLevel="0" collapsed="false">
      <c r="A132" s="87" t="s">
        <v>109</v>
      </c>
      <c r="B132" s="52"/>
      <c r="C132" s="57"/>
      <c r="D132" s="128" t="n">
        <f aca="false">I132/0.04</f>
        <v>0</v>
      </c>
      <c r="E132" s="54" t="n">
        <v>0</v>
      </c>
      <c r="F132" s="49" t="n">
        <v>0</v>
      </c>
      <c r="G132" s="49" t="n">
        <v>0</v>
      </c>
      <c r="H132" s="49" t="n">
        <v>0</v>
      </c>
      <c r="I132" s="55" t="n">
        <f aca="false">SUM(E132:H132)</f>
        <v>0</v>
      </c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59"/>
      <c r="HI132" s="59"/>
      <c r="HJ132" s="59"/>
      <c r="HK132" s="59"/>
      <c r="HL132" s="59"/>
      <c r="HM132" s="59"/>
      <c r="HN132" s="59"/>
      <c r="HO132" s="59"/>
      <c r="HP132" s="59"/>
      <c r="HQ132" s="59"/>
      <c r="HR132" s="59"/>
      <c r="HS132" s="59"/>
      <c r="HT132" s="59"/>
      <c r="HU132" s="59"/>
      <c r="HV132" s="59"/>
      <c r="HW132" s="59"/>
      <c r="HX132" s="59"/>
      <c r="HY132" s="59"/>
      <c r="HZ132" s="59"/>
      <c r="IA132" s="59"/>
      <c r="IB132" s="59"/>
      <c r="IC132" s="59"/>
      <c r="ID132" s="59"/>
      <c r="IE132" s="59"/>
      <c r="IF132" s="59"/>
      <c r="IG132" s="59"/>
      <c r="IH132" s="59"/>
      <c r="II132" s="59"/>
      <c r="IJ132" s="59"/>
      <c r="IK132" s="59"/>
      <c r="IL132" s="59"/>
      <c r="IM132" s="59"/>
      <c r="IN132" s="59"/>
      <c r="IO132" s="59"/>
      <c r="IP132" s="59"/>
      <c r="IQ132" s="59"/>
      <c r="IR132" s="59"/>
      <c r="IS132" s="59"/>
      <c r="IT132" s="59"/>
      <c r="IU132" s="59"/>
      <c r="IV132" s="81"/>
      <c r="IW132" s="81"/>
    </row>
    <row r="133" customFormat="false" ht="15.75" hidden="false" customHeight="true" outlineLevel="0" collapsed="false">
      <c r="A133" s="87" t="s">
        <v>110</v>
      </c>
      <c r="B133" s="52"/>
      <c r="C133" s="53"/>
      <c r="D133" s="58" t="n">
        <f aca="false">I133/0.08</f>
        <v>0</v>
      </c>
      <c r="E133" s="58"/>
      <c r="F133" s="49" t="n">
        <v>0</v>
      </c>
      <c r="G133" s="49" t="n">
        <v>0</v>
      </c>
      <c r="H133" s="49" t="n">
        <v>0</v>
      </c>
      <c r="I133" s="55" t="n">
        <f aca="false">SUM(E133:H133)</f>
        <v>0</v>
      </c>
      <c r="J133" s="0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  <c r="EP133" s="59"/>
      <c r="EQ133" s="59"/>
      <c r="ER133" s="59"/>
      <c r="ES133" s="59"/>
      <c r="ET133" s="59"/>
      <c r="EU133" s="59"/>
      <c r="EV133" s="59"/>
      <c r="EW133" s="59"/>
      <c r="EX133" s="59"/>
      <c r="EY133" s="59"/>
      <c r="EZ133" s="59"/>
      <c r="FA133" s="59"/>
      <c r="FB133" s="59"/>
      <c r="FC133" s="59"/>
      <c r="FD133" s="59"/>
      <c r="FE133" s="59"/>
      <c r="FF133" s="59"/>
      <c r="FG133" s="59"/>
      <c r="FH133" s="59"/>
      <c r="FI133" s="59"/>
      <c r="FJ133" s="59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59"/>
      <c r="GA133" s="59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59"/>
      <c r="HI133" s="59"/>
      <c r="HJ133" s="59"/>
      <c r="HK133" s="59"/>
      <c r="HL133" s="59"/>
      <c r="HM133" s="59"/>
      <c r="HN133" s="59"/>
      <c r="HO133" s="59"/>
      <c r="HP133" s="59"/>
      <c r="HQ133" s="59"/>
      <c r="HR133" s="59"/>
      <c r="HS133" s="59"/>
      <c r="HT133" s="59"/>
      <c r="HU133" s="59"/>
      <c r="HV133" s="59"/>
      <c r="HW133" s="59"/>
      <c r="HX133" s="59"/>
      <c r="HY133" s="59"/>
      <c r="HZ133" s="59"/>
      <c r="IA133" s="59"/>
      <c r="IB133" s="59"/>
      <c r="IC133" s="59"/>
      <c r="ID133" s="59"/>
      <c r="IE133" s="59"/>
      <c r="IF133" s="59"/>
      <c r="IG133" s="59"/>
      <c r="IH133" s="59"/>
      <c r="II133" s="59"/>
      <c r="IJ133" s="59"/>
      <c r="IK133" s="59"/>
      <c r="IL133" s="59"/>
      <c r="IM133" s="59"/>
      <c r="IN133" s="59"/>
      <c r="IO133" s="59"/>
      <c r="IP133" s="59"/>
      <c r="IQ133" s="59"/>
      <c r="IR133" s="59"/>
      <c r="IS133" s="59"/>
      <c r="IT133" s="59"/>
      <c r="IU133" s="59"/>
      <c r="IV133" s="59"/>
      <c r="IW133" s="59"/>
    </row>
    <row r="134" customFormat="false" ht="15.75" hidden="false" customHeight="true" outlineLevel="0" collapsed="false">
      <c r="A134" s="87" t="s">
        <v>111</v>
      </c>
      <c r="B134" s="69"/>
      <c r="C134" s="57" t="s">
        <v>91</v>
      </c>
      <c r="D134" s="54" t="n">
        <f aca="false">I134/0.04</f>
        <v>7503</v>
      </c>
      <c r="E134" s="54" t="n">
        <v>300.12</v>
      </c>
      <c r="F134" s="49" t="n">
        <v>0</v>
      </c>
      <c r="G134" s="49" t="n">
        <v>0</v>
      </c>
      <c r="H134" s="49" t="n">
        <v>0</v>
      </c>
      <c r="I134" s="55" t="n">
        <f aca="false">SUM(E134:H134)</f>
        <v>300.12</v>
      </c>
      <c r="J134" s="0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  <c r="EP134" s="59"/>
      <c r="EQ134" s="59"/>
      <c r="ER134" s="59"/>
      <c r="ES134" s="59"/>
      <c r="ET134" s="59"/>
      <c r="EU134" s="59"/>
      <c r="EV134" s="59"/>
      <c r="EW134" s="59"/>
      <c r="EX134" s="59"/>
      <c r="EY134" s="59"/>
      <c r="EZ134" s="59"/>
      <c r="FA134" s="59"/>
      <c r="FB134" s="59"/>
      <c r="FC134" s="59"/>
      <c r="FD134" s="59"/>
      <c r="FE134" s="59"/>
      <c r="FF134" s="59"/>
      <c r="FG134" s="59"/>
      <c r="FH134" s="59"/>
      <c r="FI134" s="59"/>
      <c r="FJ134" s="59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59"/>
      <c r="GA134" s="59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59"/>
      <c r="HI134" s="59"/>
      <c r="HJ134" s="59"/>
      <c r="HK134" s="59"/>
      <c r="HL134" s="59"/>
      <c r="HM134" s="59"/>
      <c r="HN134" s="59"/>
      <c r="HO134" s="59"/>
      <c r="HP134" s="59"/>
      <c r="HQ134" s="59"/>
      <c r="HR134" s="59"/>
      <c r="HS134" s="59"/>
      <c r="HT134" s="59"/>
      <c r="HU134" s="59"/>
      <c r="HV134" s="59"/>
      <c r="HW134" s="59"/>
      <c r="HX134" s="59"/>
      <c r="HY134" s="59"/>
      <c r="HZ134" s="59"/>
      <c r="IA134" s="59"/>
      <c r="IB134" s="59"/>
      <c r="IC134" s="59"/>
      <c r="ID134" s="59"/>
      <c r="IE134" s="59"/>
      <c r="IF134" s="59"/>
      <c r="IG134" s="59"/>
      <c r="IH134" s="59"/>
      <c r="II134" s="59"/>
      <c r="IJ134" s="59"/>
      <c r="IK134" s="59"/>
      <c r="IL134" s="59"/>
      <c r="IM134" s="59"/>
      <c r="IN134" s="59"/>
      <c r="IO134" s="59"/>
      <c r="IP134" s="59"/>
      <c r="IQ134" s="59"/>
      <c r="IR134" s="59"/>
      <c r="IS134" s="59"/>
      <c r="IT134" s="59"/>
      <c r="IU134" s="59"/>
      <c r="IV134" s="59"/>
      <c r="IW134" s="59"/>
    </row>
    <row r="135" customFormat="false" ht="15" hidden="false" customHeight="true" outlineLevel="0" collapsed="false">
      <c r="A135" s="87" t="s">
        <v>112</v>
      </c>
      <c r="B135" s="69"/>
      <c r="C135" s="57" t="s">
        <v>89</v>
      </c>
      <c r="D135" s="100" t="n">
        <f aca="false">I135/0.04</f>
        <v>-326044.35</v>
      </c>
      <c r="E135" s="100" t="n">
        <v>-13041.774</v>
      </c>
      <c r="F135" s="97" t="n">
        <v>0</v>
      </c>
      <c r="G135" s="97" t="n">
        <v>0</v>
      </c>
      <c r="H135" s="97" t="n">
        <v>0</v>
      </c>
      <c r="I135" s="98" t="n">
        <f aca="false">SUM(E135:H135)</f>
        <v>-13041.774</v>
      </c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  <c r="HG135" s="56"/>
      <c r="HH135" s="56"/>
      <c r="HI135" s="56"/>
      <c r="HJ135" s="56"/>
      <c r="HK135" s="56"/>
      <c r="HL135" s="56"/>
      <c r="HM135" s="56"/>
      <c r="HN135" s="56"/>
      <c r="HO135" s="56"/>
      <c r="HP135" s="56"/>
      <c r="HQ135" s="56"/>
      <c r="HR135" s="56"/>
      <c r="HS135" s="56"/>
      <c r="HT135" s="56"/>
      <c r="HU135" s="56"/>
      <c r="HV135" s="56"/>
      <c r="HW135" s="56"/>
      <c r="HX135" s="56"/>
      <c r="HY135" s="56"/>
      <c r="HZ135" s="56"/>
      <c r="IA135" s="56"/>
      <c r="IB135" s="56"/>
      <c r="IC135" s="56"/>
      <c r="ID135" s="56"/>
      <c r="IE135" s="56"/>
      <c r="IF135" s="56"/>
      <c r="IG135" s="56"/>
      <c r="IH135" s="56"/>
      <c r="II135" s="56"/>
      <c r="IJ135" s="56"/>
      <c r="IK135" s="56"/>
      <c r="IL135" s="56"/>
      <c r="IM135" s="56"/>
      <c r="IN135" s="56"/>
      <c r="IO135" s="56"/>
      <c r="IP135" s="56"/>
      <c r="IQ135" s="56"/>
      <c r="IR135" s="56"/>
      <c r="IS135" s="56"/>
      <c r="IT135" s="56"/>
      <c r="IU135" s="56"/>
      <c r="IV135" s="56"/>
      <c r="IW135" s="56"/>
    </row>
    <row r="136" customFormat="false" ht="15" hidden="false" customHeight="true" outlineLevel="0" collapsed="false">
      <c r="A136" s="129" t="s">
        <v>113</v>
      </c>
      <c r="B136" s="130"/>
      <c r="C136" s="53"/>
      <c r="D136" s="58" t="n">
        <f aca="false">SUM(D104:D135)</f>
        <v>-264918.682</v>
      </c>
      <c r="E136" s="54" t="n">
        <f aca="false">SUM(E104:E135)</f>
        <v>-9845.549</v>
      </c>
      <c r="F136" s="49" t="n">
        <f aca="false">SUM(F104:F135)</f>
        <v>-532.867</v>
      </c>
      <c r="G136" s="49" t="n">
        <f aca="false">SUM(G104:G135)</f>
        <v>0</v>
      </c>
      <c r="H136" s="49" t="n">
        <f aca="false">SUM(H104:H135)</f>
        <v>0</v>
      </c>
      <c r="I136" s="55" t="n">
        <f aca="false">SUM(I104:I135)</f>
        <v>-10378.416</v>
      </c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  <c r="HG136" s="56"/>
      <c r="HH136" s="56"/>
      <c r="HI136" s="56"/>
      <c r="HJ136" s="56"/>
      <c r="HK136" s="56"/>
      <c r="HL136" s="56"/>
      <c r="HM136" s="56"/>
      <c r="HN136" s="56"/>
      <c r="HO136" s="56"/>
      <c r="HP136" s="56"/>
      <c r="HQ136" s="56"/>
      <c r="HR136" s="56"/>
      <c r="HS136" s="56"/>
      <c r="HT136" s="56"/>
      <c r="HU136" s="56"/>
      <c r="HV136" s="56"/>
      <c r="HW136" s="56"/>
      <c r="HX136" s="56"/>
      <c r="HY136" s="56"/>
      <c r="HZ136" s="56"/>
      <c r="IA136" s="56"/>
      <c r="IB136" s="56"/>
      <c r="IC136" s="56"/>
      <c r="ID136" s="56"/>
      <c r="IE136" s="56"/>
      <c r="IF136" s="56"/>
      <c r="IG136" s="56"/>
      <c r="IH136" s="56"/>
      <c r="II136" s="56"/>
      <c r="IJ136" s="56"/>
      <c r="IK136" s="56"/>
      <c r="IL136" s="56"/>
      <c r="IM136" s="56"/>
      <c r="IN136" s="56"/>
      <c r="IO136" s="56"/>
      <c r="IP136" s="56"/>
      <c r="IQ136" s="56"/>
      <c r="IR136" s="56"/>
      <c r="IS136" s="56"/>
      <c r="IT136" s="56"/>
      <c r="IU136" s="56"/>
      <c r="IV136" s="56"/>
      <c r="IW136" s="56"/>
    </row>
    <row r="137" customFormat="false" ht="15" hidden="false" customHeight="true" outlineLevel="0" collapsed="false">
      <c r="A137" s="53"/>
      <c r="B137" s="69"/>
      <c r="C137" s="53"/>
      <c r="D137" s="58"/>
      <c r="E137" s="54"/>
      <c r="F137" s="49"/>
      <c r="G137" s="49"/>
      <c r="H137" s="49"/>
      <c r="I137" s="55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  <c r="HG137" s="56"/>
      <c r="HH137" s="56"/>
      <c r="HI137" s="56"/>
      <c r="HJ137" s="56"/>
      <c r="HK137" s="56"/>
      <c r="HL137" s="56"/>
      <c r="HM137" s="56"/>
      <c r="HN137" s="56"/>
      <c r="HO137" s="56"/>
      <c r="HP137" s="56"/>
      <c r="HQ137" s="56"/>
      <c r="HR137" s="56"/>
      <c r="HS137" s="56"/>
      <c r="HT137" s="56"/>
      <c r="HU137" s="56"/>
      <c r="HV137" s="56"/>
      <c r="HW137" s="56"/>
      <c r="HX137" s="56"/>
      <c r="HY137" s="56"/>
      <c r="HZ137" s="56"/>
      <c r="IA137" s="56"/>
      <c r="IB137" s="56"/>
      <c r="IC137" s="56"/>
      <c r="ID137" s="56"/>
      <c r="IE137" s="56"/>
      <c r="IF137" s="56"/>
      <c r="IG137" s="56"/>
      <c r="IH137" s="56"/>
      <c r="II137" s="56"/>
      <c r="IJ137" s="56"/>
      <c r="IK137" s="56"/>
      <c r="IL137" s="56"/>
      <c r="IM137" s="56"/>
      <c r="IN137" s="56"/>
      <c r="IO137" s="56"/>
      <c r="IP137" s="56"/>
      <c r="IQ137" s="56"/>
      <c r="IR137" s="56"/>
      <c r="IS137" s="56"/>
      <c r="IT137" s="56"/>
      <c r="IU137" s="56"/>
      <c r="IV137" s="56"/>
      <c r="IW137" s="56"/>
    </row>
    <row r="138" customFormat="false" ht="15" hidden="false" customHeight="true" outlineLevel="0" collapsed="false">
      <c r="A138" s="131" t="s">
        <v>114</v>
      </c>
      <c r="B138" s="132"/>
      <c r="C138" s="53"/>
      <c r="D138" s="58"/>
      <c r="E138" s="54"/>
      <c r="F138" s="49"/>
      <c r="G138" s="49"/>
      <c r="H138" s="49"/>
      <c r="I138" s="55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  <c r="HY138" s="133"/>
      <c r="HZ138" s="133"/>
      <c r="IA138" s="133"/>
      <c r="IB138" s="133"/>
      <c r="IC138" s="133"/>
      <c r="ID138" s="133"/>
      <c r="IE138" s="133"/>
      <c r="IF138" s="133"/>
      <c r="IG138" s="133"/>
      <c r="IH138" s="133"/>
      <c r="II138" s="133"/>
      <c r="IJ138" s="133"/>
      <c r="IK138" s="133"/>
      <c r="IL138" s="133"/>
      <c r="IM138" s="133"/>
      <c r="IN138" s="133"/>
      <c r="IO138" s="133"/>
      <c r="IP138" s="133"/>
      <c r="IQ138" s="133"/>
      <c r="IR138" s="133"/>
      <c r="IS138" s="133"/>
      <c r="IT138" s="133"/>
      <c r="IU138" s="133"/>
      <c r="IV138" s="133"/>
      <c r="IW138" s="133"/>
    </row>
    <row r="139" customFormat="false" ht="6.75" hidden="false" customHeight="true" outlineLevel="0" collapsed="false">
      <c r="A139" s="134"/>
      <c r="B139" s="132"/>
      <c r="C139" s="53"/>
      <c r="D139" s="58"/>
      <c r="E139" s="54"/>
      <c r="F139" s="49"/>
      <c r="G139" s="49"/>
      <c r="H139" s="49"/>
      <c r="I139" s="55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  <c r="HY139" s="133"/>
      <c r="HZ139" s="133"/>
      <c r="IA139" s="133"/>
      <c r="IB139" s="133"/>
      <c r="IC139" s="133"/>
      <c r="ID139" s="133"/>
      <c r="IE139" s="133"/>
      <c r="IF139" s="133"/>
      <c r="IG139" s="133"/>
      <c r="IH139" s="133"/>
      <c r="II139" s="133"/>
      <c r="IJ139" s="133"/>
      <c r="IK139" s="133"/>
      <c r="IL139" s="133"/>
      <c r="IM139" s="133"/>
      <c r="IN139" s="133"/>
      <c r="IO139" s="133"/>
      <c r="IP139" s="133"/>
      <c r="IQ139" s="133"/>
      <c r="IR139" s="133"/>
      <c r="IS139" s="133"/>
      <c r="IT139" s="133"/>
      <c r="IU139" s="133"/>
      <c r="IV139" s="133"/>
      <c r="IW139" s="133"/>
    </row>
    <row r="140" customFormat="false" ht="15.75" hidden="false" customHeight="true" outlineLevel="0" collapsed="false">
      <c r="A140" s="87" t="s">
        <v>115</v>
      </c>
      <c r="B140" s="89"/>
      <c r="C140" s="95" t="s">
        <v>58</v>
      </c>
      <c r="D140" s="58"/>
      <c r="E140" s="54" t="n">
        <v>1302.661</v>
      </c>
      <c r="F140" s="49" t="n">
        <v>-210.5</v>
      </c>
      <c r="G140" s="49"/>
      <c r="H140" s="49"/>
      <c r="I140" s="55" t="n">
        <f aca="false">SUM(E140:G140)</f>
        <v>1092.161</v>
      </c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  <c r="GY140" s="59"/>
      <c r="GZ140" s="59"/>
      <c r="HA140" s="59"/>
      <c r="HB140" s="59"/>
      <c r="HC140" s="59"/>
      <c r="HD140" s="59"/>
      <c r="HE140" s="59"/>
      <c r="HF140" s="59"/>
      <c r="HG140" s="59"/>
      <c r="HH140" s="59"/>
      <c r="HI140" s="59"/>
      <c r="HJ140" s="59"/>
      <c r="HK140" s="59"/>
      <c r="HL140" s="59"/>
      <c r="HM140" s="59"/>
      <c r="HN140" s="59"/>
      <c r="HO140" s="59"/>
      <c r="HP140" s="59"/>
      <c r="HQ140" s="59"/>
      <c r="HR140" s="59"/>
      <c r="HS140" s="59"/>
      <c r="HT140" s="59"/>
      <c r="HU140" s="59"/>
      <c r="HV140" s="59"/>
      <c r="HW140" s="59"/>
      <c r="HX140" s="59"/>
      <c r="HY140" s="59"/>
      <c r="HZ140" s="59"/>
      <c r="IA140" s="59"/>
      <c r="IB140" s="59"/>
      <c r="IC140" s="59"/>
      <c r="ID140" s="59"/>
      <c r="IE140" s="59"/>
      <c r="IF140" s="59"/>
      <c r="IG140" s="59"/>
      <c r="IH140" s="59"/>
      <c r="II140" s="59"/>
      <c r="IJ140" s="59"/>
      <c r="IK140" s="59"/>
      <c r="IL140" s="59"/>
      <c r="IM140" s="59"/>
      <c r="IN140" s="59"/>
      <c r="IO140" s="59"/>
      <c r="IP140" s="59"/>
      <c r="IQ140" s="59"/>
      <c r="IR140" s="59"/>
      <c r="IS140" s="59"/>
      <c r="IT140" s="59"/>
      <c r="IU140" s="59"/>
      <c r="IV140" s="59"/>
      <c r="IW140" s="59"/>
    </row>
    <row r="141" customFormat="false" ht="15.75" hidden="false" customHeight="true" outlineLevel="0" collapsed="false">
      <c r="A141" s="87" t="s">
        <v>116</v>
      </c>
      <c r="B141" s="135"/>
      <c r="C141" s="95" t="s">
        <v>117</v>
      </c>
      <c r="D141" s="128" t="n">
        <f aca="false">I141/0.04</f>
        <v>40100.8</v>
      </c>
      <c r="E141" s="54" t="n">
        <v>1604.032</v>
      </c>
      <c r="F141" s="49" t="n">
        <v>0</v>
      </c>
      <c r="G141" s="49"/>
      <c r="H141" s="49"/>
      <c r="I141" s="55" t="n">
        <f aca="false">SUM(E141:G141)</f>
        <v>1604.032</v>
      </c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  <c r="GY141" s="59"/>
      <c r="GZ141" s="59"/>
      <c r="HA141" s="59"/>
      <c r="HB141" s="59"/>
      <c r="HC141" s="59"/>
      <c r="HD141" s="59"/>
      <c r="HE141" s="59"/>
      <c r="HF141" s="59"/>
      <c r="HG141" s="59"/>
      <c r="HH141" s="59"/>
      <c r="HI141" s="59"/>
      <c r="HJ141" s="59"/>
      <c r="HK141" s="59"/>
      <c r="HL141" s="59"/>
      <c r="HM141" s="59"/>
      <c r="HN141" s="59"/>
      <c r="HO141" s="59"/>
      <c r="HP141" s="59"/>
      <c r="HQ141" s="59"/>
      <c r="HR141" s="59"/>
      <c r="HS141" s="59"/>
      <c r="HT141" s="59"/>
      <c r="HU141" s="59"/>
      <c r="HV141" s="59"/>
      <c r="HW141" s="59"/>
      <c r="HX141" s="59"/>
      <c r="HY141" s="59"/>
      <c r="HZ141" s="59"/>
      <c r="IA141" s="59"/>
      <c r="IB141" s="59"/>
      <c r="IC141" s="59"/>
      <c r="ID141" s="59"/>
      <c r="IE141" s="59"/>
      <c r="IF141" s="59"/>
      <c r="IG141" s="59"/>
      <c r="IH141" s="59"/>
      <c r="II141" s="59"/>
      <c r="IJ141" s="59"/>
      <c r="IK141" s="59"/>
      <c r="IL141" s="59"/>
      <c r="IM141" s="59"/>
      <c r="IN141" s="59"/>
      <c r="IO141" s="59"/>
      <c r="IP141" s="59"/>
      <c r="IQ141" s="59"/>
      <c r="IR141" s="59"/>
      <c r="IS141" s="59"/>
      <c r="IT141" s="59"/>
      <c r="IU141" s="59"/>
      <c r="IV141" s="59"/>
      <c r="IW141" s="59"/>
    </row>
    <row r="142" customFormat="false" ht="15.75" hidden="false" customHeight="true" outlineLevel="0" collapsed="false">
      <c r="A142" s="87" t="s">
        <v>118</v>
      </c>
      <c r="B142" s="52" t="n">
        <v>37083</v>
      </c>
      <c r="C142" s="53" t="s">
        <v>58</v>
      </c>
      <c r="D142" s="58" t="n">
        <v>1700</v>
      </c>
      <c r="E142" s="54" t="n">
        <v>411.807</v>
      </c>
      <c r="F142" s="49" t="n">
        <v>-10.647</v>
      </c>
      <c r="G142" s="49" t="n">
        <v>0</v>
      </c>
      <c r="H142" s="49" t="n">
        <v>0</v>
      </c>
      <c r="I142" s="55" t="n">
        <f aca="false">SUM(E142:H142)</f>
        <v>401.16</v>
      </c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  <c r="GY142" s="59"/>
      <c r="GZ142" s="59"/>
      <c r="HA142" s="59"/>
      <c r="HB142" s="59"/>
      <c r="HC142" s="59"/>
      <c r="HD142" s="59"/>
      <c r="HE142" s="59"/>
      <c r="HF142" s="59"/>
      <c r="HG142" s="59"/>
      <c r="HH142" s="59"/>
      <c r="HI142" s="59"/>
      <c r="HJ142" s="59"/>
      <c r="HK142" s="59"/>
      <c r="HL142" s="59"/>
      <c r="HM142" s="59"/>
      <c r="HN142" s="59"/>
      <c r="HO142" s="59"/>
      <c r="HP142" s="59"/>
      <c r="HQ142" s="59"/>
      <c r="HR142" s="59"/>
      <c r="HS142" s="59"/>
      <c r="HT142" s="59"/>
      <c r="HU142" s="59"/>
      <c r="HV142" s="59"/>
      <c r="HW142" s="59"/>
      <c r="HX142" s="59"/>
      <c r="HY142" s="59"/>
      <c r="HZ142" s="59"/>
      <c r="IA142" s="59"/>
      <c r="IB142" s="59"/>
      <c r="IC142" s="59"/>
      <c r="ID142" s="59"/>
      <c r="IE142" s="59"/>
      <c r="IF142" s="59"/>
      <c r="IG142" s="59"/>
      <c r="IH142" s="59"/>
      <c r="II142" s="59"/>
      <c r="IJ142" s="59"/>
      <c r="IK142" s="59"/>
      <c r="IL142" s="59"/>
      <c r="IM142" s="59"/>
      <c r="IN142" s="59"/>
      <c r="IO142" s="59"/>
      <c r="IP142" s="59"/>
      <c r="IQ142" s="59"/>
      <c r="IR142" s="59"/>
      <c r="IS142" s="59"/>
      <c r="IT142" s="59"/>
      <c r="IU142" s="59"/>
      <c r="IV142" s="59"/>
      <c r="IW142" s="59"/>
    </row>
    <row r="143" customFormat="false" ht="15.75" hidden="false" customHeight="true" outlineLevel="0" collapsed="false">
      <c r="A143" s="87" t="s">
        <v>119</v>
      </c>
      <c r="B143" s="52" t="n">
        <v>37083</v>
      </c>
      <c r="C143" s="57" t="s">
        <v>120</v>
      </c>
      <c r="D143" s="58" t="n">
        <v>15000</v>
      </c>
      <c r="E143" s="54" t="n">
        <v>1730.669</v>
      </c>
      <c r="F143" s="49" t="n">
        <v>-150</v>
      </c>
      <c r="G143" s="49" t="n">
        <v>0</v>
      </c>
      <c r="H143" s="49" t="n">
        <v>0</v>
      </c>
      <c r="I143" s="55" t="n">
        <f aca="false">SUM(E143:H143)</f>
        <v>1580.669</v>
      </c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  <c r="GY143" s="59"/>
      <c r="GZ143" s="59"/>
      <c r="HA143" s="59"/>
      <c r="HB143" s="59"/>
      <c r="HC143" s="59"/>
      <c r="HD143" s="59"/>
      <c r="HE143" s="59"/>
      <c r="HF143" s="59"/>
      <c r="HG143" s="59"/>
      <c r="HH143" s="59"/>
      <c r="HI143" s="59"/>
      <c r="HJ143" s="59"/>
      <c r="HK143" s="59"/>
      <c r="HL143" s="59"/>
      <c r="HM143" s="59"/>
      <c r="HN143" s="59"/>
      <c r="HO143" s="59"/>
      <c r="HP143" s="59"/>
      <c r="HQ143" s="59"/>
      <c r="HR143" s="59"/>
      <c r="HS143" s="59"/>
      <c r="HT143" s="59"/>
      <c r="HU143" s="59"/>
      <c r="HV143" s="59"/>
      <c r="HW143" s="59"/>
      <c r="HX143" s="59"/>
      <c r="HY143" s="59"/>
      <c r="HZ143" s="59"/>
      <c r="IA143" s="59"/>
      <c r="IB143" s="59"/>
      <c r="IC143" s="59"/>
      <c r="ID143" s="59"/>
      <c r="IE143" s="59"/>
      <c r="IF143" s="59"/>
      <c r="IG143" s="59"/>
      <c r="IH143" s="59"/>
      <c r="II143" s="59"/>
      <c r="IJ143" s="59"/>
      <c r="IK143" s="59"/>
      <c r="IL143" s="59"/>
      <c r="IM143" s="59"/>
      <c r="IN143" s="59"/>
      <c r="IO143" s="59"/>
      <c r="IP143" s="59"/>
      <c r="IQ143" s="59"/>
      <c r="IR143" s="59"/>
      <c r="IS143" s="59"/>
      <c r="IT143" s="59"/>
      <c r="IU143" s="59"/>
      <c r="IV143" s="59"/>
      <c r="IW143" s="59"/>
    </row>
    <row r="144" customFormat="false" ht="15.75" hidden="false" customHeight="true" outlineLevel="0" collapsed="false">
      <c r="A144" s="87" t="s">
        <v>121</v>
      </c>
      <c r="B144" s="52" t="n">
        <v>37083</v>
      </c>
      <c r="C144" s="57" t="s">
        <v>120</v>
      </c>
      <c r="D144" s="58" t="n">
        <f aca="false">I144/0.015</f>
        <v>7050.46666666667</v>
      </c>
      <c r="E144" s="54" t="n">
        <v>118.589</v>
      </c>
      <c r="F144" s="49" t="n">
        <v>-12.832</v>
      </c>
      <c r="G144" s="49" t="n">
        <v>0</v>
      </c>
      <c r="H144" s="49" t="n">
        <v>0</v>
      </c>
      <c r="I144" s="55" t="n">
        <f aca="false">SUM(E144:H144)</f>
        <v>105.757</v>
      </c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59"/>
      <c r="DZ144" s="59"/>
      <c r="EA144" s="59"/>
      <c r="EB144" s="59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  <c r="EP144" s="59"/>
      <c r="EQ144" s="59"/>
      <c r="ER144" s="59"/>
      <c r="ES144" s="59"/>
      <c r="ET144" s="59"/>
      <c r="EU144" s="59"/>
      <c r="EV144" s="59"/>
      <c r="EW144" s="59"/>
      <c r="EX144" s="59"/>
      <c r="EY144" s="59"/>
      <c r="EZ144" s="59"/>
      <c r="FA144" s="59"/>
      <c r="FB144" s="59"/>
      <c r="FC144" s="59"/>
      <c r="FD144" s="59"/>
      <c r="FE144" s="59"/>
      <c r="FF144" s="59"/>
      <c r="FG144" s="59"/>
      <c r="FH144" s="59"/>
      <c r="FI144" s="59"/>
      <c r="FJ144" s="59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59"/>
      <c r="GA144" s="59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59"/>
      <c r="HI144" s="59"/>
      <c r="HJ144" s="59"/>
      <c r="HK144" s="59"/>
      <c r="HL144" s="59"/>
      <c r="HM144" s="59"/>
      <c r="HN144" s="59"/>
      <c r="HO144" s="59"/>
      <c r="HP144" s="59"/>
      <c r="HQ144" s="59"/>
      <c r="HR144" s="59"/>
      <c r="HS144" s="59"/>
      <c r="HT144" s="59"/>
      <c r="HU144" s="59"/>
      <c r="HV144" s="59"/>
      <c r="HW144" s="59"/>
      <c r="HX144" s="59"/>
      <c r="HY144" s="59"/>
      <c r="HZ144" s="59"/>
      <c r="IA144" s="59"/>
      <c r="IB144" s="59"/>
      <c r="IC144" s="59"/>
      <c r="ID144" s="59"/>
      <c r="IE144" s="59"/>
      <c r="IF144" s="59"/>
      <c r="IG144" s="59"/>
      <c r="IH144" s="59"/>
      <c r="II144" s="59"/>
      <c r="IJ144" s="59"/>
      <c r="IK144" s="59"/>
      <c r="IL144" s="59"/>
      <c r="IM144" s="59"/>
      <c r="IN144" s="59"/>
      <c r="IO144" s="59"/>
      <c r="IP144" s="59"/>
      <c r="IQ144" s="59"/>
      <c r="IR144" s="59"/>
      <c r="IS144" s="59"/>
      <c r="IT144" s="59"/>
      <c r="IU144" s="59"/>
      <c r="IV144" s="59"/>
      <c r="IW144" s="59"/>
    </row>
    <row r="145" customFormat="false" ht="15.75" hidden="false" customHeight="true" outlineLevel="0" collapsed="false">
      <c r="A145" s="87" t="s">
        <v>122</v>
      </c>
      <c r="B145" s="52" t="n">
        <v>37105</v>
      </c>
      <c r="C145" s="57" t="s">
        <v>117</v>
      </c>
      <c r="D145" s="58"/>
      <c r="E145" s="54" t="n">
        <v>191.854</v>
      </c>
      <c r="F145" s="49" t="n">
        <v>-3.142</v>
      </c>
      <c r="G145" s="49" t="n">
        <v>0</v>
      </c>
      <c r="H145" s="49"/>
      <c r="I145" s="55" t="n">
        <v>188.712</v>
      </c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59"/>
      <c r="HI145" s="59"/>
      <c r="HJ145" s="59"/>
      <c r="HK145" s="59"/>
      <c r="HL145" s="59"/>
      <c r="HM145" s="59"/>
      <c r="HN145" s="59"/>
      <c r="HO145" s="59"/>
      <c r="HP145" s="59"/>
      <c r="HQ145" s="59"/>
      <c r="HR145" s="59"/>
      <c r="HS145" s="59"/>
      <c r="HT145" s="59"/>
      <c r="HU145" s="59"/>
      <c r="HV145" s="59"/>
      <c r="HW145" s="59"/>
      <c r="HX145" s="59"/>
      <c r="HY145" s="59"/>
      <c r="HZ145" s="59"/>
      <c r="IA145" s="59"/>
      <c r="IB145" s="59"/>
      <c r="IC145" s="59"/>
      <c r="ID145" s="59"/>
      <c r="IE145" s="59"/>
      <c r="IF145" s="59"/>
      <c r="IG145" s="59"/>
      <c r="IH145" s="59"/>
      <c r="II145" s="59"/>
      <c r="IJ145" s="59"/>
      <c r="IK145" s="59"/>
      <c r="IL145" s="59"/>
      <c r="IM145" s="59"/>
      <c r="IN145" s="59"/>
      <c r="IO145" s="59"/>
      <c r="IP145" s="59"/>
      <c r="IQ145" s="59"/>
      <c r="IR145" s="59"/>
      <c r="IS145" s="59"/>
      <c r="IT145" s="59"/>
      <c r="IU145" s="59"/>
      <c r="IV145" s="81"/>
      <c r="IW145" s="81"/>
    </row>
    <row r="146" customFormat="false" ht="15.75" hidden="false" customHeight="true" outlineLevel="0" collapsed="false">
      <c r="A146" s="87" t="s">
        <v>123</v>
      </c>
      <c r="B146" s="52" t="n">
        <v>37105</v>
      </c>
      <c r="C146" s="57" t="s">
        <v>117</v>
      </c>
      <c r="D146" s="128" t="n">
        <v>2000</v>
      </c>
      <c r="E146" s="54" t="n">
        <v>109.925</v>
      </c>
      <c r="F146" s="49" t="n">
        <v>-3.56</v>
      </c>
      <c r="G146" s="49" t="n">
        <v>0</v>
      </c>
      <c r="H146" s="49"/>
      <c r="I146" s="55" t="n">
        <v>106.365</v>
      </c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59"/>
      <c r="HI146" s="59"/>
      <c r="HJ146" s="59"/>
      <c r="HK146" s="59"/>
      <c r="HL146" s="59"/>
      <c r="HM146" s="59"/>
      <c r="HN146" s="59"/>
      <c r="HO146" s="59"/>
      <c r="HP146" s="59"/>
      <c r="HQ146" s="59"/>
      <c r="HR146" s="59"/>
      <c r="HS146" s="59"/>
      <c r="HT146" s="59"/>
      <c r="HU146" s="59"/>
      <c r="HV146" s="59"/>
      <c r="HW146" s="59"/>
      <c r="HX146" s="59"/>
      <c r="HY146" s="59"/>
      <c r="HZ146" s="59"/>
      <c r="IA146" s="59"/>
      <c r="IB146" s="59"/>
      <c r="IC146" s="59"/>
      <c r="ID146" s="59"/>
      <c r="IE146" s="59"/>
      <c r="IF146" s="59"/>
      <c r="IG146" s="59"/>
      <c r="IH146" s="59"/>
      <c r="II146" s="59"/>
      <c r="IJ146" s="59"/>
      <c r="IK146" s="59"/>
      <c r="IL146" s="59"/>
      <c r="IM146" s="59"/>
      <c r="IN146" s="59"/>
      <c r="IO146" s="59"/>
      <c r="IP146" s="59"/>
      <c r="IQ146" s="59"/>
      <c r="IR146" s="59"/>
      <c r="IS146" s="59"/>
      <c r="IT146" s="59"/>
      <c r="IU146" s="59"/>
      <c r="IV146" s="81"/>
      <c r="IW146" s="81"/>
    </row>
    <row r="147" customFormat="false" ht="15" hidden="false" customHeight="true" outlineLevel="0" collapsed="false">
      <c r="A147" s="87" t="s">
        <v>124</v>
      </c>
      <c r="B147" s="69"/>
      <c r="C147" s="57" t="s">
        <v>120</v>
      </c>
      <c r="D147" s="128" t="n">
        <f aca="false">I147/0.04</f>
        <v>30427.375</v>
      </c>
      <c r="E147" s="54" t="n">
        <v>1217.095</v>
      </c>
      <c r="F147" s="49" t="n">
        <v>0</v>
      </c>
      <c r="G147" s="49" t="n">
        <v>0</v>
      </c>
      <c r="H147" s="49" t="n">
        <v>0</v>
      </c>
      <c r="I147" s="55" t="n">
        <f aca="false">SUM(E147:H147)</f>
        <v>1217.095</v>
      </c>
      <c r="J147" s="0"/>
    </row>
    <row r="148" customFormat="false" ht="15" hidden="false" customHeight="true" outlineLevel="0" collapsed="false">
      <c r="A148" s="87" t="s">
        <v>125</v>
      </c>
      <c r="B148" s="69"/>
      <c r="C148" s="53" t="s">
        <v>58</v>
      </c>
      <c r="D148" s="100" t="n">
        <f aca="false">I148/0.04</f>
        <v>30482.275</v>
      </c>
      <c r="E148" s="100" t="n">
        <v>1219.291</v>
      </c>
      <c r="F148" s="97" t="n">
        <v>0</v>
      </c>
      <c r="G148" s="97" t="n">
        <v>0</v>
      </c>
      <c r="H148" s="97" t="n">
        <v>0</v>
      </c>
      <c r="I148" s="98" t="n">
        <f aca="false">SUM(E148:H148)</f>
        <v>1219.291</v>
      </c>
      <c r="J148" s="0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  <c r="HG148" s="56"/>
      <c r="HH148" s="56"/>
      <c r="HI148" s="56"/>
      <c r="HJ148" s="56"/>
      <c r="HK148" s="56"/>
      <c r="HL148" s="56"/>
      <c r="HM148" s="56"/>
      <c r="HN148" s="56"/>
      <c r="HO148" s="56"/>
      <c r="HP148" s="56"/>
      <c r="HQ148" s="56"/>
      <c r="HR148" s="56"/>
      <c r="HS148" s="56"/>
      <c r="HT148" s="56"/>
      <c r="HU148" s="56"/>
      <c r="HV148" s="56"/>
      <c r="HW148" s="56"/>
      <c r="HX148" s="56"/>
      <c r="HY148" s="56"/>
      <c r="HZ148" s="56"/>
      <c r="IA148" s="56"/>
      <c r="IB148" s="56"/>
      <c r="IC148" s="56"/>
      <c r="ID148" s="56"/>
      <c r="IE148" s="56"/>
      <c r="IF148" s="56"/>
      <c r="IG148" s="56"/>
      <c r="IH148" s="56"/>
      <c r="II148" s="56"/>
      <c r="IJ148" s="56"/>
      <c r="IK148" s="56"/>
      <c r="IL148" s="56"/>
      <c r="IM148" s="56"/>
      <c r="IN148" s="56"/>
      <c r="IO148" s="56"/>
      <c r="IP148" s="56"/>
      <c r="IQ148" s="56"/>
      <c r="IR148" s="56"/>
      <c r="IS148" s="56"/>
      <c r="IT148" s="56"/>
      <c r="IU148" s="56"/>
      <c r="IV148" s="56"/>
      <c r="IW148" s="56"/>
    </row>
    <row r="149" customFormat="false" ht="15" hidden="false" customHeight="true" outlineLevel="0" collapsed="false">
      <c r="A149" s="129" t="s">
        <v>126</v>
      </c>
      <c r="B149" s="130"/>
      <c r="C149" s="53"/>
      <c r="D149" s="58" t="n">
        <f aca="false">SUM(D140:D148)</f>
        <v>126760.916666667</v>
      </c>
      <c r="E149" s="136" t="n">
        <f aca="false">SUM(E140:E148)</f>
        <v>7905.923</v>
      </c>
      <c r="F149" s="137" t="n">
        <f aca="false">SUM(F140:F148)</f>
        <v>-390.681</v>
      </c>
      <c r="G149" s="137" t="n">
        <f aca="false">SUM(G140:G148)</f>
        <v>0</v>
      </c>
      <c r="H149" s="137" t="n">
        <f aca="false">SUM(H140:H148)</f>
        <v>0</v>
      </c>
      <c r="I149" s="138" t="n">
        <f aca="false">SUM(I140:I148)</f>
        <v>7515.242</v>
      </c>
      <c r="J149" s="0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  <c r="HG149" s="56"/>
      <c r="HH149" s="56"/>
      <c r="HI149" s="56"/>
      <c r="HJ149" s="56"/>
      <c r="HK149" s="56"/>
      <c r="HL149" s="56"/>
      <c r="HM149" s="56"/>
      <c r="HN149" s="56"/>
      <c r="HO149" s="56"/>
      <c r="HP149" s="56"/>
      <c r="HQ149" s="56"/>
      <c r="HR149" s="56"/>
      <c r="HS149" s="56"/>
      <c r="HT149" s="56"/>
      <c r="HU149" s="56"/>
      <c r="HV149" s="56"/>
      <c r="HW149" s="56"/>
      <c r="HX149" s="56"/>
      <c r="HY149" s="56"/>
      <c r="HZ149" s="56"/>
      <c r="IA149" s="56"/>
      <c r="IB149" s="56"/>
      <c r="IC149" s="56"/>
      <c r="ID149" s="56"/>
      <c r="IE149" s="56"/>
      <c r="IF149" s="56"/>
      <c r="IG149" s="56"/>
      <c r="IH149" s="56"/>
      <c r="II149" s="56"/>
      <c r="IJ149" s="56"/>
      <c r="IK149" s="56"/>
      <c r="IL149" s="56"/>
      <c r="IM149" s="56"/>
      <c r="IN149" s="56"/>
      <c r="IO149" s="56"/>
      <c r="IP149" s="56"/>
      <c r="IQ149" s="56"/>
      <c r="IR149" s="56"/>
      <c r="IS149" s="56"/>
      <c r="IT149" s="56"/>
      <c r="IU149" s="56"/>
      <c r="IV149" s="56"/>
      <c r="IW149" s="56"/>
    </row>
    <row r="150" customFormat="false" ht="15" hidden="false" customHeight="true" outlineLevel="0" collapsed="false">
      <c r="A150" s="139"/>
      <c r="B150" s="140"/>
      <c r="C150" s="53"/>
      <c r="D150" s="58"/>
      <c r="E150" s="54"/>
      <c r="F150" s="49"/>
      <c r="G150" s="49"/>
      <c r="H150" s="49"/>
      <c r="I150" s="55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  <c r="HG150" s="56"/>
      <c r="HH150" s="56"/>
      <c r="HI150" s="56"/>
      <c r="HJ150" s="56"/>
      <c r="HK150" s="56"/>
      <c r="HL150" s="56"/>
      <c r="HM150" s="56"/>
      <c r="HN150" s="56"/>
      <c r="HO150" s="56"/>
      <c r="HP150" s="56"/>
      <c r="HQ150" s="56"/>
      <c r="HR150" s="56"/>
      <c r="HS150" s="56"/>
      <c r="HT150" s="56"/>
      <c r="HU150" s="56"/>
      <c r="HV150" s="56"/>
      <c r="HW150" s="56"/>
      <c r="HX150" s="56"/>
      <c r="HY150" s="56"/>
      <c r="HZ150" s="56"/>
      <c r="IA150" s="56"/>
      <c r="IB150" s="56"/>
      <c r="IC150" s="56"/>
      <c r="ID150" s="56"/>
      <c r="IE150" s="56"/>
      <c r="IF150" s="56"/>
      <c r="IG150" s="56"/>
      <c r="IH150" s="56"/>
      <c r="II150" s="56"/>
      <c r="IJ150" s="56"/>
      <c r="IK150" s="56"/>
      <c r="IL150" s="56"/>
      <c r="IM150" s="56"/>
      <c r="IN150" s="56"/>
      <c r="IO150" s="56"/>
      <c r="IP150" s="56"/>
      <c r="IQ150" s="56"/>
      <c r="IR150" s="56"/>
      <c r="IS150" s="56"/>
      <c r="IT150" s="56"/>
      <c r="IU150" s="56"/>
      <c r="IV150" s="56"/>
      <c r="IW150" s="56"/>
    </row>
    <row r="151" customFormat="false" ht="15.75" hidden="false" customHeight="true" outlineLevel="0" collapsed="false">
      <c r="A151" s="141" t="s">
        <v>127</v>
      </c>
      <c r="B151" s="142"/>
      <c r="C151" s="53"/>
      <c r="D151" s="58"/>
      <c r="E151" s="54"/>
      <c r="F151" s="49"/>
      <c r="G151" s="49"/>
      <c r="H151" s="49"/>
      <c r="I151" s="55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  <c r="HG151" s="56"/>
      <c r="HH151" s="56"/>
      <c r="HI151" s="56"/>
      <c r="HJ151" s="56"/>
      <c r="HK151" s="56"/>
      <c r="HL151" s="56"/>
      <c r="HM151" s="56"/>
      <c r="HN151" s="56"/>
      <c r="HO151" s="56"/>
      <c r="HP151" s="56"/>
      <c r="HQ151" s="56"/>
      <c r="HR151" s="56"/>
      <c r="HS151" s="56"/>
      <c r="HT151" s="56"/>
      <c r="HU151" s="56"/>
      <c r="HV151" s="56"/>
      <c r="HW151" s="56"/>
      <c r="HX151" s="56"/>
      <c r="HY151" s="56"/>
      <c r="HZ151" s="56"/>
      <c r="IA151" s="56"/>
      <c r="IB151" s="56"/>
      <c r="IC151" s="56"/>
      <c r="ID151" s="56"/>
      <c r="IE151" s="56"/>
      <c r="IF151" s="56"/>
      <c r="IG151" s="56"/>
      <c r="IH151" s="56"/>
      <c r="II151" s="56"/>
      <c r="IJ151" s="56"/>
      <c r="IK151" s="56"/>
      <c r="IL151" s="56"/>
      <c r="IM151" s="56"/>
      <c r="IN151" s="56"/>
      <c r="IO151" s="56"/>
      <c r="IP151" s="56"/>
      <c r="IQ151" s="56"/>
      <c r="IR151" s="56"/>
      <c r="IS151" s="56"/>
      <c r="IT151" s="56"/>
      <c r="IU151" s="56"/>
      <c r="IV151" s="56"/>
      <c r="IW151" s="56"/>
    </row>
    <row r="152" customFormat="false" ht="4.5" hidden="false" customHeight="true" outlineLevel="0" collapsed="false">
      <c r="A152" s="143"/>
      <c r="B152" s="142"/>
      <c r="C152" s="53"/>
      <c r="D152" s="58"/>
      <c r="E152" s="54"/>
      <c r="F152" s="49"/>
      <c r="G152" s="49"/>
      <c r="H152" s="49"/>
      <c r="I152" s="55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  <c r="IK152" s="56"/>
      <c r="IL152" s="56"/>
      <c r="IM152" s="56"/>
      <c r="IN152" s="56"/>
      <c r="IO152" s="56"/>
      <c r="IP152" s="56"/>
      <c r="IQ152" s="56"/>
      <c r="IR152" s="56"/>
      <c r="IS152" s="56"/>
      <c r="IT152" s="56"/>
      <c r="IU152" s="56"/>
      <c r="IV152" s="56"/>
      <c r="IW152" s="56"/>
    </row>
    <row r="153" customFormat="false" ht="15.75" hidden="false" customHeight="true" outlineLevel="0" collapsed="false">
      <c r="A153" s="87" t="s">
        <v>128</v>
      </c>
      <c r="B153" s="69"/>
      <c r="C153" s="70"/>
      <c r="D153" s="58"/>
      <c r="E153" s="54" t="n">
        <v>312.79</v>
      </c>
      <c r="F153" s="49" t="n">
        <v>-110.15</v>
      </c>
      <c r="G153" s="49"/>
      <c r="H153" s="49"/>
      <c r="I153" s="55" t="n">
        <f aca="false">SUM(E153:H153)</f>
        <v>202.64</v>
      </c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  <c r="DO153" s="59"/>
      <c r="DP153" s="59"/>
      <c r="DQ153" s="59"/>
      <c r="DR153" s="59"/>
      <c r="DS153" s="59"/>
      <c r="DT153" s="59"/>
      <c r="DU153" s="59"/>
      <c r="DV153" s="59"/>
      <c r="DW153" s="59"/>
      <c r="DX153" s="59"/>
      <c r="DY153" s="59"/>
      <c r="DZ153" s="59"/>
      <c r="EA153" s="59"/>
      <c r="EB153" s="59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59"/>
      <c r="ER153" s="59"/>
      <c r="ES153" s="59"/>
      <c r="ET153" s="59"/>
      <c r="EU153" s="59"/>
      <c r="EV153" s="59"/>
      <c r="EW153" s="59"/>
      <c r="EX153" s="59"/>
      <c r="EY153" s="59"/>
      <c r="EZ153" s="59"/>
      <c r="FA153" s="59"/>
      <c r="FB153" s="59"/>
      <c r="FC153" s="59"/>
      <c r="FD153" s="59"/>
      <c r="FE153" s="59"/>
      <c r="FF153" s="59"/>
      <c r="FG153" s="59"/>
      <c r="FH153" s="59"/>
      <c r="FI153" s="59"/>
      <c r="FJ153" s="59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59"/>
      <c r="GA153" s="59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59"/>
      <c r="HI153" s="59"/>
      <c r="HJ153" s="59"/>
      <c r="HK153" s="59"/>
      <c r="HL153" s="59"/>
      <c r="HM153" s="59"/>
      <c r="HN153" s="59"/>
      <c r="HO153" s="59"/>
      <c r="HP153" s="59"/>
      <c r="HQ153" s="59"/>
      <c r="HR153" s="59"/>
      <c r="HS153" s="59"/>
      <c r="HT153" s="59"/>
      <c r="HU153" s="59"/>
      <c r="HV153" s="59"/>
      <c r="HW153" s="59"/>
      <c r="HX153" s="59"/>
      <c r="HY153" s="59"/>
      <c r="HZ153" s="59"/>
      <c r="IA153" s="59"/>
      <c r="IB153" s="59"/>
      <c r="IC153" s="59"/>
      <c r="ID153" s="59"/>
      <c r="IE153" s="59"/>
      <c r="IF153" s="59"/>
      <c r="IG153" s="59"/>
      <c r="IH153" s="59"/>
      <c r="II153" s="59"/>
      <c r="IJ153" s="59"/>
      <c r="IK153" s="59"/>
      <c r="IL153" s="59"/>
      <c r="IM153" s="59"/>
      <c r="IN153" s="59"/>
      <c r="IO153" s="59"/>
      <c r="IP153" s="59"/>
      <c r="IQ153" s="59"/>
      <c r="IR153" s="59"/>
      <c r="IS153" s="59"/>
      <c r="IT153" s="59"/>
      <c r="IU153" s="59"/>
      <c r="IV153" s="59"/>
      <c r="IW153" s="59"/>
    </row>
    <row r="154" customFormat="false" ht="15.75" hidden="false" customHeight="true" outlineLevel="0" collapsed="false">
      <c r="A154" s="87" t="s">
        <v>129</v>
      </c>
      <c r="B154" s="52" t="n">
        <v>37105</v>
      </c>
      <c r="C154" s="53" t="s">
        <v>130</v>
      </c>
      <c r="D154" s="58" t="n">
        <f aca="false">I154/0.06</f>
        <v>266.616666666667</v>
      </c>
      <c r="E154" s="54" t="n">
        <v>24.311</v>
      </c>
      <c r="F154" s="49" t="n">
        <v>-8.314</v>
      </c>
      <c r="G154" s="49" t="n">
        <v>0</v>
      </c>
      <c r="H154" s="49"/>
      <c r="I154" s="55" t="n">
        <v>15.997</v>
      </c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59"/>
      <c r="HI154" s="59"/>
      <c r="HJ154" s="59"/>
      <c r="HK154" s="59"/>
      <c r="HL154" s="59"/>
      <c r="HM154" s="59"/>
      <c r="HN154" s="59"/>
      <c r="HO154" s="59"/>
      <c r="HP154" s="59"/>
      <c r="HQ154" s="59"/>
      <c r="HR154" s="59"/>
      <c r="HS154" s="59"/>
      <c r="HT154" s="59"/>
      <c r="HU154" s="59"/>
      <c r="HV154" s="59"/>
      <c r="HW154" s="59"/>
      <c r="HX154" s="59"/>
      <c r="HY154" s="59"/>
      <c r="HZ154" s="59"/>
      <c r="IA154" s="59"/>
      <c r="IB154" s="59"/>
      <c r="IC154" s="59"/>
      <c r="ID154" s="59"/>
      <c r="IE154" s="59"/>
      <c r="IF154" s="59"/>
      <c r="IG154" s="59"/>
      <c r="IH154" s="59"/>
      <c r="II154" s="59"/>
      <c r="IJ154" s="59"/>
      <c r="IK154" s="59"/>
      <c r="IL154" s="59"/>
      <c r="IM154" s="59"/>
      <c r="IN154" s="59"/>
      <c r="IO154" s="59"/>
      <c r="IP154" s="59"/>
      <c r="IQ154" s="59"/>
      <c r="IR154" s="59"/>
      <c r="IS154" s="59"/>
      <c r="IT154" s="59"/>
      <c r="IU154" s="59"/>
      <c r="IV154" s="81"/>
      <c r="IW154" s="81"/>
    </row>
    <row r="155" customFormat="false" ht="15.75" hidden="false" customHeight="true" outlineLevel="0" collapsed="false">
      <c r="A155" s="87" t="s">
        <v>131</v>
      </c>
      <c r="B155" s="52" t="n">
        <v>37105</v>
      </c>
      <c r="C155" s="57" t="s">
        <v>117</v>
      </c>
      <c r="D155" s="58"/>
      <c r="E155" s="54" t="n">
        <v>31.05</v>
      </c>
      <c r="F155" s="49" t="n">
        <v>-11.343</v>
      </c>
      <c r="G155" s="49" t="n">
        <v>0</v>
      </c>
      <c r="H155" s="49"/>
      <c r="I155" s="55" t="n">
        <v>19.707</v>
      </c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  <c r="HU155" s="59"/>
      <c r="HV155" s="59"/>
      <c r="HW155" s="59"/>
      <c r="HX155" s="59"/>
      <c r="HY155" s="59"/>
      <c r="HZ155" s="59"/>
      <c r="IA155" s="59"/>
      <c r="IB155" s="59"/>
      <c r="IC155" s="59"/>
      <c r="ID155" s="59"/>
      <c r="IE155" s="59"/>
      <c r="IF155" s="59"/>
      <c r="IG155" s="59"/>
      <c r="IH155" s="59"/>
      <c r="II155" s="59"/>
      <c r="IJ155" s="59"/>
      <c r="IK155" s="59"/>
      <c r="IL155" s="59"/>
      <c r="IM155" s="59"/>
      <c r="IN155" s="59"/>
      <c r="IO155" s="59"/>
      <c r="IP155" s="59"/>
      <c r="IQ155" s="59"/>
      <c r="IR155" s="59"/>
      <c r="IS155" s="59"/>
      <c r="IT155" s="59"/>
      <c r="IU155" s="59"/>
      <c r="IV155" s="81"/>
      <c r="IW155" s="81"/>
    </row>
    <row r="156" customFormat="false" ht="15.75" hidden="false" customHeight="true" outlineLevel="0" collapsed="false">
      <c r="A156" s="87" t="s">
        <v>132</v>
      </c>
      <c r="B156" s="52" t="n">
        <v>37083</v>
      </c>
      <c r="C156" s="53" t="s">
        <v>133</v>
      </c>
      <c r="D156" s="58" t="n">
        <v>0</v>
      </c>
      <c r="E156" s="54" t="n">
        <v>-35.099</v>
      </c>
      <c r="F156" s="49" t="n">
        <v>0.501</v>
      </c>
      <c r="G156" s="49" t="n">
        <v>0</v>
      </c>
      <c r="H156" s="49" t="n">
        <v>0</v>
      </c>
      <c r="I156" s="55" t="n">
        <f aca="false">SUM(E156:H156)</f>
        <v>-34.598</v>
      </c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  <c r="GY156" s="59"/>
      <c r="GZ156" s="59"/>
      <c r="HA156" s="59"/>
      <c r="HB156" s="59"/>
      <c r="HC156" s="59"/>
      <c r="HD156" s="59"/>
      <c r="HE156" s="59"/>
      <c r="HF156" s="59"/>
      <c r="HG156" s="59"/>
      <c r="HH156" s="59"/>
      <c r="HI156" s="59"/>
      <c r="HJ156" s="59"/>
      <c r="HK156" s="59"/>
      <c r="HL156" s="59"/>
      <c r="HM156" s="59"/>
      <c r="HN156" s="59"/>
      <c r="HO156" s="59"/>
      <c r="HP156" s="59"/>
      <c r="HQ156" s="59"/>
      <c r="HR156" s="59"/>
      <c r="HS156" s="59"/>
      <c r="HT156" s="59"/>
      <c r="HU156" s="59"/>
      <c r="HV156" s="59"/>
      <c r="HW156" s="59"/>
      <c r="HX156" s="59"/>
      <c r="HY156" s="59"/>
      <c r="HZ156" s="59"/>
      <c r="IA156" s="59"/>
      <c r="IB156" s="59"/>
      <c r="IC156" s="59"/>
      <c r="ID156" s="59"/>
      <c r="IE156" s="59"/>
      <c r="IF156" s="59"/>
      <c r="IG156" s="59"/>
      <c r="IH156" s="59"/>
      <c r="II156" s="59"/>
      <c r="IJ156" s="59"/>
      <c r="IK156" s="59"/>
      <c r="IL156" s="59"/>
      <c r="IM156" s="59"/>
      <c r="IN156" s="59"/>
      <c r="IO156" s="59"/>
      <c r="IP156" s="59"/>
      <c r="IQ156" s="59"/>
      <c r="IR156" s="59"/>
      <c r="IS156" s="59"/>
      <c r="IT156" s="59"/>
      <c r="IU156" s="59"/>
      <c r="IV156" s="59"/>
      <c r="IW156" s="59"/>
    </row>
    <row r="157" customFormat="false" ht="15.75" hidden="false" customHeight="true" outlineLevel="0" collapsed="false">
      <c r="A157" s="87" t="s">
        <v>134</v>
      </c>
      <c r="B157" s="52" t="n">
        <v>37083</v>
      </c>
      <c r="C157" s="53" t="s">
        <v>133</v>
      </c>
      <c r="D157" s="58" t="n">
        <v>0</v>
      </c>
      <c r="E157" s="54" t="n">
        <v>-25.67</v>
      </c>
      <c r="F157" s="49" t="n">
        <v>0.459</v>
      </c>
      <c r="G157" s="49" t="n">
        <v>0</v>
      </c>
      <c r="H157" s="49" t="n">
        <v>0</v>
      </c>
      <c r="I157" s="55" t="n">
        <f aca="false">SUM(E157:H157)</f>
        <v>-25.211</v>
      </c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59"/>
      <c r="DJ157" s="59"/>
      <c r="DK157" s="59"/>
      <c r="DL157" s="59"/>
      <c r="DM157" s="59"/>
      <c r="DN157" s="59"/>
      <c r="DO157" s="59"/>
      <c r="DP157" s="59"/>
      <c r="DQ157" s="59"/>
      <c r="DR157" s="59"/>
      <c r="DS157" s="59"/>
      <c r="DT157" s="59"/>
      <c r="DU157" s="59"/>
      <c r="DV157" s="59"/>
      <c r="DW157" s="59"/>
      <c r="DX157" s="59"/>
      <c r="DY157" s="59"/>
      <c r="DZ157" s="59"/>
      <c r="EA157" s="59"/>
      <c r="EB157" s="59"/>
      <c r="EC157" s="59"/>
      <c r="ED157" s="59"/>
      <c r="EE157" s="59"/>
      <c r="EF157" s="59"/>
      <c r="EG157" s="59"/>
      <c r="EH157" s="59"/>
      <c r="EI157" s="59"/>
      <c r="EJ157" s="59"/>
      <c r="EK157" s="59"/>
      <c r="EL157" s="59"/>
      <c r="EM157" s="59"/>
      <c r="EN157" s="59"/>
      <c r="EO157" s="59"/>
      <c r="EP157" s="59"/>
      <c r="EQ157" s="59"/>
      <c r="ER157" s="59"/>
      <c r="ES157" s="59"/>
      <c r="ET157" s="59"/>
      <c r="EU157" s="59"/>
      <c r="EV157" s="59"/>
      <c r="EW157" s="59"/>
      <c r="EX157" s="59"/>
      <c r="EY157" s="59"/>
      <c r="EZ157" s="59"/>
      <c r="FA157" s="59"/>
      <c r="FB157" s="59"/>
      <c r="FC157" s="59"/>
      <c r="FD157" s="59"/>
      <c r="FE157" s="59"/>
      <c r="FF157" s="59"/>
      <c r="FG157" s="59"/>
      <c r="FH157" s="59"/>
      <c r="FI157" s="59"/>
      <c r="FJ157" s="59"/>
      <c r="FK157" s="59"/>
      <c r="FL157" s="59"/>
      <c r="FM157" s="59"/>
      <c r="FN157" s="59"/>
      <c r="FO157" s="59"/>
      <c r="FP157" s="59"/>
      <c r="FQ157" s="59"/>
      <c r="FR157" s="59"/>
      <c r="FS157" s="59"/>
      <c r="FT157" s="59"/>
      <c r="FU157" s="59"/>
      <c r="FV157" s="59"/>
      <c r="FW157" s="59"/>
      <c r="FX157" s="59"/>
      <c r="FY157" s="59"/>
      <c r="FZ157" s="59"/>
      <c r="GA157" s="59"/>
      <c r="GB157" s="59"/>
      <c r="GC157" s="59"/>
      <c r="GD157" s="59"/>
      <c r="GE157" s="59"/>
      <c r="GF157" s="59"/>
      <c r="GG157" s="59"/>
      <c r="GH157" s="59"/>
      <c r="GI157" s="59"/>
      <c r="GJ157" s="59"/>
      <c r="GK157" s="59"/>
      <c r="GL157" s="59"/>
      <c r="GM157" s="59"/>
      <c r="GN157" s="59"/>
      <c r="GO157" s="59"/>
      <c r="GP157" s="59"/>
      <c r="GQ157" s="59"/>
      <c r="GR157" s="59"/>
      <c r="GS157" s="59"/>
      <c r="GT157" s="59"/>
      <c r="GU157" s="59"/>
      <c r="GV157" s="59"/>
      <c r="GW157" s="59"/>
      <c r="GX157" s="59"/>
      <c r="GY157" s="59"/>
      <c r="GZ157" s="59"/>
      <c r="HA157" s="59"/>
      <c r="HB157" s="59"/>
      <c r="HC157" s="59"/>
      <c r="HD157" s="59"/>
      <c r="HE157" s="59"/>
      <c r="HF157" s="59"/>
      <c r="HG157" s="59"/>
      <c r="HH157" s="59"/>
      <c r="HI157" s="59"/>
      <c r="HJ157" s="59"/>
      <c r="HK157" s="59"/>
      <c r="HL157" s="59"/>
      <c r="HM157" s="59"/>
      <c r="HN157" s="59"/>
      <c r="HO157" s="59"/>
      <c r="HP157" s="59"/>
      <c r="HQ157" s="59"/>
      <c r="HR157" s="59"/>
      <c r="HS157" s="59"/>
      <c r="HT157" s="59"/>
      <c r="HU157" s="59"/>
      <c r="HV157" s="59"/>
      <c r="HW157" s="59"/>
      <c r="HX157" s="59"/>
      <c r="HY157" s="59"/>
      <c r="HZ157" s="59"/>
      <c r="IA157" s="59"/>
      <c r="IB157" s="59"/>
      <c r="IC157" s="59"/>
      <c r="ID157" s="59"/>
      <c r="IE157" s="59"/>
      <c r="IF157" s="59"/>
      <c r="IG157" s="59"/>
      <c r="IH157" s="59"/>
      <c r="II157" s="59"/>
      <c r="IJ157" s="59"/>
      <c r="IK157" s="59"/>
      <c r="IL157" s="59"/>
      <c r="IM157" s="59"/>
      <c r="IN157" s="59"/>
      <c r="IO157" s="59"/>
      <c r="IP157" s="59"/>
      <c r="IQ157" s="59"/>
      <c r="IR157" s="59"/>
      <c r="IS157" s="59"/>
      <c r="IT157" s="59"/>
      <c r="IU157" s="59"/>
      <c r="IV157" s="59"/>
      <c r="IW157" s="59"/>
    </row>
    <row r="158" customFormat="false" ht="18" hidden="false" customHeight="true" outlineLevel="0" collapsed="false">
      <c r="A158" s="87" t="s">
        <v>135</v>
      </c>
      <c r="B158" s="52" t="n">
        <v>37083</v>
      </c>
      <c r="C158" s="53" t="s">
        <v>133</v>
      </c>
      <c r="D158" s="58" t="n">
        <v>0</v>
      </c>
      <c r="E158" s="54" t="n">
        <v>-59.41</v>
      </c>
      <c r="F158" s="49" t="n">
        <v>2.285</v>
      </c>
      <c r="G158" s="49" t="n">
        <v>0</v>
      </c>
      <c r="H158" s="49" t="n">
        <v>0</v>
      </c>
      <c r="I158" s="55" t="n">
        <f aca="false">SUM(E158:H158)</f>
        <v>-57.125</v>
      </c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59"/>
      <c r="DR158" s="59"/>
      <c r="DS158" s="59"/>
      <c r="DT158" s="59"/>
      <c r="DU158" s="59"/>
      <c r="DV158" s="59"/>
      <c r="DW158" s="59"/>
      <c r="DX158" s="59"/>
      <c r="DY158" s="59"/>
      <c r="DZ158" s="59"/>
      <c r="EA158" s="59"/>
      <c r="EB158" s="59"/>
      <c r="EC158" s="59"/>
      <c r="ED158" s="59"/>
      <c r="EE158" s="59"/>
      <c r="EF158" s="59"/>
      <c r="EG158" s="59"/>
      <c r="EH158" s="59"/>
      <c r="EI158" s="59"/>
      <c r="EJ158" s="59"/>
      <c r="EK158" s="59"/>
      <c r="EL158" s="59"/>
      <c r="EM158" s="59"/>
      <c r="EN158" s="59"/>
      <c r="EO158" s="59"/>
      <c r="EP158" s="59"/>
      <c r="EQ158" s="59"/>
      <c r="ER158" s="59"/>
      <c r="ES158" s="59"/>
      <c r="ET158" s="59"/>
      <c r="EU158" s="59"/>
      <c r="EV158" s="59"/>
      <c r="EW158" s="59"/>
      <c r="EX158" s="59"/>
      <c r="EY158" s="59"/>
      <c r="EZ158" s="59"/>
      <c r="FA158" s="59"/>
      <c r="FB158" s="59"/>
      <c r="FC158" s="59"/>
      <c r="FD158" s="59"/>
      <c r="FE158" s="59"/>
      <c r="FF158" s="59"/>
      <c r="FG158" s="59"/>
      <c r="FH158" s="59"/>
      <c r="FI158" s="59"/>
      <c r="FJ158" s="59"/>
      <c r="FK158" s="59"/>
      <c r="FL158" s="59"/>
      <c r="FM158" s="59"/>
      <c r="FN158" s="59"/>
      <c r="FO158" s="59"/>
      <c r="FP158" s="59"/>
      <c r="FQ158" s="59"/>
      <c r="FR158" s="59"/>
      <c r="FS158" s="59"/>
      <c r="FT158" s="59"/>
      <c r="FU158" s="59"/>
      <c r="FV158" s="59"/>
      <c r="FW158" s="59"/>
      <c r="FX158" s="59"/>
      <c r="FY158" s="59"/>
      <c r="FZ158" s="59"/>
      <c r="GA158" s="59"/>
      <c r="GB158" s="59"/>
      <c r="GC158" s="59"/>
      <c r="GD158" s="59"/>
      <c r="GE158" s="59"/>
      <c r="GF158" s="59"/>
      <c r="GG158" s="59"/>
      <c r="GH158" s="59"/>
      <c r="GI158" s="59"/>
      <c r="GJ158" s="59"/>
      <c r="GK158" s="59"/>
      <c r="GL158" s="59"/>
      <c r="GM158" s="59"/>
      <c r="GN158" s="59"/>
      <c r="GO158" s="59"/>
      <c r="GP158" s="59"/>
      <c r="GQ158" s="59"/>
      <c r="GR158" s="59"/>
      <c r="GS158" s="59"/>
      <c r="GT158" s="59"/>
      <c r="GU158" s="59"/>
      <c r="GV158" s="59"/>
      <c r="GW158" s="59"/>
      <c r="GX158" s="59"/>
      <c r="GY158" s="59"/>
      <c r="GZ158" s="59"/>
      <c r="HA158" s="59"/>
      <c r="HB158" s="59"/>
      <c r="HC158" s="59"/>
      <c r="HD158" s="59"/>
      <c r="HE158" s="59"/>
      <c r="HF158" s="59"/>
      <c r="HG158" s="59"/>
      <c r="HH158" s="59"/>
      <c r="HI158" s="59"/>
      <c r="HJ158" s="59"/>
      <c r="HK158" s="59"/>
      <c r="HL158" s="59"/>
      <c r="HM158" s="59"/>
      <c r="HN158" s="59"/>
      <c r="HO158" s="59"/>
      <c r="HP158" s="59"/>
      <c r="HQ158" s="59"/>
      <c r="HR158" s="59"/>
      <c r="HS158" s="59"/>
      <c r="HT158" s="59"/>
      <c r="HU158" s="59"/>
      <c r="HV158" s="59"/>
      <c r="HW158" s="59"/>
      <c r="HX158" s="59"/>
      <c r="HY158" s="59"/>
      <c r="HZ158" s="59"/>
      <c r="IA158" s="59"/>
      <c r="IB158" s="59"/>
      <c r="IC158" s="59"/>
      <c r="ID158" s="59"/>
      <c r="IE158" s="59"/>
      <c r="IF158" s="59"/>
      <c r="IG158" s="59"/>
      <c r="IH158" s="59"/>
      <c r="II158" s="59"/>
      <c r="IJ158" s="59"/>
      <c r="IK158" s="59"/>
      <c r="IL158" s="59"/>
      <c r="IM158" s="59"/>
      <c r="IN158" s="59"/>
      <c r="IO158" s="59"/>
      <c r="IP158" s="59"/>
      <c r="IQ158" s="59"/>
      <c r="IR158" s="59"/>
      <c r="IS158" s="59"/>
      <c r="IT158" s="59"/>
      <c r="IU158" s="59"/>
      <c r="IV158" s="59"/>
      <c r="IW158" s="59"/>
    </row>
    <row r="159" customFormat="false" ht="15" hidden="false" customHeight="true" outlineLevel="0" collapsed="false">
      <c r="A159" s="87" t="s">
        <v>136</v>
      </c>
      <c r="B159" s="69"/>
      <c r="C159" s="53"/>
      <c r="D159" s="58" t="n">
        <f aca="false">D172*-1</f>
        <v>31943.5333333333</v>
      </c>
      <c r="E159" s="54" t="n">
        <f aca="false">E172*-1</f>
        <v>488.026</v>
      </c>
      <c r="F159" s="49" t="n">
        <f aca="false">F172*-1</f>
        <v>-8.873</v>
      </c>
      <c r="G159" s="49" t="n">
        <f aca="false">G172*-1</f>
        <v>-0</v>
      </c>
      <c r="H159" s="49" t="n">
        <f aca="false">H172*-1</f>
        <v>-0</v>
      </c>
      <c r="I159" s="55" t="n">
        <f aca="false">I172*-1</f>
        <v>479.153</v>
      </c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  <c r="CK159" s="56"/>
      <c r="CL159" s="56"/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  <c r="EB159" s="56"/>
      <c r="EC159" s="56"/>
      <c r="ED159" s="56"/>
      <c r="EE159" s="56"/>
      <c r="EF159" s="56"/>
      <c r="EG159" s="56"/>
      <c r="EH159" s="56"/>
      <c r="EI159" s="56"/>
      <c r="EJ159" s="56"/>
      <c r="EK159" s="56"/>
      <c r="EL159" s="56"/>
      <c r="EM159" s="56"/>
      <c r="EN159" s="56"/>
      <c r="EO159" s="56"/>
      <c r="EP159" s="56"/>
      <c r="EQ159" s="56"/>
      <c r="ER159" s="56"/>
      <c r="ES159" s="56"/>
      <c r="ET159" s="56"/>
      <c r="EU159" s="56"/>
      <c r="EV159" s="56"/>
      <c r="EW159" s="56"/>
      <c r="EX159" s="56"/>
      <c r="EY159" s="56"/>
      <c r="EZ159" s="56"/>
      <c r="FA159" s="56"/>
      <c r="FB159" s="56"/>
      <c r="FC159" s="56"/>
      <c r="FD159" s="56"/>
      <c r="FE159" s="56"/>
      <c r="FF159" s="56"/>
      <c r="FG159" s="56"/>
      <c r="FH159" s="56"/>
      <c r="FI159" s="56"/>
      <c r="FJ159" s="56"/>
      <c r="FK159" s="56"/>
      <c r="FL159" s="56"/>
      <c r="FM159" s="56"/>
      <c r="FN159" s="56"/>
      <c r="FO159" s="56"/>
      <c r="FP159" s="56"/>
      <c r="FQ159" s="56"/>
      <c r="FR159" s="56"/>
      <c r="FS159" s="56"/>
      <c r="FT159" s="56"/>
      <c r="FU159" s="56"/>
      <c r="FV159" s="56"/>
      <c r="FW159" s="56"/>
      <c r="FX159" s="56"/>
      <c r="FY159" s="56"/>
      <c r="FZ159" s="56"/>
      <c r="GA159" s="56"/>
      <c r="GB159" s="56"/>
      <c r="GC159" s="56"/>
      <c r="GD159" s="56"/>
      <c r="GE159" s="56"/>
      <c r="GF159" s="56"/>
      <c r="GG159" s="56"/>
      <c r="GH159" s="56"/>
      <c r="GI159" s="56"/>
      <c r="GJ159" s="56"/>
      <c r="GK159" s="56"/>
      <c r="GL159" s="56"/>
      <c r="GM159" s="56"/>
      <c r="GN159" s="56"/>
      <c r="GO159" s="56"/>
      <c r="GP159" s="56"/>
      <c r="GQ159" s="56"/>
      <c r="GR159" s="56"/>
      <c r="GS159" s="56"/>
      <c r="GT159" s="56"/>
      <c r="GU159" s="56"/>
      <c r="GV159" s="56"/>
      <c r="GW159" s="56"/>
      <c r="GX159" s="56"/>
      <c r="GY159" s="56"/>
      <c r="GZ159" s="56"/>
      <c r="HA159" s="56"/>
      <c r="HB159" s="56"/>
      <c r="HC159" s="56"/>
      <c r="HD159" s="56"/>
      <c r="HE159" s="56"/>
      <c r="HF159" s="56"/>
      <c r="HG159" s="56"/>
      <c r="HH159" s="56"/>
      <c r="HI159" s="56"/>
      <c r="HJ159" s="56"/>
      <c r="HK159" s="56"/>
      <c r="HL159" s="56"/>
      <c r="HM159" s="56"/>
      <c r="HN159" s="56"/>
      <c r="HO159" s="56"/>
      <c r="HP159" s="56"/>
      <c r="HQ159" s="56"/>
      <c r="HR159" s="56"/>
      <c r="HS159" s="56"/>
      <c r="HT159" s="56"/>
      <c r="HU159" s="56"/>
      <c r="HV159" s="56"/>
      <c r="HW159" s="56"/>
      <c r="HX159" s="56"/>
      <c r="HY159" s="56"/>
      <c r="HZ159" s="56"/>
      <c r="IA159" s="56"/>
      <c r="IB159" s="56"/>
      <c r="IC159" s="56"/>
      <c r="ID159" s="56"/>
      <c r="IE159" s="56"/>
      <c r="IF159" s="56"/>
      <c r="IG159" s="56"/>
      <c r="IH159" s="56"/>
      <c r="II159" s="56"/>
      <c r="IJ159" s="56"/>
      <c r="IK159" s="56"/>
      <c r="IL159" s="56"/>
      <c r="IM159" s="56"/>
      <c r="IN159" s="56"/>
      <c r="IO159" s="56"/>
      <c r="IP159" s="56"/>
      <c r="IQ159" s="56"/>
      <c r="IR159" s="56"/>
      <c r="IS159" s="56"/>
      <c r="IT159" s="56"/>
      <c r="IU159" s="56"/>
      <c r="IV159" s="56"/>
      <c r="IW159" s="56"/>
    </row>
    <row r="160" customFormat="false" ht="18" hidden="false" customHeight="true" outlineLevel="0" collapsed="false">
      <c r="A160" s="87" t="s">
        <v>137</v>
      </c>
      <c r="B160" s="52" t="n">
        <v>37091</v>
      </c>
      <c r="C160" s="53" t="s">
        <v>133</v>
      </c>
      <c r="D160" s="58" t="n">
        <f aca="false">I160/0.015</f>
        <v>-4615.6</v>
      </c>
      <c r="E160" s="54" t="n">
        <v>-70.338</v>
      </c>
      <c r="F160" s="49" t="n">
        <v>1.104</v>
      </c>
      <c r="G160" s="49" t="n">
        <v>0</v>
      </c>
      <c r="H160" s="49" t="n">
        <v>0</v>
      </c>
      <c r="I160" s="55" t="n">
        <f aca="false">SUM(E160:H160)</f>
        <v>-69.234</v>
      </c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  <c r="GY160" s="59"/>
      <c r="GZ160" s="59"/>
      <c r="HA160" s="59"/>
      <c r="HB160" s="59"/>
      <c r="HC160" s="59"/>
      <c r="HD160" s="59"/>
      <c r="HE160" s="59"/>
      <c r="HF160" s="59"/>
      <c r="HG160" s="59"/>
      <c r="HH160" s="59"/>
      <c r="HI160" s="59"/>
      <c r="HJ160" s="59"/>
      <c r="HK160" s="59"/>
      <c r="HL160" s="59"/>
      <c r="HM160" s="59"/>
      <c r="HN160" s="59"/>
      <c r="HO160" s="59"/>
      <c r="HP160" s="59"/>
      <c r="HQ160" s="59"/>
      <c r="HR160" s="59"/>
      <c r="HS160" s="59"/>
      <c r="HT160" s="59"/>
      <c r="HU160" s="59"/>
      <c r="HV160" s="59"/>
      <c r="HW160" s="59"/>
      <c r="HX160" s="59"/>
      <c r="HY160" s="59"/>
      <c r="HZ160" s="59"/>
      <c r="IA160" s="59"/>
      <c r="IB160" s="59"/>
      <c r="IC160" s="59"/>
      <c r="ID160" s="59"/>
      <c r="IE160" s="59"/>
      <c r="IF160" s="59"/>
      <c r="IG160" s="59"/>
      <c r="IH160" s="59"/>
      <c r="II160" s="59"/>
      <c r="IJ160" s="59"/>
      <c r="IK160" s="59"/>
      <c r="IL160" s="59"/>
      <c r="IM160" s="59"/>
      <c r="IN160" s="59"/>
      <c r="IO160" s="59"/>
      <c r="IP160" s="59"/>
      <c r="IQ160" s="59"/>
      <c r="IR160" s="59"/>
      <c r="IS160" s="59"/>
      <c r="IT160" s="59"/>
      <c r="IU160" s="59"/>
      <c r="IV160" s="59"/>
      <c r="IW160" s="59"/>
    </row>
    <row r="161" customFormat="false" ht="18" hidden="false" customHeight="true" outlineLevel="0" collapsed="false">
      <c r="A161" s="87" t="s">
        <v>138</v>
      </c>
      <c r="B161" s="52" t="n">
        <v>37091</v>
      </c>
      <c r="C161" s="53" t="s">
        <v>133</v>
      </c>
      <c r="D161" s="58" t="n">
        <f aca="false">I161/0.015</f>
        <v>-1268</v>
      </c>
      <c r="E161" s="54" t="n">
        <v>-19.651</v>
      </c>
      <c r="F161" s="49" t="n">
        <v>0.631</v>
      </c>
      <c r="G161" s="49" t="n">
        <v>0</v>
      </c>
      <c r="H161" s="49" t="n">
        <v>0</v>
      </c>
      <c r="I161" s="55" t="n">
        <f aca="false">SUM(E161:H161)</f>
        <v>-19.02</v>
      </c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  <c r="GY161" s="59"/>
      <c r="GZ161" s="59"/>
      <c r="HA161" s="59"/>
      <c r="HB161" s="59"/>
      <c r="HC161" s="59"/>
      <c r="HD161" s="59"/>
      <c r="HE161" s="59"/>
      <c r="HF161" s="59"/>
      <c r="HG161" s="59"/>
      <c r="HH161" s="59"/>
      <c r="HI161" s="59"/>
      <c r="HJ161" s="59"/>
      <c r="HK161" s="59"/>
      <c r="HL161" s="59"/>
      <c r="HM161" s="59"/>
      <c r="HN161" s="59"/>
      <c r="HO161" s="59"/>
      <c r="HP161" s="59"/>
      <c r="HQ161" s="59"/>
      <c r="HR161" s="59"/>
      <c r="HS161" s="59"/>
      <c r="HT161" s="59"/>
      <c r="HU161" s="59"/>
      <c r="HV161" s="59"/>
      <c r="HW161" s="59"/>
      <c r="HX161" s="59"/>
      <c r="HY161" s="59"/>
      <c r="HZ161" s="59"/>
      <c r="IA161" s="59"/>
      <c r="IB161" s="59"/>
      <c r="IC161" s="59"/>
      <c r="ID161" s="59"/>
      <c r="IE161" s="59"/>
      <c r="IF161" s="59"/>
      <c r="IG161" s="59"/>
      <c r="IH161" s="59"/>
      <c r="II161" s="59"/>
      <c r="IJ161" s="59"/>
      <c r="IK161" s="59"/>
      <c r="IL161" s="59"/>
      <c r="IM161" s="59"/>
      <c r="IN161" s="59"/>
      <c r="IO161" s="59"/>
      <c r="IP161" s="59"/>
      <c r="IQ161" s="59"/>
      <c r="IR161" s="59"/>
      <c r="IS161" s="59"/>
      <c r="IT161" s="59"/>
      <c r="IU161" s="59"/>
      <c r="IV161" s="59"/>
      <c r="IW161" s="59"/>
    </row>
    <row r="162" customFormat="false" ht="18" hidden="false" customHeight="true" outlineLevel="0" collapsed="false">
      <c r="A162" s="87" t="s">
        <v>139</v>
      </c>
      <c r="B162" s="52" t="n">
        <v>37091</v>
      </c>
      <c r="C162" s="53" t="s">
        <v>133</v>
      </c>
      <c r="D162" s="58" t="n">
        <f aca="false">I162/0.015</f>
        <v>-1358.93333333333</v>
      </c>
      <c r="E162" s="54" t="n">
        <v>-20.828</v>
      </c>
      <c r="F162" s="49" t="n">
        <v>0.444</v>
      </c>
      <c r="G162" s="49" t="n">
        <v>0</v>
      </c>
      <c r="H162" s="49" t="n">
        <v>0</v>
      </c>
      <c r="I162" s="55" t="n">
        <f aca="false">SUM(E162:H162)</f>
        <v>-20.384</v>
      </c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59"/>
      <c r="DG162" s="59"/>
      <c r="DH162" s="59"/>
      <c r="DI162" s="59"/>
      <c r="DJ162" s="59"/>
      <c r="DK162" s="59"/>
      <c r="DL162" s="59"/>
      <c r="DM162" s="59"/>
      <c r="DN162" s="59"/>
      <c r="DO162" s="59"/>
      <c r="DP162" s="59"/>
      <c r="DQ162" s="59"/>
      <c r="DR162" s="59"/>
      <c r="DS162" s="59"/>
      <c r="DT162" s="59"/>
      <c r="DU162" s="59"/>
      <c r="DV162" s="59"/>
      <c r="DW162" s="59"/>
      <c r="DX162" s="59"/>
      <c r="DY162" s="59"/>
      <c r="DZ162" s="59"/>
      <c r="EA162" s="59"/>
      <c r="EB162" s="59"/>
      <c r="EC162" s="59"/>
      <c r="ED162" s="59"/>
      <c r="EE162" s="59"/>
      <c r="EF162" s="59"/>
      <c r="EG162" s="59"/>
      <c r="EH162" s="59"/>
      <c r="EI162" s="59"/>
      <c r="EJ162" s="59"/>
      <c r="EK162" s="59"/>
      <c r="EL162" s="59"/>
      <c r="EM162" s="59"/>
      <c r="EN162" s="59"/>
      <c r="EO162" s="59"/>
      <c r="EP162" s="59"/>
      <c r="EQ162" s="59"/>
      <c r="ER162" s="59"/>
      <c r="ES162" s="59"/>
      <c r="ET162" s="59"/>
      <c r="EU162" s="59"/>
      <c r="EV162" s="59"/>
      <c r="EW162" s="59"/>
      <c r="EX162" s="59"/>
      <c r="EY162" s="59"/>
      <c r="EZ162" s="59"/>
      <c r="FA162" s="59"/>
      <c r="FB162" s="59"/>
      <c r="FC162" s="59"/>
      <c r="FD162" s="59"/>
      <c r="FE162" s="59"/>
      <c r="FF162" s="59"/>
      <c r="FG162" s="59"/>
      <c r="FH162" s="59"/>
      <c r="FI162" s="59"/>
      <c r="FJ162" s="59"/>
      <c r="FK162" s="59"/>
      <c r="FL162" s="59"/>
      <c r="FM162" s="59"/>
      <c r="FN162" s="59"/>
      <c r="FO162" s="59"/>
      <c r="FP162" s="59"/>
      <c r="FQ162" s="59"/>
      <c r="FR162" s="59"/>
      <c r="FS162" s="59"/>
      <c r="FT162" s="59"/>
      <c r="FU162" s="59"/>
      <c r="FV162" s="59"/>
      <c r="FW162" s="59"/>
      <c r="FX162" s="59"/>
      <c r="FY162" s="59"/>
      <c r="FZ162" s="59"/>
      <c r="GA162" s="59"/>
      <c r="GB162" s="59"/>
      <c r="GC162" s="59"/>
      <c r="GD162" s="59"/>
      <c r="GE162" s="59"/>
      <c r="GF162" s="59"/>
      <c r="GG162" s="59"/>
      <c r="GH162" s="59"/>
      <c r="GI162" s="59"/>
      <c r="GJ162" s="59"/>
      <c r="GK162" s="59"/>
      <c r="GL162" s="59"/>
      <c r="GM162" s="59"/>
      <c r="GN162" s="59"/>
      <c r="GO162" s="59"/>
      <c r="GP162" s="59"/>
      <c r="GQ162" s="59"/>
      <c r="GR162" s="59"/>
      <c r="GS162" s="59"/>
      <c r="GT162" s="59"/>
      <c r="GU162" s="59"/>
      <c r="GV162" s="59"/>
      <c r="GW162" s="59"/>
      <c r="GX162" s="59"/>
      <c r="GY162" s="59"/>
      <c r="GZ162" s="59"/>
      <c r="HA162" s="59"/>
      <c r="HB162" s="59"/>
      <c r="HC162" s="59"/>
      <c r="HD162" s="59"/>
      <c r="HE162" s="59"/>
      <c r="HF162" s="59"/>
      <c r="HG162" s="59"/>
      <c r="HH162" s="59"/>
      <c r="HI162" s="59"/>
      <c r="HJ162" s="59"/>
      <c r="HK162" s="59"/>
      <c r="HL162" s="59"/>
      <c r="HM162" s="59"/>
      <c r="HN162" s="59"/>
      <c r="HO162" s="59"/>
      <c r="HP162" s="59"/>
      <c r="HQ162" s="59"/>
      <c r="HR162" s="59"/>
      <c r="HS162" s="59"/>
      <c r="HT162" s="59"/>
      <c r="HU162" s="59"/>
      <c r="HV162" s="59"/>
      <c r="HW162" s="59"/>
      <c r="HX162" s="59"/>
      <c r="HY162" s="59"/>
      <c r="HZ162" s="59"/>
      <c r="IA162" s="59"/>
      <c r="IB162" s="59"/>
      <c r="IC162" s="59"/>
      <c r="ID162" s="59"/>
      <c r="IE162" s="59"/>
      <c r="IF162" s="59"/>
      <c r="IG162" s="59"/>
      <c r="IH162" s="59"/>
      <c r="II162" s="59"/>
      <c r="IJ162" s="59"/>
      <c r="IK162" s="59"/>
      <c r="IL162" s="59"/>
      <c r="IM162" s="59"/>
      <c r="IN162" s="59"/>
      <c r="IO162" s="59"/>
      <c r="IP162" s="59"/>
      <c r="IQ162" s="59"/>
      <c r="IR162" s="59"/>
      <c r="IS162" s="59"/>
      <c r="IT162" s="59"/>
      <c r="IU162" s="59"/>
      <c r="IV162" s="59"/>
      <c r="IW162" s="59"/>
    </row>
    <row r="163" customFormat="false" ht="18" hidden="false" customHeight="true" outlineLevel="0" collapsed="false">
      <c r="A163" s="87" t="s">
        <v>140</v>
      </c>
      <c r="B163" s="52" t="n">
        <v>37091</v>
      </c>
      <c r="C163" s="53" t="s">
        <v>133</v>
      </c>
      <c r="D163" s="58" t="n">
        <f aca="false">I163/0.015</f>
        <v>-1358.93333333333</v>
      </c>
      <c r="E163" s="54" t="n">
        <v>-20.828</v>
      </c>
      <c r="F163" s="49" t="n">
        <v>0.444</v>
      </c>
      <c r="G163" s="49" t="n">
        <v>0</v>
      </c>
      <c r="H163" s="49" t="n">
        <v>0</v>
      </c>
      <c r="I163" s="55" t="n">
        <f aca="false">SUM(E163:H163)</f>
        <v>-20.384</v>
      </c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59"/>
      <c r="DJ163" s="59"/>
      <c r="DK163" s="59"/>
      <c r="DL163" s="59"/>
      <c r="DM163" s="59"/>
      <c r="DN163" s="59"/>
      <c r="DO163" s="59"/>
      <c r="DP163" s="59"/>
      <c r="DQ163" s="59"/>
      <c r="DR163" s="59"/>
      <c r="DS163" s="59"/>
      <c r="DT163" s="59"/>
      <c r="DU163" s="59"/>
      <c r="DV163" s="59"/>
      <c r="DW163" s="59"/>
      <c r="DX163" s="59"/>
      <c r="DY163" s="59"/>
      <c r="DZ163" s="59"/>
      <c r="EA163" s="59"/>
      <c r="EB163" s="59"/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59"/>
      <c r="ER163" s="59"/>
      <c r="ES163" s="59"/>
      <c r="ET163" s="59"/>
      <c r="EU163" s="59"/>
      <c r="EV163" s="59"/>
      <c r="EW163" s="59"/>
      <c r="EX163" s="59"/>
      <c r="EY163" s="59"/>
      <c r="EZ163" s="59"/>
      <c r="FA163" s="59"/>
      <c r="FB163" s="59"/>
      <c r="FC163" s="59"/>
      <c r="FD163" s="59"/>
      <c r="FE163" s="59"/>
      <c r="FF163" s="59"/>
      <c r="FG163" s="59"/>
      <c r="FH163" s="59"/>
      <c r="FI163" s="59"/>
      <c r="FJ163" s="59"/>
      <c r="FK163" s="59"/>
      <c r="FL163" s="59"/>
      <c r="FM163" s="59"/>
      <c r="FN163" s="59"/>
      <c r="FO163" s="59"/>
      <c r="FP163" s="59"/>
      <c r="FQ163" s="59"/>
      <c r="FR163" s="59"/>
      <c r="FS163" s="59"/>
      <c r="FT163" s="59"/>
      <c r="FU163" s="59"/>
      <c r="FV163" s="59"/>
      <c r="FW163" s="59"/>
      <c r="FX163" s="59"/>
      <c r="FY163" s="59"/>
      <c r="FZ163" s="59"/>
      <c r="GA163" s="59"/>
      <c r="GB163" s="59"/>
      <c r="GC163" s="59"/>
      <c r="GD163" s="59"/>
      <c r="GE163" s="59"/>
      <c r="GF163" s="59"/>
      <c r="GG163" s="59"/>
      <c r="GH163" s="59"/>
      <c r="GI163" s="59"/>
      <c r="GJ163" s="59"/>
      <c r="GK163" s="59"/>
      <c r="GL163" s="59"/>
      <c r="GM163" s="59"/>
      <c r="GN163" s="59"/>
      <c r="GO163" s="59"/>
      <c r="GP163" s="59"/>
      <c r="GQ163" s="59"/>
      <c r="GR163" s="59"/>
      <c r="GS163" s="59"/>
      <c r="GT163" s="59"/>
      <c r="GU163" s="59"/>
      <c r="GV163" s="59"/>
      <c r="GW163" s="59"/>
      <c r="GX163" s="59"/>
      <c r="GY163" s="59"/>
      <c r="GZ163" s="59"/>
      <c r="HA163" s="59"/>
      <c r="HB163" s="59"/>
      <c r="HC163" s="59"/>
      <c r="HD163" s="59"/>
      <c r="HE163" s="59"/>
      <c r="HF163" s="59"/>
      <c r="HG163" s="59"/>
      <c r="HH163" s="59"/>
      <c r="HI163" s="59"/>
      <c r="HJ163" s="59"/>
      <c r="HK163" s="59"/>
      <c r="HL163" s="59"/>
      <c r="HM163" s="59"/>
      <c r="HN163" s="59"/>
      <c r="HO163" s="59"/>
      <c r="HP163" s="59"/>
      <c r="HQ163" s="59"/>
      <c r="HR163" s="59"/>
      <c r="HS163" s="59"/>
      <c r="HT163" s="59"/>
      <c r="HU163" s="59"/>
      <c r="HV163" s="59"/>
      <c r="HW163" s="59"/>
      <c r="HX163" s="59"/>
      <c r="HY163" s="59"/>
      <c r="HZ163" s="59"/>
      <c r="IA163" s="59"/>
      <c r="IB163" s="59"/>
      <c r="IC163" s="59"/>
      <c r="ID163" s="59"/>
      <c r="IE163" s="59"/>
      <c r="IF163" s="59"/>
      <c r="IG163" s="59"/>
      <c r="IH163" s="59"/>
      <c r="II163" s="59"/>
      <c r="IJ163" s="59"/>
      <c r="IK163" s="59"/>
      <c r="IL163" s="59"/>
      <c r="IM163" s="59"/>
      <c r="IN163" s="59"/>
      <c r="IO163" s="59"/>
      <c r="IP163" s="59"/>
      <c r="IQ163" s="59"/>
      <c r="IR163" s="59"/>
      <c r="IS163" s="59"/>
      <c r="IT163" s="59"/>
      <c r="IU163" s="59"/>
      <c r="IV163" s="59"/>
      <c r="IW163" s="59"/>
    </row>
    <row r="164" customFormat="false" ht="18" hidden="false" customHeight="true" outlineLevel="0" collapsed="false">
      <c r="A164" s="87" t="s">
        <v>141</v>
      </c>
      <c r="B164" s="52" t="n">
        <v>37091</v>
      </c>
      <c r="C164" s="53" t="s">
        <v>133</v>
      </c>
      <c r="D164" s="58" t="n">
        <f aca="false">I164/0.015</f>
        <v>-1329.33333333333</v>
      </c>
      <c r="E164" s="54" t="n">
        <v>-20.384</v>
      </c>
      <c r="F164" s="49" t="n">
        <v>0.444</v>
      </c>
      <c r="G164" s="49" t="n">
        <v>0</v>
      </c>
      <c r="H164" s="49" t="n">
        <v>0</v>
      </c>
      <c r="I164" s="55" t="n">
        <f aca="false">SUM(E164:H164)</f>
        <v>-19.94</v>
      </c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59"/>
      <c r="DZ164" s="59"/>
      <c r="EA164" s="59"/>
      <c r="EB164" s="59"/>
      <c r="EC164" s="59"/>
      <c r="ED164" s="59"/>
      <c r="EE164" s="59"/>
      <c r="EF164" s="59"/>
      <c r="EG164" s="59"/>
      <c r="EH164" s="59"/>
      <c r="EI164" s="59"/>
      <c r="EJ164" s="59"/>
      <c r="EK164" s="59"/>
      <c r="EL164" s="59"/>
      <c r="EM164" s="59"/>
      <c r="EN164" s="59"/>
      <c r="EO164" s="59"/>
      <c r="EP164" s="59"/>
      <c r="EQ164" s="59"/>
      <c r="ER164" s="59"/>
      <c r="ES164" s="59"/>
      <c r="ET164" s="59"/>
      <c r="EU164" s="59"/>
      <c r="EV164" s="59"/>
      <c r="EW164" s="59"/>
      <c r="EX164" s="59"/>
      <c r="EY164" s="59"/>
      <c r="EZ164" s="59"/>
      <c r="FA164" s="59"/>
      <c r="FB164" s="59"/>
      <c r="FC164" s="59"/>
      <c r="FD164" s="59"/>
      <c r="FE164" s="59"/>
      <c r="FF164" s="59"/>
      <c r="FG164" s="59"/>
      <c r="FH164" s="59"/>
      <c r="FI164" s="59"/>
      <c r="FJ164" s="59"/>
      <c r="FK164" s="59"/>
      <c r="FL164" s="59"/>
      <c r="FM164" s="59"/>
      <c r="FN164" s="59"/>
      <c r="FO164" s="59"/>
      <c r="FP164" s="59"/>
      <c r="FQ164" s="59"/>
      <c r="FR164" s="59"/>
      <c r="FS164" s="59"/>
      <c r="FT164" s="59"/>
      <c r="FU164" s="59"/>
      <c r="FV164" s="59"/>
      <c r="FW164" s="59"/>
      <c r="FX164" s="59"/>
      <c r="FY164" s="59"/>
      <c r="FZ164" s="59"/>
      <c r="GA164" s="59"/>
      <c r="GB164" s="59"/>
      <c r="GC164" s="59"/>
      <c r="GD164" s="59"/>
      <c r="GE164" s="59"/>
      <c r="GF164" s="59"/>
      <c r="GG164" s="59"/>
      <c r="GH164" s="59"/>
      <c r="GI164" s="59"/>
      <c r="GJ164" s="59"/>
      <c r="GK164" s="59"/>
      <c r="GL164" s="59"/>
      <c r="GM164" s="59"/>
      <c r="GN164" s="59"/>
      <c r="GO164" s="59"/>
      <c r="GP164" s="59"/>
      <c r="GQ164" s="59"/>
      <c r="GR164" s="59"/>
      <c r="GS164" s="59"/>
      <c r="GT164" s="59"/>
      <c r="GU164" s="59"/>
      <c r="GV164" s="59"/>
      <c r="GW164" s="59"/>
      <c r="GX164" s="59"/>
      <c r="GY164" s="59"/>
      <c r="GZ164" s="59"/>
      <c r="HA164" s="59"/>
      <c r="HB164" s="59"/>
      <c r="HC164" s="59"/>
      <c r="HD164" s="59"/>
      <c r="HE164" s="59"/>
      <c r="HF164" s="59"/>
      <c r="HG164" s="59"/>
      <c r="HH164" s="59"/>
      <c r="HI164" s="59"/>
      <c r="HJ164" s="59"/>
      <c r="HK164" s="59"/>
      <c r="HL164" s="59"/>
      <c r="HM164" s="59"/>
      <c r="HN164" s="59"/>
      <c r="HO164" s="59"/>
      <c r="HP164" s="59"/>
      <c r="HQ164" s="59"/>
      <c r="HR164" s="59"/>
      <c r="HS164" s="59"/>
      <c r="HT164" s="59"/>
      <c r="HU164" s="59"/>
      <c r="HV164" s="59"/>
      <c r="HW164" s="59"/>
      <c r="HX164" s="59"/>
      <c r="HY164" s="59"/>
      <c r="HZ164" s="59"/>
      <c r="IA164" s="59"/>
      <c r="IB164" s="59"/>
      <c r="IC164" s="59"/>
      <c r="ID164" s="59"/>
      <c r="IE164" s="59"/>
      <c r="IF164" s="59"/>
      <c r="IG164" s="59"/>
      <c r="IH164" s="59"/>
      <c r="II164" s="59"/>
      <c r="IJ164" s="59"/>
      <c r="IK164" s="59"/>
      <c r="IL164" s="59"/>
      <c r="IM164" s="59"/>
      <c r="IN164" s="59"/>
      <c r="IO164" s="59"/>
      <c r="IP164" s="59"/>
      <c r="IQ164" s="59"/>
      <c r="IR164" s="59"/>
      <c r="IS164" s="59"/>
      <c r="IT164" s="59"/>
      <c r="IU164" s="59"/>
      <c r="IV164" s="59"/>
      <c r="IW164" s="59"/>
    </row>
    <row r="165" customFormat="false" ht="18" hidden="false" customHeight="true" outlineLevel="0" collapsed="false">
      <c r="A165" s="87" t="s">
        <v>142</v>
      </c>
      <c r="B165" s="52" t="n">
        <v>37091</v>
      </c>
      <c r="C165" s="53" t="s">
        <v>133</v>
      </c>
      <c r="D165" s="58" t="n">
        <f aca="false">I165/0.015</f>
        <v>-8646.6</v>
      </c>
      <c r="E165" s="54" t="n">
        <v>-131.957</v>
      </c>
      <c r="F165" s="49" t="n">
        <v>2.258</v>
      </c>
      <c r="G165" s="49" t="n">
        <v>0</v>
      </c>
      <c r="H165" s="49" t="n">
        <v>0</v>
      </c>
      <c r="I165" s="55" t="n">
        <f aca="false">SUM(E165:H165)</f>
        <v>-129.699</v>
      </c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59"/>
      <c r="DG165" s="59"/>
      <c r="DH165" s="59"/>
      <c r="DI165" s="59"/>
      <c r="DJ165" s="59"/>
      <c r="DK165" s="59"/>
      <c r="DL165" s="59"/>
      <c r="DM165" s="59"/>
      <c r="DN165" s="59"/>
      <c r="DO165" s="59"/>
      <c r="DP165" s="59"/>
      <c r="DQ165" s="59"/>
      <c r="DR165" s="59"/>
      <c r="DS165" s="59"/>
      <c r="DT165" s="59"/>
      <c r="DU165" s="59"/>
      <c r="DV165" s="59"/>
      <c r="DW165" s="59"/>
      <c r="DX165" s="59"/>
      <c r="DY165" s="59"/>
      <c r="DZ165" s="59"/>
      <c r="EA165" s="59"/>
      <c r="EB165" s="59"/>
      <c r="EC165" s="59"/>
      <c r="ED165" s="59"/>
      <c r="EE165" s="59"/>
      <c r="EF165" s="59"/>
      <c r="EG165" s="59"/>
      <c r="EH165" s="59"/>
      <c r="EI165" s="59"/>
      <c r="EJ165" s="59"/>
      <c r="EK165" s="59"/>
      <c r="EL165" s="59"/>
      <c r="EM165" s="59"/>
      <c r="EN165" s="59"/>
      <c r="EO165" s="59"/>
      <c r="EP165" s="59"/>
      <c r="EQ165" s="59"/>
      <c r="ER165" s="59"/>
      <c r="ES165" s="59"/>
      <c r="ET165" s="59"/>
      <c r="EU165" s="59"/>
      <c r="EV165" s="59"/>
      <c r="EW165" s="59"/>
      <c r="EX165" s="59"/>
      <c r="EY165" s="59"/>
      <c r="EZ165" s="59"/>
      <c r="FA165" s="59"/>
      <c r="FB165" s="59"/>
      <c r="FC165" s="59"/>
      <c r="FD165" s="59"/>
      <c r="FE165" s="59"/>
      <c r="FF165" s="59"/>
      <c r="FG165" s="59"/>
      <c r="FH165" s="59"/>
      <c r="FI165" s="59"/>
      <c r="FJ165" s="59"/>
      <c r="FK165" s="59"/>
      <c r="FL165" s="59"/>
      <c r="FM165" s="59"/>
      <c r="FN165" s="59"/>
      <c r="FO165" s="59"/>
      <c r="FP165" s="59"/>
      <c r="FQ165" s="59"/>
      <c r="FR165" s="59"/>
      <c r="FS165" s="59"/>
      <c r="FT165" s="59"/>
      <c r="FU165" s="59"/>
      <c r="FV165" s="59"/>
      <c r="FW165" s="59"/>
      <c r="FX165" s="59"/>
      <c r="FY165" s="59"/>
      <c r="FZ165" s="59"/>
      <c r="GA165" s="59"/>
      <c r="GB165" s="59"/>
      <c r="GC165" s="59"/>
      <c r="GD165" s="59"/>
      <c r="GE165" s="59"/>
      <c r="GF165" s="59"/>
      <c r="GG165" s="59"/>
      <c r="GH165" s="59"/>
      <c r="GI165" s="59"/>
      <c r="GJ165" s="59"/>
      <c r="GK165" s="59"/>
      <c r="GL165" s="59"/>
      <c r="GM165" s="59"/>
      <c r="GN165" s="59"/>
      <c r="GO165" s="59"/>
      <c r="GP165" s="59"/>
      <c r="GQ165" s="59"/>
      <c r="GR165" s="59"/>
      <c r="GS165" s="59"/>
      <c r="GT165" s="59"/>
      <c r="GU165" s="59"/>
      <c r="GV165" s="59"/>
      <c r="GW165" s="59"/>
      <c r="GX165" s="59"/>
      <c r="GY165" s="59"/>
      <c r="GZ165" s="59"/>
      <c r="HA165" s="59"/>
      <c r="HB165" s="59"/>
      <c r="HC165" s="59"/>
      <c r="HD165" s="59"/>
      <c r="HE165" s="59"/>
      <c r="HF165" s="59"/>
      <c r="HG165" s="59"/>
      <c r="HH165" s="59"/>
      <c r="HI165" s="59"/>
      <c r="HJ165" s="59"/>
      <c r="HK165" s="59"/>
      <c r="HL165" s="59"/>
      <c r="HM165" s="59"/>
      <c r="HN165" s="59"/>
      <c r="HO165" s="59"/>
      <c r="HP165" s="59"/>
      <c r="HQ165" s="59"/>
      <c r="HR165" s="59"/>
      <c r="HS165" s="59"/>
      <c r="HT165" s="59"/>
      <c r="HU165" s="59"/>
      <c r="HV165" s="59"/>
      <c r="HW165" s="59"/>
      <c r="HX165" s="59"/>
      <c r="HY165" s="59"/>
      <c r="HZ165" s="59"/>
      <c r="IA165" s="59"/>
      <c r="IB165" s="59"/>
      <c r="IC165" s="59"/>
      <c r="ID165" s="59"/>
      <c r="IE165" s="59"/>
      <c r="IF165" s="59"/>
      <c r="IG165" s="59"/>
      <c r="IH165" s="59"/>
      <c r="II165" s="59"/>
      <c r="IJ165" s="59"/>
      <c r="IK165" s="59"/>
      <c r="IL165" s="59"/>
      <c r="IM165" s="59"/>
      <c r="IN165" s="59"/>
      <c r="IO165" s="59"/>
      <c r="IP165" s="59"/>
      <c r="IQ165" s="59"/>
      <c r="IR165" s="59"/>
      <c r="IS165" s="59"/>
      <c r="IT165" s="59"/>
      <c r="IU165" s="59"/>
      <c r="IV165" s="59"/>
      <c r="IW165" s="59"/>
    </row>
    <row r="166" customFormat="false" ht="18" hidden="false" customHeight="true" outlineLevel="0" collapsed="false">
      <c r="A166" s="87" t="s">
        <v>143</v>
      </c>
      <c r="B166" s="52" t="n">
        <v>37091</v>
      </c>
      <c r="C166" s="53" t="s">
        <v>133</v>
      </c>
      <c r="D166" s="58" t="n">
        <f aca="false">I166/0.015</f>
        <v>-2059.73333333333</v>
      </c>
      <c r="E166" s="54" t="n">
        <v>-31.369</v>
      </c>
      <c r="F166" s="49" t="n">
        <v>0.473</v>
      </c>
      <c r="G166" s="49" t="n">
        <v>0</v>
      </c>
      <c r="H166" s="49" t="n">
        <v>0</v>
      </c>
      <c r="I166" s="55" t="n">
        <f aca="false">SUM(E166:H166)</f>
        <v>-30.896</v>
      </c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59"/>
      <c r="DG166" s="59"/>
      <c r="DH166" s="59"/>
      <c r="DI166" s="59"/>
      <c r="DJ166" s="59"/>
      <c r="DK166" s="59"/>
      <c r="DL166" s="59"/>
      <c r="DM166" s="59"/>
      <c r="DN166" s="59"/>
      <c r="DO166" s="59"/>
      <c r="DP166" s="59"/>
      <c r="DQ166" s="59"/>
      <c r="DR166" s="59"/>
      <c r="DS166" s="59"/>
      <c r="DT166" s="59"/>
      <c r="DU166" s="59"/>
      <c r="DV166" s="59"/>
      <c r="DW166" s="59"/>
      <c r="DX166" s="59"/>
      <c r="DY166" s="59"/>
      <c r="DZ166" s="59"/>
      <c r="EA166" s="59"/>
      <c r="EB166" s="59"/>
      <c r="EC166" s="59"/>
      <c r="ED166" s="59"/>
      <c r="EE166" s="59"/>
      <c r="EF166" s="59"/>
      <c r="EG166" s="59"/>
      <c r="EH166" s="59"/>
      <c r="EI166" s="59"/>
      <c r="EJ166" s="59"/>
      <c r="EK166" s="59"/>
      <c r="EL166" s="59"/>
      <c r="EM166" s="59"/>
      <c r="EN166" s="59"/>
      <c r="EO166" s="59"/>
      <c r="EP166" s="59"/>
      <c r="EQ166" s="59"/>
      <c r="ER166" s="59"/>
      <c r="ES166" s="59"/>
      <c r="ET166" s="59"/>
      <c r="EU166" s="59"/>
      <c r="EV166" s="59"/>
      <c r="EW166" s="59"/>
      <c r="EX166" s="59"/>
      <c r="EY166" s="59"/>
      <c r="EZ166" s="59"/>
      <c r="FA166" s="59"/>
      <c r="FB166" s="59"/>
      <c r="FC166" s="59"/>
      <c r="FD166" s="59"/>
      <c r="FE166" s="59"/>
      <c r="FF166" s="59"/>
      <c r="FG166" s="59"/>
      <c r="FH166" s="59"/>
      <c r="FI166" s="59"/>
      <c r="FJ166" s="59"/>
      <c r="FK166" s="59"/>
      <c r="FL166" s="59"/>
      <c r="FM166" s="59"/>
      <c r="FN166" s="59"/>
      <c r="FO166" s="59"/>
      <c r="FP166" s="59"/>
      <c r="FQ166" s="59"/>
      <c r="FR166" s="59"/>
      <c r="FS166" s="59"/>
      <c r="FT166" s="59"/>
      <c r="FU166" s="59"/>
      <c r="FV166" s="59"/>
      <c r="FW166" s="59"/>
      <c r="FX166" s="59"/>
      <c r="FY166" s="59"/>
      <c r="FZ166" s="59"/>
      <c r="GA166" s="59"/>
      <c r="GB166" s="59"/>
      <c r="GC166" s="59"/>
      <c r="GD166" s="59"/>
      <c r="GE166" s="59"/>
      <c r="GF166" s="59"/>
      <c r="GG166" s="59"/>
      <c r="GH166" s="59"/>
      <c r="GI166" s="59"/>
      <c r="GJ166" s="59"/>
      <c r="GK166" s="59"/>
      <c r="GL166" s="59"/>
      <c r="GM166" s="59"/>
      <c r="GN166" s="59"/>
      <c r="GO166" s="59"/>
      <c r="GP166" s="59"/>
      <c r="GQ166" s="59"/>
      <c r="GR166" s="59"/>
      <c r="GS166" s="59"/>
      <c r="GT166" s="59"/>
      <c r="GU166" s="59"/>
      <c r="GV166" s="59"/>
      <c r="GW166" s="59"/>
      <c r="GX166" s="59"/>
      <c r="GY166" s="59"/>
      <c r="GZ166" s="59"/>
      <c r="HA166" s="59"/>
      <c r="HB166" s="59"/>
      <c r="HC166" s="59"/>
      <c r="HD166" s="59"/>
      <c r="HE166" s="59"/>
      <c r="HF166" s="59"/>
      <c r="HG166" s="59"/>
      <c r="HH166" s="59"/>
      <c r="HI166" s="59"/>
      <c r="HJ166" s="59"/>
      <c r="HK166" s="59"/>
      <c r="HL166" s="59"/>
      <c r="HM166" s="59"/>
      <c r="HN166" s="59"/>
      <c r="HO166" s="59"/>
      <c r="HP166" s="59"/>
      <c r="HQ166" s="59"/>
      <c r="HR166" s="59"/>
      <c r="HS166" s="59"/>
      <c r="HT166" s="59"/>
      <c r="HU166" s="59"/>
      <c r="HV166" s="59"/>
      <c r="HW166" s="59"/>
      <c r="HX166" s="59"/>
      <c r="HY166" s="59"/>
      <c r="HZ166" s="59"/>
      <c r="IA166" s="59"/>
      <c r="IB166" s="59"/>
      <c r="IC166" s="59"/>
      <c r="ID166" s="59"/>
      <c r="IE166" s="59"/>
      <c r="IF166" s="59"/>
      <c r="IG166" s="59"/>
      <c r="IH166" s="59"/>
      <c r="II166" s="59"/>
      <c r="IJ166" s="59"/>
      <c r="IK166" s="59"/>
      <c r="IL166" s="59"/>
      <c r="IM166" s="59"/>
      <c r="IN166" s="59"/>
      <c r="IO166" s="59"/>
      <c r="IP166" s="59"/>
      <c r="IQ166" s="59"/>
      <c r="IR166" s="59"/>
      <c r="IS166" s="59"/>
      <c r="IT166" s="59"/>
      <c r="IU166" s="59"/>
      <c r="IV166" s="59"/>
      <c r="IW166" s="59"/>
    </row>
    <row r="167" customFormat="false" ht="18" hidden="false" customHeight="true" outlineLevel="0" collapsed="false">
      <c r="A167" s="87" t="s">
        <v>144</v>
      </c>
      <c r="B167" s="52" t="n">
        <v>37091</v>
      </c>
      <c r="C167" s="53" t="s">
        <v>133</v>
      </c>
      <c r="D167" s="58" t="n">
        <f aca="false">I167/0.015</f>
        <v>-5875</v>
      </c>
      <c r="E167" s="54" t="n">
        <v>-89.586</v>
      </c>
      <c r="F167" s="49" t="n">
        <v>1.461</v>
      </c>
      <c r="G167" s="49" t="n">
        <v>0</v>
      </c>
      <c r="H167" s="49" t="n">
        <v>0</v>
      </c>
      <c r="I167" s="55" t="n">
        <f aca="false">SUM(E167:H167)</f>
        <v>-88.125</v>
      </c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  <c r="HU167" s="59"/>
      <c r="HV167" s="59"/>
      <c r="HW167" s="59"/>
      <c r="HX167" s="59"/>
      <c r="HY167" s="59"/>
      <c r="HZ167" s="59"/>
      <c r="IA167" s="59"/>
      <c r="IB167" s="59"/>
      <c r="IC167" s="59"/>
      <c r="ID167" s="59"/>
      <c r="IE167" s="59"/>
      <c r="IF167" s="59"/>
      <c r="IG167" s="59"/>
      <c r="IH167" s="59"/>
      <c r="II167" s="59"/>
      <c r="IJ167" s="59"/>
      <c r="IK167" s="59"/>
      <c r="IL167" s="59"/>
      <c r="IM167" s="59"/>
      <c r="IN167" s="59"/>
      <c r="IO167" s="59"/>
      <c r="IP167" s="59"/>
      <c r="IQ167" s="59"/>
      <c r="IR167" s="59"/>
      <c r="IS167" s="59"/>
      <c r="IT167" s="59"/>
      <c r="IU167" s="59"/>
      <c r="IV167" s="59"/>
      <c r="IW167" s="59"/>
    </row>
    <row r="168" customFormat="false" ht="18" hidden="false" customHeight="true" outlineLevel="0" collapsed="false">
      <c r="A168" s="87" t="s">
        <v>145</v>
      </c>
      <c r="B168" s="52" t="n">
        <v>37091</v>
      </c>
      <c r="C168" s="53" t="s">
        <v>133</v>
      </c>
      <c r="D168" s="58" t="n">
        <f aca="false">I168/0.015</f>
        <v>-2039.93333333333</v>
      </c>
      <c r="E168" s="54" t="n">
        <v>-31.121</v>
      </c>
      <c r="F168" s="49" t="n">
        <v>0.522</v>
      </c>
      <c r="G168" s="49" t="n">
        <v>0</v>
      </c>
      <c r="H168" s="49" t="n">
        <v>0</v>
      </c>
      <c r="I168" s="55" t="n">
        <f aca="false">SUM(E168:H168)</f>
        <v>-30.599</v>
      </c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  <c r="HU168" s="59"/>
      <c r="HV168" s="59"/>
      <c r="HW168" s="59"/>
      <c r="HX168" s="59"/>
      <c r="HY168" s="59"/>
      <c r="HZ168" s="59"/>
      <c r="IA168" s="59"/>
      <c r="IB168" s="59"/>
      <c r="IC168" s="59"/>
      <c r="ID168" s="59"/>
      <c r="IE168" s="59"/>
      <c r="IF168" s="59"/>
      <c r="IG168" s="59"/>
      <c r="IH168" s="59"/>
      <c r="II168" s="59"/>
      <c r="IJ168" s="59"/>
      <c r="IK168" s="59"/>
      <c r="IL168" s="59"/>
      <c r="IM168" s="59"/>
      <c r="IN168" s="59"/>
      <c r="IO168" s="59"/>
      <c r="IP168" s="59"/>
      <c r="IQ168" s="59"/>
      <c r="IR168" s="59"/>
      <c r="IS168" s="59"/>
      <c r="IT168" s="59"/>
      <c r="IU168" s="59"/>
      <c r="IV168" s="59"/>
      <c r="IW168" s="59"/>
    </row>
    <row r="169" customFormat="false" ht="18" hidden="false" customHeight="true" outlineLevel="0" collapsed="false">
      <c r="A169" s="87" t="s">
        <v>146</v>
      </c>
      <c r="B169" s="52" t="n">
        <v>37091</v>
      </c>
      <c r="C169" s="53" t="s">
        <v>133</v>
      </c>
      <c r="D169" s="58" t="n">
        <f aca="false">I169/0.015</f>
        <v>-1329.33333333333</v>
      </c>
      <c r="E169" s="54" t="n">
        <v>-20.384</v>
      </c>
      <c r="F169" s="49" t="n">
        <v>0.444</v>
      </c>
      <c r="G169" s="49" t="n">
        <v>0</v>
      </c>
      <c r="H169" s="49" t="n">
        <v>0</v>
      </c>
      <c r="I169" s="55" t="n">
        <f aca="false">SUM(E169:H169)</f>
        <v>-19.94</v>
      </c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  <c r="HZ169" s="59"/>
      <c r="IA169" s="59"/>
      <c r="IB169" s="59"/>
      <c r="IC169" s="59"/>
      <c r="ID169" s="59"/>
      <c r="IE169" s="59"/>
      <c r="IF169" s="59"/>
      <c r="IG169" s="59"/>
      <c r="IH169" s="59"/>
      <c r="II169" s="59"/>
      <c r="IJ169" s="59"/>
      <c r="IK169" s="59"/>
      <c r="IL169" s="59"/>
      <c r="IM169" s="59"/>
      <c r="IN169" s="59"/>
      <c r="IO169" s="59"/>
      <c r="IP169" s="59"/>
      <c r="IQ169" s="59"/>
      <c r="IR169" s="59"/>
      <c r="IS169" s="59"/>
      <c r="IT169" s="59"/>
      <c r="IU169" s="59"/>
      <c r="IV169" s="59"/>
      <c r="IW169" s="59"/>
    </row>
    <row r="170" customFormat="false" ht="18" hidden="false" customHeight="true" outlineLevel="0" collapsed="false">
      <c r="A170" s="87" t="s">
        <v>147</v>
      </c>
      <c r="B170" s="52" t="n">
        <v>37091</v>
      </c>
      <c r="C170" s="53" t="s">
        <v>133</v>
      </c>
      <c r="D170" s="58" t="n">
        <f aca="false">I170/0.015</f>
        <v>-1329.33333333333</v>
      </c>
      <c r="E170" s="54" t="n">
        <v>-20.384</v>
      </c>
      <c r="F170" s="49" t="n">
        <v>0.444</v>
      </c>
      <c r="G170" s="49" t="n">
        <v>0</v>
      </c>
      <c r="H170" s="49" t="n">
        <v>0</v>
      </c>
      <c r="I170" s="55" t="n">
        <f aca="false">SUM(E170:H170)</f>
        <v>-19.94</v>
      </c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  <c r="IH170" s="59"/>
      <c r="II170" s="59"/>
      <c r="IJ170" s="59"/>
      <c r="IK170" s="59"/>
      <c r="IL170" s="59"/>
      <c r="IM170" s="59"/>
      <c r="IN170" s="59"/>
      <c r="IO170" s="59"/>
      <c r="IP170" s="59"/>
      <c r="IQ170" s="59"/>
      <c r="IR170" s="59"/>
      <c r="IS170" s="59"/>
      <c r="IT170" s="59"/>
      <c r="IU170" s="59"/>
      <c r="IV170" s="59"/>
      <c r="IW170" s="59"/>
    </row>
    <row r="171" customFormat="false" ht="18" hidden="false" customHeight="true" outlineLevel="0" collapsed="false">
      <c r="A171" s="87" t="s">
        <v>148</v>
      </c>
      <c r="B171" s="52" t="n">
        <v>37091</v>
      </c>
      <c r="C171" s="53" t="s">
        <v>133</v>
      </c>
      <c r="D171" s="58" t="n">
        <f aca="false">I171/0.015</f>
        <v>-732.8</v>
      </c>
      <c r="E171" s="54" t="n">
        <v>-11.196</v>
      </c>
      <c r="F171" s="49" t="n">
        <v>0.204</v>
      </c>
      <c r="G171" s="49" t="n">
        <v>0</v>
      </c>
      <c r="H171" s="49" t="n">
        <v>0</v>
      </c>
      <c r="I171" s="55" t="n">
        <f aca="false">SUM(E171:H171)</f>
        <v>-10.992</v>
      </c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  <c r="GY171" s="59"/>
      <c r="GZ171" s="59"/>
      <c r="HA171" s="59"/>
      <c r="HB171" s="59"/>
      <c r="HC171" s="59"/>
      <c r="HD171" s="59"/>
      <c r="HE171" s="59"/>
      <c r="HF171" s="59"/>
      <c r="HG171" s="59"/>
      <c r="HH171" s="59"/>
      <c r="HI171" s="59"/>
      <c r="HJ171" s="59"/>
      <c r="HK171" s="59"/>
      <c r="HL171" s="59"/>
      <c r="HM171" s="59"/>
      <c r="HN171" s="59"/>
      <c r="HO171" s="59"/>
      <c r="HP171" s="59"/>
      <c r="HQ171" s="59"/>
      <c r="HR171" s="59"/>
      <c r="HS171" s="59"/>
      <c r="HT171" s="59"/>
      <c r="HU171" s="59"/>
      <c r="HV171" s="59"/>
      <c r="HW171" s="59"/>
      <c r="HX171" s="59"/>
      <c r="HY171" s="59"/>
      <c r="HZ171" s="59"/>
      <c r="IA171" s="59"/>
      <c r="IB171" s="59"/>
      <c r="IC171" s="59"/>
      <c r="ID171" s="59"/>
      <c r="IE171" s="59"/>
      <c r="IF171" s="59"/>
      <c r="IG171" s="59"/>
      <c r="IH171" s="59"/>
      <c r="II171" s="59"/>
      <c r="IJ171" s="59"/>
      <c r="IK171" s="59"/>
      <c r="IL171" s="59"/>
      <c r="IM171" s="59"/>
      <c r="IN171" s="59"/>
      <c r="IO171" s="59"/>
      <c r="IP171" s="59"/>
      <c r="IQ171" s="59"/>
      <c r="IR171" s="59"/>
      <c r="IS171" s="59"/>
      <c r="IT171" s="59"/>
      <c r="IU171" s="59"/>
      <c r="IV171" s="59"/>
      <c r="IW171" s="59"/>
    </row>
    <row r="172" customFormat="false" ht="15" hidden="false" customHeight="true" outlineLevel="0" collapsed="false">
      <c r="A172" s="87" t="s">
        <v>149</v>
      </c>
      <c r="B172" s="52" t="n">
        <v>37091</v>
      </c>
      <c r="C172" s="53" t="s">
        <v>133</v>
      </c>
      <c r="D172" s="58" t="n">
        <f aca="false">SUM(D160:D171)</f>
        <v>-31943.5333333333</v>
      </c>
      <c r="E172" s="54" t="n">
        <f aca="false">SUM(E160:E171)</f>
        <v>-488.026</v>
      </c>
      <c r="F172" s="49" t="n">
        <f aca="false">SUM(F160:F171)</f>
        <v>8.873</v>
      </c>
      <c r="G172" s="49" t="n">
        <f aca="false">SUM(G160:G171)</f>
        <v>0</v>
      </c>
      <c r="H172" s="49" t="n">
        <f aca="false">SUM(H160:H171)</f>
        <v>0</v>
      </c>
      <c r="I172" s="55" t="n">
        <f aca="false">SUM(I160:I171)</f>
        <v>-479.153</v>
      </c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56"/>
      <c r="CR172" s="56"/>
      <c r="CS172" s="56"/>
      <c r="CT172" s="56"/>
      <c r="CU172" s="56"/>
      <c r="CV172" s="56"/>
      <c r="CW172" s="56"/>
      <c r="CX172" s="56"/>
      <c r="CY172" s="56"/>
      <c r="CZ172" s="56"/>
      <c r="DA172" s="56"/>
      <c r="DB172" s="56"/>
      <c r="DC172" s="56"/>
      <c r="DD172" s="56"/>
      <c r="DE172" s="56"/>
      <c r="DF172" s="56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6"/>
      <c r="DR172" s="56"/>
      <c r="DS172" s="56"/>
      <c r="DT172" s="56"/>
      <c r="DU172" s="56"/>
      <c r="DV172" s="56"/>
      <c r="DW172" s="56"/>
      <c r="DX172" s="56"/>
      <c r="DY172" s="56"/>
      <c r="DZ172" s="56"/>
      <c r="EA172" s="56"/>
      <c r="EB172" s="56"/>
      <c r="EC172" s="56"/>
      <c r="ED172" s="56"/>
      <c r="EE172" s="56"/>
      <c r="EF172" s="56"/>
      <c r="EG172" s="56"/>
      <c r="EH172" s="56"/>
      <c r="EI172" s="56"/>
      <c r="EJ172" s="56"/>
      <c r="EK172" s="56"/>
      <c r="EL172" s="56"/>
      <c r="EM172" s="56"/>
      <c r="EN172" s="56"/>
      <c r="EO172" s="56"/>
      <c r="EP172" s="56"/>
      <c r="EQ172" s="56"/>
      <c r="ER172" s="56"/>
      <c r="ES172" s="56"/>
      <c r="ET172" s="56"/>
      <c r="EU172" s="56"/>
      <c r="EV172" s="56"/>
      <c r="EW172" s="56"/>
      <c r="EX172" s="56"/>
      <c r="EY172" s="56"/>
      <c r="EZ172" s="56"/>
      <c r="FA172" s="56"/>
      <c r="FB172" s="56"/>
      <c r="FC172" s="56"/>
      <c r="FD172" s="56"/>
      <c r="FE172" s="56"/>
      <c r="FF172" s="56"/>
      <c r="FG172" s="56"/>
      <c r="FH172" s="56"/>
      <c r="FI172" s="56"/>
      <c r="FJ172" s="56"/>
      <c r="FK172" s="56"/>
      <c r="FL172" s="56"/>
      <c r="FM172" s="56"/>
      <c r="FN172" s="56"/>
      <c r="FO172" s="56"/>
      <c r="FP172" s="56"/>
      <c r="FQ172" s="56"/>
      <c r="FR172" s="56"/>
      <c r="FS172" s="56"/>
      <c r="FT172" s="56"/>
      <c r="FU172" s="56"/>
      <c r="FV172" s="56"/>
      <c r="FW172" s="56"/>
      <c r="FX172" s="56"/>
      <c r="FY172" s="56"/>
      <c r="FZ172" s="56"/>
      <c r="GA172" s="56"/>
      <c r="GB172" s="56"/>
      <c r="GC172" s="56"/>
      <c r="GD172" s="56"/>
      <c r="GE172" s="56"/>
      <c r="GF172" s="56"/>
      <c r="GG172" s="56"/>
      <c r="GH172" s="56"/>
      <c r="GI172" s="56"/>
      <c r="GJ172" s="56"/>
      <c r="GK172" s="56"/>
      <c r="GL172" s="56"/>
      <c r="GM172" s="56"/>
      <c r="GN172" s="56"/>
      <c r="GO172" s="56"/>
      <c r="GP172" s="56"/>
      <c r="GQ172" s="56"/>
      <c r="GR172" s="56"/>
      <c r="GS172" s="56"/>
      <c r="GT172" s="56"/>
      <c r="GU172" s="56"/>
      <c r="GV172" s="56"/>
      <c r="GW172" s="56"/>
      <c r="GX172" s="56"/>
      <c r="GY172" s="56"/>
      <c r="GZ172" s="56"/>
      <c r="HA172" s="56"/>
      <c r="HB172" s="56"/>
      <c r="HC172" s="56"/>
      <c r="HD172" s="56"/>
      <c r="HE172" s="56"/>
      <c r="HF172" s="56"/>
      <c r="HG172" s="56"/>
      <c r="HH172" s="56"/>
      <c r="HI172" s="56"/>
      <c r="HJ172" s="56"/>
      <c r="HK172" s="56"/>
      <c r="HL172" s="56"/>
      <c r="HM172" s="56"/>
      <c r="HN172" s="56"/>
      <c r="HO172" s="56"/>
      <c r="HP172" s="56"/>
      <c r="HQ172" s="56"/>
      <c r="HR172" s="56"/>
      <c r="HS172" s="56"/>
      <c r="HT172" s="56"/>
      <c r="HU172" s="56"/>
      <c r="HV172" s="56"/>
      <c r="HW172" s="56"/>
      <c r="HX172" s="56"/>
      <c r="HY172" s="56"/>
      <c r="HZ172" s="56"/>
      <c r="IA172" s="56"/>
      <c r="IB172" s="56"/>
      <c r="IC172" s="56"/>
      <c r="ID172" s="56"/>
      <c r="IE172" s="56"/>
      <c r="IF172" s="56"/>
      <c r="IG172" s="56"/>
      <c r="IH172" s="56"/>
      <c r="II172" s="56"/>
      <c r="IJ172" s="56"/>
      <c r="IK172" s="56"/>
      <c r="IL172" s="56"/>
      <c r="IM172" s="56"/>
      <c r="IN172" s="56"/>
      <c r="IO172" s="56"/>
      <c r="IP172" s="56"/>
      <c r="IQ172" s="56"/>
      <c r="IR172" s="56"/>
      <c r="IS172" s="56"/>
      <c r="IT172" s="56"/>
      <c r="IU172" s="56"/>
      <c r="IV172" s="56"/>
      <c r="IW172" s="56"/>
    </row>
    <row r="173" customFormat="false" ht="15" hidden="false" customHeight="true" outlineLevel="0" collapsed="false">
      <c r="A173" s="87" t="s">
        <v>150</v>
      </c>
      <c r="B173" s="52" t="n">
        <v>37091</v>
      </c>
      <c r="C173" s="53"/>
      <c r="D173" s="58" t="n">
        <f aca="false">D193*-1</f>
        <v>47135.8666666667</v>
      </c>
      <c r="E173" s="54" t="n">
        <f aca="false">E193*-1</f>
        <v>717.973</v>
      </c>
      <c r="F173" s="49" t="n">
        <f aca="false">F193*-1</f>
        <v>-10.935</v>
      </c>
      <c r="G173" s="49" t="n">
        <f aca="false">G193*-1</f>
        <v>-0</v>
      </c>
      <c r="H173" s="49" t="n">
        <f aca="false">H193*-1</f>
        <v>-0</v>
      </c>
      <c r="I173" s="55" t="n">
        <f aca="false">I193*-1</f>
        <v>707.038</v>
      </c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6"/>
      <c r="CQ173" s="56"/>
      <c r="CR173" s="56"/>
      <c r="CS173" s="56"/>
      <c r="CT173" s="56"/>
      <c r="CU173" s="56"/>
      <c r="CV173" s="56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6"/>
      <c r="DR173" s="56"/>
      <c r="DS173" s="56"/>
      <c r="DT173" s="56"/>
      <c r="DU173" s="56"/>
      <c r="DV173" s="56"/>
      <c r="DW173" s="56"/>
      <c r="DX173" s="56"/>
      <c r="DY173" s="56"/>
      <c r="DZ173" s="56"/>
      <c r="EA173" s="56"/>
      <c r="EB173" s="56"/>
      <c r="EC173" s="56"/>
      <c r="ED173" s="56"/>
      <c r="EE173" s="56"/>
      <c r="EF173" s="56"/>
      <c r="EG173" s="56"/>
      <c r="EH173" s="56"/>
      <c r="EI173" s="56"/>
      <c r="EJ173" s="56"/>
      <c r="EK173" s="56"/>
      <c r="EL173" s="56"/>
      <c r="EM173" s="56"/>
      <c r="EN173" s="56"/>
      <c r="EO173" s="56"/>
      <c r="EP173" s="56"/>
      <c r="EQ173" s="56"/>
      <c r="ER173" s="56"/>
      <c r="ES173" s="56"/>
      <c r="ET173" s="56"/>
      <c r="EU173" s="56"/>
      <c r="EV173" s="56"/>
      <c r="EW173" s="56"/>
      <c r="EX173" s="56"/>
      <c r="EY173" s="56"/>
      <c r="EZ173" s="56"/>
      <c r="FA173" s="56"/>
      <c r="FB173" s="56"/>
      <c r="FC173" s="56"/>
      <c r="FD173" s="56"/>
      <c r="FE173" s="56"/>
      <c r="FF173" s="56"/>
      <c r="FG173" s="56"/>
      <c r="FH173" s="56"/>
      <c r="FI173" s="56"/>
      <c r="FJ173" s="56"/>
      <c r="FK173" s="56"/>
      <c r="FL173" s="56"/>
      <c r="FM173" s="56"/>
      <c r="FN173" s="56"/>
      <c r="FO173" s="56"/>
      <c r="FP173" s="56"/>
      <c r="FQ173" s="56"/>
      <c r="FR173" s="56"/>
      <c r="FS173" s="56"/>
      <c r="FT173" s="56"/>
      <c r="FU173" s="56"/>
      <c r="FV173" s="56"/>
      <c r="FW173" s="56"/>
      <c r="FX173" s="56"/>
      <c r="FY173" s="56"/>
      <c r="FZ173" s="56"/>
      <c r="GA173" s="56"/>
      <c r="GB173" s="56"/>
      <c r="GC173" s="56"/>
      <c r="GD173" s="56"/>
      <c r="GE173" s="56"/>
      <c r="GF173" s="56"/>
      <c r="GG173" s="56"/>
      <c r="GH173" s="56"/>
      <c r="GI173" s="56"/>
      <c r="GJ173" s="56"/>
      <c r="GK173" s="56"/>
      <c r="GL173" s="56"/>
      <c r="GM173" s="56"/>
      <c r="GN173" s="56"/>
      <c r="GO173" s="56"/>
      <c r="GP173" s="56"/>
      <c r="GQ173" s="56"/>
      <c r="GR173" s="56"/>
      <c r="GS173" s="56"/>
      <c r="GT173" s="56"/>
      <c r="GU173" s="56"/>
      <c r="GV173" s="56"/>
      <c r="GW173" s="56"/>
      <c r="GX173" s="56"/>
      <c r="GY173" s="56"/>
      <c r="GZ173" s="56"/>
      <c r="HA173" s="56"/>
      <c r="HB173" s="56"/>
      <c r="HC173" s="56"/>
      <c r="HD173" s="56"/>
      <c r="HE173" s="56"/>
      <c r="HF173" s="56"/>
      <c r="HG173" s="56"/>
      <c r="HH173" s="56"/>
      <c r="HI173" s="56"/>
      <c r="HJ173" s="56"/>
      <c r="HK173" s="56"/>
      <c r="HL173" s="56"/>
      <c r="HM173" s="56"/>
      <c r="HN173" s="56"/>
      <c r="HO173" s="56"/>
      <c r="HP173" s="56"/>
      <c r="HQ173" s="56"/>
      <c r="HR173" s="56"/>
      <c r="HS173" s="56"/>
      <c r="HT173" s="56"/>
      <c r="HU173" s="56"/>
      <c r="HV173" s="56"/>
      <c r="HW173" s="56"/>
      <c r="HX173" s="56"/>
      <c r="HY173" s="56"/>
      <c r="HZ173" s="56"/>
      <c r="IA173" s="56"/>
      <c r="IB173" s="56"/>
      <c r="IC173" s="56"/>
      <c r="ID173" s="56"/>
      <c r="IE173" s="56"/>
      <c r="IF173" s="56"/>
      <c r="IG173" s="56"/>
      <c r="IH173" s="56"/>
      <c r="II173" s="56"/>
      <c r="IJ173" s="56"/>
      <c r="IK173" s="56"/>
      <c r="IL173" s="56"/>
      <c r="IM173" s="56"/>
      <c r="IN173" s="56"/>
      <c r="IO173" s="56"/>
      <c r="IP173" s="56"/>
      <c r="IQ173" s="56"/>
      <c r="IR173" s="56"/>
      <c r="IS173" s="56"/>
      <c r="IT173" s="56"/>
      <c r="IU173" s="56"/>
      <c r="IV173" s="56"/>
      <c r="IW173" s="56"/>
    </row>
    <row r="174" customFormat="false" ht="18" hidden="false" customHeight="true" outlineLevel="0" collapsed="false">
      <c r="A174" s="87" t="s">
        <v>151</v>
      </c>
      <c r="B174" s="52" t="n">
        <v>37091</v>
      </c>
      <c r="C174" s="53" t="s">
        <v>133</v>
      </c>
      <c r="D174" s="58" t="n">
        <f aca="false">I174/0.015</f>
        <v>-14239.6</v>
      </c>
      <c r="E174" s="54" t="n">
        <v>-216.427</v>
      </c>
      <c r="F174" s="49" t="n">
        <v>2.833</v>
      </c>
      <c r="G174" s="49" t="n">
        <v>0</v>
      </c>
      <c r="H174" s="49" t="n">
        <v>0</v>
      </c>
      <c r="I174" s="55" t="n">
        <f aca="false">SUM(E174:H174)</f>
        <v>-213.594</v>
      </c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  <c r="DO174" s="59"/>
      <c r="DP174" s="59"/>
      <c r="DQ174" s="59"/>
      <c r="DR174" s="59"/>
      <c r="DS174" s="59"/>
      <c r="DT174" s="59"/>
      <c r="DU174" s="59"/>
      <c r="DV174" s="59"/>
      <c r="DW174" s="59"/>
      <c r="DX174" s="59"/>
      <c r="DY174" s="59"/>
      <c r="DZ174" s="59"/>
      <c r="EA174" s="59"/>
      <c r="EB174" s="59"/>
      <c r="EC174" s="59"/>
      <c r="ED174" s="59"/>
      <c r="EE174" s="59"/>
      <c r="EF174" s="59"/>
      <c r="EG174" s="59"/>
      <c r="EH174" s="59"/>
      <c r="EI174" s="59"/>
      <c r="EJ174" s="59"/>
      <c r="EK174" s="59"/>
      <c r="EL174" s="59"/>
      <c r="EM174" s="59"/>
      <c r="EN174" s="59"/>
      <c r="EO174" s="59"/>
      <c r="EP174" s="59"/>
      <c r="EQ174" s="59"/>
      <c r="ER174" s="59"/>
      <c r="ES174" s="59"/>
      <c r="ET174" s="59"/>
      <c r="EU174" s="59"/>
      <c r="EV174" s="59"/>
      <c r="EW174" s="59"/>
      <c r="EX174" s="59"/>
      <c r="EY174" s="59"/>
      <c r="EZ174" s="59"/>
      <c r="FA174" s="59"/>
      <c r="FB174" s="59"/>
      <c r="FC174" s="59"/>
      <c r="FD174" s="59"/>
      <c r="FE174" s="59"/>
      <c r="FF174" s="59"/>
      <c r="FG174" s="59"/>
      <c r="FH174" s="59"/>
      <c r="FI174" s="59"/>
      <c r="FJ174" s="59"/>
      <c r="FK174" s="59"/>
      <c r="FL174" s="59"/>
      <c r="FM174" s="59"/>
      <c r="FN174" s="59"/>
      <c r="FO174" s="59"/>
      <c r="FP174" s="59"/>
      <c r="FQ174" s="59"/>
      <c r="FR174" s="59"/>
      <c r="FS174" s="59"/>
      <c r="FT174" s="59"/>
      <c r="FU174" s="59"/>
      <c r="FV174" s="59"/>
      <c r="FW174" s="59"/>
      <c r="FX174" s="59"/>
      <c r="FY174" s="59"/>
      <c r="FZ174" s="59"/>
      <c r="GA174" s="59"/>
      <c r="GB174" s="59"/>
      <c r="GC174" s="59"/>
      <c r="GD174" s="59"/>
      <c r="GE174" s="59"/>
      <c r="GF174" s="59"/>
      <c r="GG174" s="59"/>
      <c r="GH174" s="59"/>
      <c r="GI174" s="59"/>
      <c r="GJ174" s="59"/>
      <c r="GK174" s="59"/>
      <c r="GL174" s="59"/>
      <c r="GM174" s="59"/>
      <c r="GN174" s="59"/>
      <c r="GO174" s="59"/>
      <c r="GP174" s="59"/>
      <c r="GQ174" s="59"/>
      <c r="GR174" s="59"/>
      <c r="GS174" s="59"/>
      <c r="GT174" s="59"/>
      <c r="GU174" s="59"/>
      <c r="GV174" s="59"/>
      <c r="GW174" s="59"/>
      <c r="GX174" s="59"/>
      <c r="GY174" s="59"/>
      <c r="GZ174" s="59"/>
      <c r="HA174" s="59"/>
      <c r="HB174" s="59"/>
      <c r="HC174" s="59"/>
      <c r="HD174" s="59"/>
      <c r="HE174" s="59"/>
      <c r="HF174" s="59"/>
      <c r="HG174" s="59"/>
      <c r="HH174" s="59"/>
      <c r="HI174" s="59"/>
      <c r="HJ174" s="59"/>
      <c r="HK174" s="59"/>
      <c r="HL174" s="59"/>
      <c r="HM174" s="59"/>
      <c r="HN174" s="59"/>
      <c r="HO174" s="59"/>
      <c r="HP174" s="59"/>
      <c r="HQ174" s="59"/>
      <c r="HR174" s="59"/>
      <c r="HS174" s="59"/>
      <c r="HT174" s="59"/>
      <c r="HU174" s="59"/>
      <c r="HV174" s="59"/>
      <c r="HW174" s="59"/>
      <c r="HX174" s="59"/>
      <c r="HY174" s="59"/>
      <c r="HZ174" s="59"/>
      <c r="IA174" s="59"/>
      <c r="IB174" s="59"/>
      <c r="IC174" s="59"/>
      <c r="ID174" s="59"/>
      <c r="IE174" s="59"/>
      <c r="IF174" s="59"/>
      <c r="IG174" s="59"/>
      <c r="IH174" s="59"/>
      <c r="II174" s="59"/>
      <c r="IJ174" s="59"/>
      <c r="IK174" s="59"/>
      <c r="IL174" s="59"/>
      <c r="IM174" s="59"/>
      <c r="IN174" s="59"/>
      <c r="IO174" s="59"/>
      <c r="IP174" s="59"/>
      <c r="IQ174" s="59"/>
      <c r="IR174" s="59"/>
      <c r="IS174" s="59"/>
      <c r="IT174" s="59"/>
      <c r="IU174" s="59"/>
      <c r="IV174" s="59"/>
      <c r="IW174" s="59"/>
    </row>
    <row r="175" customFormat="false" ht="18" hidden="false" customHeight="true" outlineLevel="0" collapsed="false">
      <c r="A175" s="87" t="s">
        <v>152</v>
      </c>
      <c r="B175" s="52" t="n">
        <v>37091</v>
      </c>
      <c r="C175" s="53" t="s">
        <v>133</v>
      </c>
      <c r="D175" s="58" t="n">
        <f aca="false">I175/0.015</f>
        <v>-1543.13333333333</v>
      </c>
      <c r="E175" s="54" t="n">
        <v>-23.58</v>
      </c>
      <c r="F175" s="49" t="n">
        <v>0.433</v>
      </c>
      <c r="G175" s="49" t="n">
        <v>0</v>
      </c>
      <c r="H175" s="49" t="n">
        <v>0</v>
      </c>
      <c r="I175" s="55" t="n">
        <f aca="false">SUM(E175:H175)</f>
        <v>-23.147</v>
      </c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  <c r="DO175" s="59"/>
      <c r="DP175" s="59"/>
      <c r="DQ175" s="59"/>
      <c r="DR175" s="59"/>
      <c r="DS175" s="59"/>
      <c r="DT175" s="59"/>
      <c r="DU175" s="59"/>
      <c r="DV175" s="59"/>
      <c r="DW175" s="59"/>
      <c r="DX175" s="59"/>
      <c r="DY175" s="59"/>
      <c r="DZ175" s="59"/>
      <c r="EA175" s="59"/>
      <c r="EB175" s="59"/>
      <c r="EC175" s="59"/>
      <c r="ED175" s="59"/>
      <c r="EE175" s="59"/>
      <c r="EF175" s="59"/>
      <c r="EG175" s="59"/>
      <c r="EH175" s="59"/>
      <c r="EI175" s="59"/>
      <c r="EJ175" s="59"/>
      <c r="EK175" s="59"/>
      <c r="EL175" s="59"/>
      <c r="EM175" s="59"/>
      <c r="EN175" s="59"/>
      <c r="EO175" s="59"/>
      <c r="EP175" s="59"/>
      <c r="EQ175" s="59"/>
      <c r="ER175" s="59"/>
      <c r="ES175" s="59"/>
      <c r="ET175" s="59"/>
      <c r="EU175" s="59"/>
      <c r="EV175" s="59"/>
      <c r="EW175" s="59"/>
      <c r="EX175" s="59"/>
      <c r="EY175" s="59"/>
      <c r="EZ175" s="59"/>
      <c r="FA175" s="59"/>
      <c r="FB175" s="59"/>
      <c r="FC175" s="59"/>
      <c r="FD175" s="59"/>
      <c r="FE175" s="59"/>
      <c r="FF175" s="59"/>
      <c r="FG175" s="59"/>
      <c r="FH175" s="59"/>
      <c r="FI175" s="59"/>
      <c r="FJ175" s="59"/>
      <c r="FK175" s="59"/>
      <c r="FL175" s="59"/>
      <c r="FM175" s="59"/>
      <c r="FN175" s="59"/>
      <c r="FO175" s="59"/>
      <c r="FP175" s="59"/>
      <c r="FQ175" s="59"/>
      <c r="FR175" s="59"/>
      <c r="FS175" s="59"/>
      <c r="FT175" s="59"/>
      <c r="FU175" s="59"/>
      <c r="FV175" s="59"/>
      <c r="FW175" s="59"/>
      <c r="FX175" s="59"/>
      <c r="FY175" s="59"/>
      <c r="FZ175" s="59"/>
      <c r="GA175" s="59"/>
      <c r="GB175" s="59"/>
      <c r="GC175" s="59"/>
      <c r="GD175" s="59"/>
      <c r="GE175" s="59"/>
      <c r="GF175" s="59"/>
      <c r="GG175" s="59"/>
      <c r="GH175" s="59"/>
      <c r="GI175" s="59"/>
      <c r="GJ175" s="59"/>
      <c r="GK175" s="59"/>
      <c r="GL175" s="59"/>
      <c r="GM175" s="59"/>
      <c r="GN175" s="59"/>
      <c r="GO175" s="59"/>
      <c r="GP175" s="59"/>
      <c r="GQ175" s="59"/>
      <c r="GR175" s="59"/>
      <c r="GS175" s="59"/>
      <c r="GT175" s="59"/>
      <c r="GU175" s="59"/>
      <c r="GV175" s="59"/>
      <c r="GW175" s="59"/>
      <c r="GX175" s="59"/>
      <c r="GY175" s="59"/>
      <c r="GZ175" s="59"/>
      <c r="HA175" s="59"/>
      <c r="HB175" s="59"/>
      <c r="HC175" s="59"/>
      <c r="HD175" s="59"/>
      <c r="HE175" s="59"/>
      <c r="HF175" s="59"/>
      <c r="HG175" s="59"/>
      <c r="HH175" s="59"/>
      <c r="HI175" s="59"/>
      <c r="HJ175" s="59"/>
      <c r="HK175" s="59"/>
      <c r="HL175" s="59"/>
      <c r="HM175" s="59"/>
      <c r="HN175" s="59"/>
      <c r="HO175" s="59"/>
      <c r="HP175" s="59"/>
      <c r="HQ175" s="59"/>
      <c r="HR175" s="59"/>
      <c r="HS175" s="59"/>
      <c r="HT175" s="59"/>
      <c r="HU175" s="59"/>
      <c r="HV175" s="59"/>
      <c r="HW175" s="59"/>
      <c r="HX175" s="59"/>
      <c r="HY175" s="59"/>
      <c r="HZ175" s="59"/>
      <c r="IA175" s="59"/>
      <c r="IB175" s="59"/>
      <c r="IC175" s="59"/>
      <c r="ID175" s="59"/>
      <c r="IE175" s="59"/>
      <c r="IF175" s="59"/>
      <c r="IG175" s="59"/>
      <c r="IH175" s="59"/>
      <c r="II175" s="59"/>
      <c r="IJ175" s="59"/>
      <c r="IK175" s="59"/>
      <c r="IL175" s="59"/>
      <c r="IM175" s="59"/>
      <c r="IN175" s="59"/>
      <c r="IO175" s="59"/>
      <c r="IP175" s="59"/>
      <c r="IQ175" s="59"/>
      <c r="IR175" s="59"/>
      <c r="IS175" s="59"/>
      <c r="IT175" s="59"/>
      <c r="IU175" s="59"/>
      <c r="IV175" s="59"/>
      <c r="IW175" s="59"/>
    </row>
    <row r="176" customFormat="false" ht="18" hidden="false" customHeight="true" outlineLevel="0" collapsed="false">
      <c r="A176" s="87" t="s">
        <v>153</v>
      </c>
      <c r="B176" s="52" t="n">
        <v>37091</v>
      </c>
      <c r="C176" s="53" t="s">
        <v>133</v>
      </c>
      <c r="D176" s="58" t="n">
        <f aca="false">I176/0.015</f>
        <v>-3942.73333333333</v>
      </c>
      <c r="E176" s="54" t="n">
        <v>-60.087</v>
      </c>
      <c r="F176" s="49" t="n">
        <v>0.946</v>
      </c>
      <c r="G176" s="49" t="n">
        <v>0</v>
      </c>
      <c r="H176" s="49" t="n">
        <v>0</v>
      </c>
      <c r="I176" s="55" t="n">
        <f aca="false">SUM(E176:H176)</f>
        <v>-59.141</v>
      </c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59"/>
      <c r="DZ176" s="59"/>
      <c r="EA176" s="59"/>
      <c r="EB176" s="59"/>
      <c r="EC176" s="59"/>
      <c r="ED176" s="59"/>
      <c r="EE176" s="59"/>
      <c r="EF176" s="59"/>
      <c r="EG176" s="59"/>
      <c r="EH176" s="59"/>
      <c r="EI176" s="59"/>
      <c r="EJ176" s="59"/>
      <c r="EK176" s="59"/>
      <c r="EL176" s="59"/>
      <c r="EM176" s="59"/>
      <c r="EN176" s="59"/>
      <c r="EO176" s="59"/>
      <c r="EP176" s="59"/>
      <c r="EQ176" s="59"/>
      <c r="ER176" s="59"/>
      <c r="ES176" s="59"/>
      <c r="ET176" s="59"/>
      <c r="EU176" s="59"/>
      <c r="EV176" s="59"/>
      <c r="EW176" s="59"/>
      <c r="EX176" s="59"/>
      <c r="EY176" s="59"/>
      <c r="EZ176" s="59"/>
      <c r="FA176" s="59"/>
      <c r="FB176" s="59"/>
      <c r="FC176" s="59"/>
      <c r="FD176" s="59"/>
      <c r="FE176" s="59"/>
      <c r="FF176" s="59"/>
      <c r="FG176" s="59"/>
      <c r="FH176" s="59"/>
      <c r="FI176" s="59"/>
      <c r="FJ176" s="59"/>
      <c r="FK176" s="59"/>
      <c r="FL176" s="59"/>
      <c r="FM176" s="59"/>
      <c r="FN176" s="59"/>
      <c r="FO176" s="59"/>
      <c r="FP176" s="59"/>
      <c r="FQ176" s="59"/>
      <c r="FR176" s="59"/>
      <c r="FS176" s="59"/>
      <c r="FT176" s="59"/>
      <c r="FU176" s="59"/>
      <c r="FV176" s="59"/>
      <c r="FW176" s="59"/>
      <c r="FX176" s="59"/>
      <c r="FY176" s="59"/>
      <c r="FZ176" s="59"/>
      <c r="GA176" s="59"/>
      <c r="GB176" s="59"/>
      <c r="GC176" s="59"/>
      <c r="GD176" s="59"/>
      <c r="GE176" s="59"/>
      <c r="GF176" s="59"/>
      <c r="GG176" s="59"/>
      <c r="GH176" s="59"/>
      <c r="GI176" s="59"/>
      <c r="GJ176" s="59"/>
      <c r="GK176" s="59"/>
      <c r="GL176" s="59"/>
      <c r="GM176" s="59"/>
      <c r="GN176" s="59"/>
      <c r="GO176" s="59"/>
      <c r="GP176" s="59"/>
      <c r="GQ176" s="59"/>
      <c r="GR176" s="59"/>
      <c r="GS176" s="59"/>
      <c r="GT176" s="59"/>
      <c r="GU176" s="59"/>
      <c r="GV176" s="59"/>
      <c r="GW176" s="59"/>
      <c r="GX176" s="59"/>
      <c r="GY176" s="59"/>
      <c r="GZ176" s="59"/>
      <c r="HA176" s="59"/>
      <c r="HB176" s="59"/>
      <c r="HC176" s="59"/>
      <c r="HD176" s="59"/>
      <c r="HE176" s="59"/>
      <c r="HF176" s="59"/>
      <c r="HG176" s="59"/>
      <c r="HH176" s="59"/>
      <c r="HI176" s="59"/>
      <c r="HJ176" s="59"/>
      <c r="HK176" s="59"/>
      <c r="HL176" s="59"/>
      <c r="HM176" s="59"/>
      <c r="HN176" s="59"/>
      <c r="HO176" s="59"/>
      <c r="HP176" s="59"/>
      <c r="HQ176" s="59"/>
      <c r="HR176" s="59"/>
      <c r="HS176" s="59"/>
      <c r="HT176" s="59"/>
      <c r="HU176" s="59"/>
      <c r="HV176" s="59"/>
      <c r="HW176" s="59"/>
      <c r="HX176" s="59"/>
      <c r="HY176" s="59"/>
      <c r="HZ176" s="59"/>
      <c r="IA176" s="59"/>
      <c r="IB176" s="59"/>
      <c r="IC176" s="59"/>
      <c r="ID176" s="59"/>
      <c r="IE176" s="59"/>
      <c r="IF176" s="59"/>
      <c r="IG176" s="59"/>
      <c r="IH176" s="59"/>
      <c r="II176" s="59"/>
      <c r="IJ176" s="59"/>
      <c r="IK176" s="59"/>
      <c r="IL176" s="59"/>
      <c r="IM176" s="59"/>
      <c r="IN176" s="59"/>
      <c r="IO176" s="59"/>
      <c r="IP176" s="59"/>
      <c r="IQ176" s="59"/>
      <c r="IR176" s="59"/>
      <c r="IS176" s="59"/>
      <c r="IT176" s="59"/>
      <c r="IU176" s="59"/>
      <c r="IV176" s="59"/>
      <c r="IW176" s="59"/>
    </row>
    <row r="177" customFormat="false" ht="18" hidden="false" customHeight="true" outlineLevel="0" collapsed="false">
      <c r="A177" s="87" t="s">
        <v>154</v>
      </c>
      <c r="B177" s="52" t="n">
        <v>37091</v>
      </c>
      <c r="C177" s="53" t="s">
        <v>133</v>
      </c>
      <c r="D177" s="58" t="n">
        <f aca="false">I177/0.015</f>
        <v>-3801.06666666667</v>
      </c>
      <c r="E177" s="54" t="n">
        <v>-58.116</v>
      </c>
      <c r="F177" s="49" t="n">
        <v>1.1</v>
      </c>
      <c r="G177" s="49" t="n">
        <v>0</v>
      </c>
      <c r="H177" s="49" t="n">
        <v>0</v>
      </c>
      <c r="I177" s="55" t="n">
        <f aca="false">SUM(E177:H177)</f>
        <v>-57.016</v>
      </c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59"/>
      <c r="DJ177" s="59"/>
      <c r="DK177" s="59"/>
      <c r="DL177" s="59"/>
      <c r="DM177" s="59"/>
      <c r="DN177" s="59"/>
      <c r="DO177" s="59"/>
      <c r="DP177" s="59"/>
      <c r="DQ177" s="59"/>
      <c r="DR177" s="59"/>
      <c r="DS177" s="59"/>
      <c r="DT177" s="59"/>
      <c r="DU177" s="59"/>
      <c r="DV177" s="59"/>
      <c r="DW177" s="59"/>
      <c r="DX177" s="59"/>
      <c r="DY177" s="59"/>
      <c r="DZ177" s="59"/>
      <c r="EA177" s="59"/>
      <c r="EB177" s="59"/>
      <c r="EC177" s="59"/>
      <c r="ED177" s="59"/>
      <c r="EE177" s="59"/>
      <c r="EF177" s="59"/>
      <c r="EG177" s="59"/>
      <c r="EH177" s="59"/>
      <c r="EI177" s="59"/>
      <c r="EJ177" s="59"/>
      <c r="EK177" s="59"/>
      <c r="EL177" s="59"/>
      <c r="EM177" s="59"/>
      <c r="EN177" s="59"/>
      <c r="EO177" s="59"/>
      <c r="EP177" s="59"/>
      <c r="EQ177" s="59"/>
      <c r="ER177" s="59"/>
      <c r="ES177" s="59"/>
      <c r="ET177" s="59"/>
      <c r="EU177" s="59"/>
      <c r="EV177" s="59"/>
      <c r="EW177" s="59"/>
      <c r="EX177" s="59"/>
      <c r="EY177" s="59"/>
      <c r="EZ177" s="59"/>
      <c r="FA177" s="59"/>
      <c r="FB177" s="59"/>
      <c r="FC177" s="59"/>
      <c r="FD177" s="59"/>
      <c r="FE177" s="59"/>
      <c r="FF177" s="59"/>
      <c r="FG177" s="59"/>
      <c r="FH177" s="59"/>
      <c r="FI177" s="59"/>
      <c r="FJ177" s="59"/>
      <c r="FK177" s="59"/>
      <c r="FL177" s="59"/>
      <c r="FM177" s="59"/>
      <c r="FN177" s="59"/>
      <c r="FO177" s="59"/>
      <c r="FP177" s="59"/>
      <c r="FQ177" s="59"/>
      <c r="FR177" s="59"/>
      <c r="FS177" s="59"/>
      <c r="FT177" s="59"/>
      <c r="FU177" s="59"/>
      <c r="FV177" s="59"/>
      <c r="FW177" s="59"/>
      <c r="FX177" s="59"/>
      <c r="FY177" s="59"/>
      <c r="FZ177" s="59"/>
      <c r="GA177" s="59"/>
      <c r="GB177" s="59"/>
      <c r="GC177" s="59"/>
      <c r="GD177" s="59"/>
      <c r="GE177" s="59"/>
      <c r="GF177" s="59"/>
      <c r="GG177" s="59"/>
      <c r="GH177" s="59"/>
      <c r="GI177" s="59"/>
      <c r="GJ177" s="59"/>
      <c r="GK177" s="59"/>
      <c r="GL177" s="59"/>
      <c r="GM177" s="59"/>
      <c r="GN177" s="59"/>
      <c r="GO177" s="59"/>
      <c r="GP177" s="59"/>
      <c r="GQ177" s="59"/>
      <c r="GR177" s="59"/>
      <c r="GS177" s="59"/>
      <c r="GT177" s="59"/>
      <c r="GU177" s="59"/>
      <c r="GV177" s="59"/>
      <c r="GW177" s="59"/>
      <c r="GX177" s="59"/>
      <c r="GY177" s="59"/>
      <c r="GZ177" s="59"/>
      <c r="HA177" s="59"/>
      <c r="HB177" s="59"/>
      <c r="HC177" s="59"/>
      <c r="HD177" s="59"/>
      <c r="HE177" s="59"/>
      <c r="HF177" s="59"/>
      <c r="HG177" s="59"/>
      <c r="HH177" s="59"/>
      <c r="HI177" s="59"/>
      <c r="HJ177" s="59"/>
      <c r="HK177" s="59"/>
      <c r="HL177" s="59"/>
      <c r="HM177" s="59"/>
      <c r="HN177" s="59"/>
      <c r="HO177" s="59"/>
      <c r="HP177" s="59"/>
      <c r="HQ177" s="59"/>
      <c r="HR177" s="59"/>
      <c r="HS177" s="59"/>
      <c r="HT177" s="59"/>
      <c r="HU177" s="59"/>
      <c r="HV177" s="59"/>
      <c r="HW177" s="59"/>
      <c r="HX177" s="59"/>
      <c r="HY177" s="59"/>
      <c r="HZ177" s="59"/>
      <c r="IA177" s="59"/>
      <c r="IB177" s="59"/>
      <c r="IC177" s="59"/>
      <c r="ID177" s="59"/>
      <c r="IE177" s="59"/>
      <c r="IF177" s="59"/>
      <c r="IG177" s="59"/>
      <c r="IH177" s="59"/>
      <c r="II177" s="59"/>
      <c r="IJ177" s="59"/>
      <c r="IK177" s="59"/>
      <c r="IL177" s="59"/>
      <c r="IM177" s="59"/>
      <c r="IN177" s="59"/>
      <c r="IO177" s="59"/>
      <c r="IP177" s="59"/>
      <c r="IQ177" s="59"/>
      <c r="IR177" s="59"/>
      <c r="IS177" s="59"/>
      <c r="IT177" s="59"/>
      <c r="IU177" s="59"/>
      <c r="IV177" s="59"/>
      <c r="IW177" s="59"/>
    </row>
    <row r="178" customFormat="false" ht="18" hidden="false" customHeight="true" outlineLevel="0" collapsed="false">
      <c r="A178" s="87" t="s">
        <v>155</v>
      </c>
      <c r="B178" s="52" t="n">
        <v>37091</v>
      </c>
      <c r="C178" s="53" t="s">
        <v>133</v>
      </c>
      <c r="D178" s="58" t="n">
        <f aca="false">I178/0.015</f>
        <v>-1048.13333333333</v>
      </c>
      <c r="E178" s="54" t="n">
        <v>-16.046</v>
      </c>
      <c r="F178" s="49" t="n">
        <v>0.324</v>
      </c>
      <c r="G178" s="49" t="n">
        <v>0</v>
      </c>
      <c r="H178" s="49" t="n">
        <v>0</v>
      </c>
      <c r="I178" s="55" t="n">
        <f aca="false">SUM(E178:H178)</f>
        <v>-15.722</v>
      </c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59"/>
      <c r="DJ178" s="59"/>
      <c r="DK178" s="59"/>
      <c r="DL178" s="59"/>
      <c r="DM178" s="59"/>
      <c r="DN178" s="59"/>
      <c r="DO178" s="59"/>
      <c r="DP178" s="59"/>
      <c r="DQ178" s="59"/>
      <c r="DR178" s="59"/>
      <c r="DS178" s="59"/>
      <c r="DT178" s="59"/>
      <c r="DU178" s="59"/>
      <c r="DV178" s="59"/>
      <c r="DW178" s="59"/>
      <c r="DX178" s="59"/>
      <c r="DY178" s="59"/>
      <c r="DZ178" s="59"/>
      <c r="EA178" s="59"/>
      <c r="EB178" s="59"/>
      <c r="EC178" s="59"/>
      <c r="ED178" s="59"/>
      <c r="EE178" s="59"/>
      <c r="EF178" s="59"/>
      <c r="EG178" s="59"/>
      <c r="EH178" s="59"/>
      <c r="EI178" s="59"/>
      <c r="EJ178" s="59"/>
      <c r="EK178" s="59"/>
      <c r="EL178" s="59"/>
      <c r="EM178" s="59"/>
      <c r="EN178" s="59"/>
      <c r="EO178" s="59"/>
      <c r="EP178" s="59"/>
      <c r="EQ178" s="59"/>
      <c r="ER178" s="59"/>
      <c r="ES178" s="59"/>
      <c r="ET178" s="59"/>
      <c r="EU178" s="59"/>
      <c r="EV178" s="59"/>
      <c r="EW178" s="59"/>
      <c r="EX178" s="59"/>
      <c r="EY178" s="59"/>
      <c r="EZ178" s="59"/>
      <c r="FA178" s="59"/>
      <c r="FB178" s="59"/>
      <c r="FC178" s="59"/>
      <c r="FD178" s="59"/>
      <c r="FE178" s="59"/>
      <c r="FF178" s="59"/>
      <c r="FG178" s="59"/>
      <c r="FH178" s="59"/>
      <c r="FI178" s="59"/>
      <c r="FJ178" s="59"/>
      <c r="FK178" s="59"/>
      <c r="FL178" s="59"/>
      <c r="FM178" s="59"/>
      <c r="FN178" s="59"/>
      <c r="FO178" s="59"/>
      <c r="FP178" s="59"/>
      <c r="FQ178" s="59"/>
      <c r="FR178" s="59"/>
      <c r="FS178" s="59"/>
      <c r="FT178" s="59"/>
      <c r="FU178" s="59"/>
      <c r="FV178" s="59"/>
      <c r="FW178" s="59"/>
      <c r="FX178" s="59"/>
      <c r="FY178" s="59"/>
      <c r="FZ178" s="59"/>
      <c r="GA178" s="59"/>
      <c r="GB178" s="59"/>
      <c r="GC178" s="59"/>
      <c r="GD178" s="59"/>
      <c r="GE178" s="59"/>
      <c r="GF178" s="59"/>
      <c r="GG178" s="59"/>
      <c r="GH178" s="59"/>
      <c r="GI178" s="59"/>
      <c r="GJ178" s="59"/>
      <c r="GK178" s="59"/>
      <c r="GL178" s="59"/>
      <c r="GM178" s="59"/>
      <c r="GN178" s="59"/>
      <c r="GO178" s="59"/>
      <c r="GP178" s="59"/>
      <c r="GQ178" s="59"/>
      <c r="GR178" s="59"/>
      <c r="GS178" s="59"/>
      <c r="GT178" s="59"/>
      <c r="GU178" s="59"/>
      <c r="GV178" s="59"/>
      <c r="GW178" s="59"/>
      <c r="GX178" s="59"/>
      <c r="GY178" s="59"/>
      <c r="GZ178" s="59"/>
      <c r="HA178" s="59"/>
      <c r="HB178" s="59"/>
      <c r="HC178" s="59"/>
      <c r="HD178" s="59"/>
      <c r="HE178" s="59"/>
      <c r="HF178" s="59"/>
      <c r="HG178" s="59"/>
      <c r="HH178" s="59"/>
      <c r="HI178" s="59"/>
      <c r="HJ178" s="59"/>
      <c r="HK178" s="59"/>
      <c r="HL178" s="59"/>
      <c r="HM178" s="59"/>
      <c r="HN178" s="59"/>
      <c r="HO178" s="59"/>
      <c r="HP178" s="59"/>
      <c r="HQ178" s="59"/>
      <c r="HR178" s="59"/>
      <c r="HS178" s="59"/>
      <c r="HT178" s="59"/>
      <c r="HU178" s="59"/>
      <c r="HV178" s="59"/>
      <c r="HW178" s="59"/>
      <c r="HX178" s="59"/>
      <c r="HY178" s="59"/>
      <c r="HZ178" s="59"/>
      <c r="IA178" s="59"/>
      <c r="IB178" s="59"/>
      <c r="IC178" s="59"/>
      <c r="ID178" s="59"/>
      <c r="IE178" s="59"/>
      <c r="IF178" s="59"/>
      <c r="IG178" s="59"/>
      <c r="IH178" s="59"/>
      <c r="II178" s="59"/>
      <c r="IJ178" s="59"/>
      <c r="IK178" s="59"/>
      <c r="IL178" s="59"/>
      <c r="IM178" s="59"/>
      <c r="IN178" s="59"/>
      <c r="IO178" s="59"/>
      <c r="IP178" s="59"/>
      <c r="IQ178" s="59"/>
      <c r="IR178" s="59"/>
      <c r="IS178" s="59"/>
      <c r="IT178" s="59"/>
      <c r="IU178" s="59"/>
      <c r="IV178" s="59"/>
      <c r="IW178" s="59"/>
    </row>
    <row r="179" customFormat="false" ht="18" hidden="false" customHeight="true" outlineLevel="0" collapsed="false">
      <c r="A179" s="87" t="s">
        <v>156</v>
      </c>
      <c r="B179" s="52" t="n">
        <v>37091</v>
      </c>
      <c r="C179" s="53" t="s">
        <v>133</v>
      </c>
      <c r="D179" s="58" t="n">
        <f aca="false">I179/0.015</f>
        <v>-1563.46666666667</v>
      </c>
      <c r="E179" s="54" t="n">
        <v>-23.787</v>
      </c>
      <c r="F179" s="49" t="n">
        <v>0.335</v>
      </c>
      <c r="G179" s="49" t="n">
        <v>0</v>
      </c>
      <c r="H179" s="49" t="n">
        <v>0</v>
      </c>
      <c r="I179" s="55" t="n">
        <f aca="false">SUM(E179:H179)</f>
        <v>-23.452</v>
      </c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59"/>
      <c r="DJ179" s="59"/>
      <c r="DK179" s="59"/>
      <c r="DL179" s="59"/>
      <c r="DM179" s="59"/>
      <c r="DN179" s="59"/>
      <c r="DO179" s="59"/>
      <c r="DP179" s="59"/>
      <c r="DQ179" s="59"/>
      <c r="DR179" s="59"/>
      <c r="DS179" s="59"/>
      <c r="DT179" s="59"/>
      <c r="DU179" s="59"/>
      <c r="DV179" s="59"/>
      <c r="DW179" s="59"/>
      <c r="DX179" s="59"/>
      <c r="DY179" s="59"/>
      <c r="DZ179" s="59"/>
      <c r="EA179" s="59"/>
      <c r="EB179" s="59"/>
      <c r="EC179" s="59"/>
      <c r="ED179" s="59"/>
      <c r="EE179" s="59"/>
      <c r="EF179" s="59"/>
      <c r="EG179" s="59"/>
      <c r="EH179" s="59"/>
      <c r="EI179" s="59"/>
      <c r="EJ179" s="59"/>
      <c r="EK179" s="59"/>
      <c r="EL179" s="59"/>
      <c r="EM179" s="59"/>
      <c r="EN179" s="59"/>
      <c r="EO179" s="59"/>
      <c r="EP179" s="59"/>
      <c r="EQ179" s="59"/>
      <c r="ER179" s="59"/>
      <c r="ES179" s="59"/>
      <c r="ET179" s="59"/>
      <c r="EU179" s="59"/>
      <c r="EV179" s="59"/>
      <c r="EW179" s="59"/>
      <c r="EX179" s="59"/>
      <c r="EY179" s="59"/>
      <c r="EZ179" s="59"/>
      <c r="FA179" s="59"/>
      <c r="FB179" s="59"/>
      <c r="FC179" s="59"/>
      <c r="FD179" s="59"/>
      <c r="FE179" s="59"/>
      <c r="FF179" s="59"/>
      <c r="FG179" s="59"/>
      <c r="FH179" s="59"/>
      <c r="FI179" s="59"/>
      <c r="FJ179" s="59"/>
      <c r="FK179" s="59"/>
      <c r="FL179" s="59"/>
      <c r="FM179" s="59"/>
      <c r="FN179" s="59"/>
      <c r="FO179" s="59"/>
      <c r="FP179" s="59"/>
      <c r="FQ179" s="59"/>
      <c r="FR179" s="59"/>
      <c r="FS179" s="59"/>
      <c r="FT179" s="59"/>
      <c r="FU179" s="59"/>
      <c r="FV179" s="59"/>
      <c r="FW179" s="59"/>
      <c r="FX179" s="59"/>
      <c r="FY179" s="59"/>
      <c r="FZ179" s="59"/>
      <c r="GA179" s="59"/>
      <c r="GB179" s="59"/>
      <c r="GC179" s="59"/>
      <c r="GD179" s="59"/>
      <c r="GE179" s="59"/>
      <c r="GF179" s="59"/>
      <c r="GG179" s="59"/>
      <c r="GH179" s="59"/>
      <c r="GI179" s="59"/>
      <c r="GJ179" s="59"/>
      <c r="GK179" s="59"/>
      <c r="GL179" s="59"/>
      <c r="GM179" s="59"/>
      <c r="GN179" s="59"/>
      <c r="GO179" s="59"/>
      <c r="GP179" s="59"/>
      <c r="GQ179" s="59"/>
      <c r="GR179" s="59"/>
      <c r="GS179" s="59"/>
      <c r="GT179" s="59"/>
      <c r="GU179" s="59"/>
      <c r="GV179" s="59"/>
      <c r="GW179" s="59"/>
      <c r="GX179" s="59"/>
      <c r="GY179" s="59"/>
      <c r="GZ179" s="59"/>
      <c r="HA179" s="59"/>
      <c r="HB179" s="59"/>
      <c r="HC179" s="59"/>
      <c r="HD179" s="59"/>
      <c r="HE179" s="59"/>
      <c r="HF179" s="59"/>
      <c r="HG179" s="59"/>
      <c r="HH179" s="59"/>
      <c r="HI179" s="59"/>
      <c r="HJ179" s="59"/>
      <c r="HK179" s="59"/>
      <c r="HL179" s="59"/>
      <c r="HM179" s="59"/>
      <c r="HN179" s="59"/>
      <c r="HO179" s="59"/>
      <c r="HP179" s="59"/>
      <c r="HQ179" s="59"/>
      <c r="HR179" s="59"/>
      <c r="HS179" s="59"/>
      <c r="HT179" s="59"/>
      <c r="HU179" s="59"/>
      <c r="HV179" s="59"/>
      <c r="HW179" s="59"/>
      <c r="HX179" s="59"/>
      <c r="HY179" s="59"/>
      <c r="HZ179" s="59"/>
      <c r="IA179" s="59"/>
      <c r="IB179" s="59"/>
      <c r="IC179" s="59"/>
      <c r="ID179" s="59"/>
      <c r="IE179" s="59"/>
      <c r="IF179" s="59"/>
      <c r="IG179" s="59"/>
      <c r="IH179" s="59"/>
      <c r="II179" s="59"/>
      <c r="IJ179" s="59"/>
      <c r="IK179" s="59"/>
      <c r="IL179" s="59"/>
      <c r="IM179" s="59"/>
      <c r="IN179" s="59"/>
      <c r="IO179" s="59"/>
      <c r="IP179" s="59"/>
      <c r="IQ179" s="59"/>
      <c r="IR179" s="59"/>
      <c r="IS179" s="59"/>
      <c r="IT179" s="59"/>
      <c r="IU179" s="59"/>
      <c r="IV179" s="59"/>
      <c r="IW179" s="59"/>
    </row>
    <row r="180" customFormat="false" ht="18" hidden="false" customHeight="true" outlineLevel="0" collapsed="false">
      <c r="A180" s="87" t="s">
        <v>157</v>
      </c>
      <c r="B180" s="52" t="n">
        <v>37091</v>
      </c>
      <c r="C180" s="53" t="s">
        <v>133</v>
      </c>
      <c r="D180" s="58" t="n">
        <f aca="false">I180/0.015</f>
        <v>-2016.93333333333</v>
      </c>
      <c r="E180" s="54" t="n">
        <v>-30.68</v>
      </c>
      <c r="F180" s="49" t="n">
        <v>0.426</v>
      </c>
      <c r="G180" s="49" t="n">
        <v>0</v>
      </c>
      <c r="H180" s="49" t="n">
        <v>0</v>
      </c>
      <c r="I180" s="55" t="n">
        <f aca="false">SUM(E180:H180)</f>
        <v>-30.254</v>
      </c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  <c r="DO180" s="59"/>
      <c r="DP180" s="59"/>
      <c r="DQ180" s="59"/>
      <c r="DR180" s="59"/>
      <c r="DS180" s="59"/>
      <c r="DT180" s="59"/>
      <c r="DU180" s="59"/>
      <c r="DV180" s="59"/>
      <c r="DW180" s="59"/>
      <c r="DX180" s="59"/>
      <c r="DY180" s="59"/>
      <c r="DZ180" s="59"/>
      <c r="EA180" s="59"/>
      <c r="EB180" s="59"/>
      <c r="EC180" s="59"/>
      <c r="ED180" s="59"/>
      <c r="EE180" s="59"/>
      <c r="EF180" s="59"/>
      <c r="EG180" s="59"/>
      <c r="EH180" s="59"/>
      <c r="EI180" s="59"/>
      <c r="EJ180" s="59"/>
      <c r="EK180" s="59"/>
      <c r="EL180" s="59"/>
      <c r="EM180" s="59"/>
      <c r="EN180" s="59"/>
      <c r="EO180" s="59"/>
      <c r="EP180" s="59"/>
      <c r="EQ180" s="59"/>
      <c r="ER180" s="59"/>
      <c r="ES180" s="59"/>
      <c r="ET180" s="59"/>
      <c r="EU180" s="59"/>
      <c r="EV180" s="59"/>
      <c r="EW180" s="59"/>
      <c r="EX180" s="59"/>
      <c r="EY180" s="59"/>
      <c r="EZ180" s="59"/>
      <c r="FA180" s="59"/>
      <c r="FB180" s="59"/>
      <c r="FC180" s="59"/>
      <c r="FD180" s="59"/>
      <c r="FE180" s="59"/>
      <c r="FF180" s="59"/>
      <c r="FG180" s="59"/>
      <c r="FH180" s="59"/>
      <c r="FI180" s="59"/>
      <c r="FJ180" s="59"/>
      <c r="FK180" s="59"/>
      <c r="FL180" s="59"/>
      <c r="FM180" s="59"/>
      <c r="FN180" s="59"/>
      <c r="FO180" s="59"/>
      <c r="FP180" s="59"/>
      <c r="FQ180" s="59"/>
      <c r="FR180" s="59"/>
      <c r="FS180" s="59"/>
      <c r="FT180" s="59"/>
      <c r="FU180" s="59"/>
      <c r="FV180" s="59"/>
      <c r="FW180" s="59"/>
      <c r="FX180" s="59"/>
      <c r="FY180" s="59"/>
      <c r="FZ180" s="59"/>
      <c r="GA180" s="59"/>
      <c r="GB180" s="59"/>
      <c r="GC180" s="59"/>
      <c r="GD180" s="59"/>
      <c r="GE180" s="59"/>
      <c r="GF180" s="59"/>
      <c r="GG180" s="59"/>
      <c r="GH180" s="59"/>
      <c r="GI180" s="59"/>
      <c r="GJ180" s="59"/>
      <c r="GK180" s="59"/>
      <c r="GL180" s="59"/>
      <c r="GM180" s="59"/>
      <c r="GN180" s="59"/>
      <c r="GO180" s="59"/>
      <c r="GP180" s="59"/>
      <c r="GQ180" s="59"/>
      <c r="GR180" s="59"/>
      <c r="GS180" s="59"/>
      <c r="GT180" s="59"/>
      <c r="GU180" s="59"/>
      <c r="GV180" s="59"/>
      <c r="GW180" s="59"/>
      <c r="GX180" s="59"/>
      <c r="GY180" s="59"/>
      <c r="GZ180" s="59"/>
      <c r="HA180" s="59"/>
      <c r="HB180" s="59"/>
      <c r="HC180" s="59"/>
      <c r="HD180" s="59"/>
      <c r="HE180" s="59"/>
      <c r="HF180" s="59"/>
      <c r="HG180" s="59"/>
      <c r="HH180" s="59"/>
      <c r="HI180" s="59"/>
      <c r="HJ180" s="59"/>
      <c r="HK180" s="59"/>
      <c r="HL180" s="59"/>
      <c r="HM180" s="59"/>
      <c r="HN180" s="59"/>
      <c r="HO180" s="59"/>
      <c r="HP180" s="59"/>
      <c r="HQ180" s="59"/>
      <c r="HR180" s="59"/>
      <c r="HS180" s="59"/>
      <c r="HT180" s="59"/>
      <c r="HU180" s="59"/>
      <c r="HV180" s="59"/>
      <c r="HW180" s="59"/>
      <c r="HX180" s="59"/>
      <c r="HY180" s="59"/>
      <c r="HZ180" s="59"/>
      <c r="IA180" s="59"/>
      <c r="IB180" s="59"/>
      <c r="IC180" s="59"/>
      <c r="ID180" s="59"/>
      <c r="IE180" s="59"/>
      <c r="IF180" s="59"/>
      <c r="IG180" s="59"/>
      <c r="IH180" s="59"/>
      <c r="II180" s="59"/>
      <c r="IJ180" s="59"/>
      <c r="IK180" s="59"/>
      <c r="IL180" s="59"/>
      <c r="IM180" s="59"/>
      <c r="IN180" s="59"/>
      <c r="IO180" s="59"/>
      <c r="IP180" s="59"/>
      <c r="IQ180" s="59"/>
      <c r="IR180" s="59"/>
      <c r="IS180" s="59"/>
      <c r="IT180" s="59"/>
      <c r="IU180" s="59"/>
      <c r="IV180" s="59"/>
      <c r="IW180" s="59"/>
    </row>
    <row r="181" customFormat="false" ht="18" hidden="false" customHeight="true" outlineLevel="0" collapsed="false">
      <c r="A181" s="87" t="s">
        <v>158</v>
      </c>
      <c r="B181" s="52" t="n">
        <v>37091</v>
      </c>
      <c r="C181" s="53" t="s">
        <v>133</v>
      </c>
      <c r="D181" s="58" t="n">
        <f aca="false">I181/0.015</f>
        <v>-1010.4</v>
      </c>
      <c r="E181" s="54" t="n">
        <v>-15.598</v>
      </c>
      <c r="F181" s="49" t="n">
        <v>0.442</v>
      </c>
      <c r="G181" s="49" t="n">
        <v>0</v>
      </c>
      <c r="H181" s="49" t="n">
        <v>0</v>
      </c>
      <c r="I181" s="55" t="n">
        <f aca="false">SUM(E181:H181)</f>
        <v>-15.156</v>
      </c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59"/>
      <c r="DJ181" s="59"/>
      <c r="DK181" s="59"/>
      <c r="DL181" s="59"/>
      <c r="DM181" s="59"/>
      <c r="DN181" s="59"/>
      <c r="DO181" s="59"/>
      <c r="DP181" s="59"/>
      <c r="DQ181" s="59"/>
      <c r="DR181" s="59"/>
      <c r="DS181" s="59"/>
      <c r="DT181" s="59"/>
      <c r="DU181" s="59"/>
      <c r="DV181" s="59"/>
      <c r="DW181" s="59"/>
      <c r="DX181" s="59"/>
      <c r="DY181" s="59"/>
      <c r="DZ181" s="59"/>
      <c r="EA181" s="59"/>
      <c r="EB181" s="59"/>
      <c r="EC181" s="59"/>
      <c r="ED181" s="59"/>
      <c r="EE181" s="59"/>
      <c r="EF181" s="59"/>
      <c r="EG181" s="59"/>
      <c r="EH181" s="59"/>
      <c r="EI181" s="59"/>
      <c r="EJ181" s="59"/>
      <c r="EK181" s="59"/>
      <c r="EL181" s="59"/>
      <c r="EM181" s="59"/>
      <c r="EN181" s="59"/>
      <c r="EO181" s="59"/>
      <c r="EP181" s="59"/>
      <c r="EQ181" s="59"/>
      <c r="ER181" s="59"/>
      <c r="ES181" s="59"/>
      <c r="ET181" s="59"/>
      <c r="EU181" s="59"/>
      <c r="EV181" s="59"/>
      <c r="EW181" s="59"/>
      <c r="EX181" s="59"/>
      <c r="EY181" s="59"/>
      <c r="EZ181" s="59"/>
      <c r="FA181" s="59"/>
      <c r="FB181" s="59"/>
      <c r="FC181" s="59"/>
      <c r="FD181" s="59"/>
      <c r="FE181" s="59"/>
      <c r="FF181" s="59"/>
      <c r="FG181" s="59"/>
      <c r="FH181" s="59"/>
      <c r="FI181" s="59"/>
      <c r="FJ181" s="59"/>
      <c r="FK181" s="59"/>
      <c r="FL181" s="59"/>
      <c r="FM181" s="59"/>
      <c r="FN181" s="59"/>
      <c r="FO181" s="59"/>
      <c r="FP181" s="59"/>
      <c r="FQ181" s="59"/>
      <c r="FR181" s="59"/>
      <c r="FS181" s="59"/>
      <c r="FT181" s="59"/>
      <c r="FU181" s="59"/>
      <c r="FV181" s="59"/>
      <c r="FW181" s="59"/>
      <c r="FX181" s="59"/>
      <c r="FY181" s="59"/>
      <c r="FZ181" s="59"/>
      <c r="GA181" s="59"/>
      <c r="GB181" s="59"/>
      <c r="GC181" s="59"/>
      <c r="GD181" s="59"/>
      <c r="GE181" s="59"/>
      <c r="GF181" s="59"/>
      <c r="GG181" s="59"/>
      <c r="GH181" s="59"/>
      <c r="GI181" s="59"/>
      <c r="GJ181" s="59"/>
      <c r="GK181" s="59"/>
      <c r="GL181" s="59"/>
      <c r="GM181" s="59"/>
      <c r="GN181" s="59"/>
      <c r="GO181" s="59"/>
      <c r="GP181" s="59"/>
      <c r="GQ181" s="59"/>
      <c r="GR181" s="59"/>
      <c r="GS181" s="59"/>
      <c r="GT181" s="59"/>
      <c r="GU181" s="59"/>
      <c r="GV181" s="59"/>
      <c r="GW181" s="59"/>
      <c r="GX181" s="59"/>
      <c r="GY181" s="59"/>
      <c r="GZ181" s="59"/>
      <c r="HA181" s="59"/>
      <c r="HB181" s="59"/>
      <c r="HC181" s="59"/>
      <c r="HD181" s="59"/>
      <c r="HE181" s="59"/>
      <c r="HF181" s="59"/>
      <c r="HG181" s="59"/>
      <c r="HH181" s="59"/>
      <c r="HI181" s="59"/>
      <c r="HJ181" s="59"/>
      <c r="HK181" s="59"/>
      <c r="HL181" s="59"/>
      <c r="HM181" s="59"/>
      <c r="HN181" s="59"/>
      <c r="HO181" s="59"/>
      <c r="HP181" s="59"/>
      <c r="HQ181" s="59"/>
      <c r="HR181" s="59"/>
      <c r="HS181" s="59"/>
      <c r="HT181" s="59"/>
      <c r="HU181" s="59"/>
      <c r="HV181" s="59"/>
      <c r="HW181" s="59"/>
      <c r="HX181" s="59"/>
      <c r="HY181" s="59"/>
      <c r="HZ181" s="59"/>
      <c r="IA181" s="59"/>
      <c r="IB181" s="59"/>
      <c r="IC181" s="59"/>
      <c r="ID181" s="59"/>
      <c r="IE181" s="59"/>
      <c r="IF181" s="59"/>
      <c r="IG181" s="59"/>
      <c r="IH181" s="59"/>
      <c r="II181" s="59"/>
      <c r="IJ181" s="59"/>
      <c r="IK181" s="59"/>
      <c r="IL181" s="59"/>
      <c r="IM181" s="59"/>
      <c r="IN181" s="59"/>
      <c r="IO181" s="59"/>
      <c r="IP181" s="59"/>
      <c r="IQ181" s="59"/>
      <c r="IR181" s="59"/>
      <c r="IS181" s="59"/>
      <c r="IT181" s="59"/>
      <c r="IU181" s="59"/>
      <c r="IV181" s="59"/>
      <c r="IW181" s="59"/>
    </row>
    <row r="182" customFormat="false" ht="18" hidden="false" customHeight="true" outlineLevel="0" collapsed="false">
      <c r="A182" s="87" t="s">
        <v>159</v>
      </c>
      <c r="B182" s="52" t="n">
        <v>37091</v>
      </c>
      <c r="C182" s="53" t="s">
        <v>133</v>
      </c>
      <c r="D182" s="58" t="n">
        <f aca="false">I182/0.015</f>
        <v>-1942.93333333333</v>
      </c>
      <c r="E182" s="54" t="n">
        <v>-29.652</v>
      </c>
      <c r="F182" s="49" t="n">
        <v>0.508</v>
      </c>
      <c r="G182" s="49" t="n">
        <v>0</v>
      </c>
      <c r="H182" s="49" t="n">
        <v>0</v>
      </c>
      <c r="I182" s="55" t="n">
        <f aca="false">SUM(E182:H182)</f>
        <v>-29.144</v>
      </c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  <c r="DO182" s="59"/>
      <c r="DP182" s="59"/>
      <c r="DQ182" s="59"/>
      <c r="DR182" s="59"/>
      <c r="DS182" s="59"/>
      <c r="DT182" s="59"/>
      <c r="DU182" s="59"/>
      <c r="DV182" s="59"/>
      <c r="DW182" s="59"/>
      <c r="DX182" s="59"/>
      <c r="DY182" s="59"/>
      <c r="DZ182" s="59"/>
      <c r="EA182" s="59"/>
      <c r="EB182" s="59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59"/>
      <c r="ER182" s="59"/>
      <c r="ES182" s="59"/>
      <c r="ET182" s="59"/>
      <c r="EU182" s="59"/>
      <c r="EV182" s="59"/>
      <c r="EW182" s="59"/>
      <c r="EX182" s="59"/>
      <c r="EY182" s="59"/>
      <c r="EZ182" s="59"/>
      <c r="FA182" s="59"/>
      <c r="FB182" s="59"/>
      <c r="FC182" s="59"/>
      <c r="FD182" s="59"/>
      <c r="FE182" s="59"/>
      <c r="FF182" s="59"/>
      <c r="FG182" s="59"/>
      <c r="FH182" s="59"/>
      <c r="FI182" s="59"/>
      <c r="FJ182" s="59"/>
      <c r="FK182" s="59"/>
      <c r="FL182" s="59"/>
      <c r="FM182" s="59"/>
      <c r="FN182" s="59"/>
      <c r="FO182" s="59"/>
      <c r="FP182" s="59"/>
      <c r="FQ182" s="59"/>
      <c r="FR182" s="59"/>
      <c r="FS182" s="59"/>
      <c r="FT182" s="59"/>
      <c r="FU182" s="59"/>
      <c r="FV182" s="59"/>
      <c r="FW182" s="59"/>
      <c r="FX182" s="59"/>
      <c r="FY182" s="59"/>
      <c r="FZ182" s="59"/>
      <c r="GA182" s="59"/>
      <c r="GB182" s="59"/>
      <c r="GC182" s="59"/>
      <c r="GD182" s="59"/>
      <c r="GE182" s="59"/>
      <c r="GF182" s="59"/>
      <c r="GG182" s="59"/>
      <c r="GH182" s="59"/>
      <c r="GI182" s="59"/>
      <c r="GJ182" s="59"/>
      <c r="GK182" s="59"/>
      <c r="GL182" s="59"/>
      <c r="GM182" s="59"/>
      <c r="GN182" s="59"/>
      <c r="GO182" s="59"/>
      <c r="GP182" s="59"/>
      <c r="GQ182" s="59"/>
      <c r="GR182" s="59"/>
      <c r="GS182" s="59"/>
      <c r="GT182" s="59"/>
      <c r="GU182" s="59"/>
      <c r="GV182" s="59"/>
      <c r="GW182" s="59"/>
      <c r="GX182" s="59"/>
      <c r="GY182" s="59"/>
      <c r="GZ182" s="59"/>
      <c r="HA182" s="59"/>
      <c r="HB182" s="59"/>
      <c r="HC182" s="59"/>
      <c r="HD182" s="59"/>
      <c r="HE182" s="59"/>
      <c r="HF182" s="59"/>
      <c r="HG182" s="59"/>
      <c r="HH182" s="59"/>
      <c r="HI182" s="59"/>
      <c r="HJ182" s="59"/>
      <c r="HK182" s="59"/>
      <c r="HL182" s="59"/>
      <c r="HM182" s="59"/>
      <c r="HN182" s="59"/>
      <c r="HO182" s="59"/>
      <c r="HP182" s="59"/>
      <c r="HQ182" s="59"/>
      <c r="HR182" s="59"/>
      <c r="HS182" s="59"/>
      <c r="HT182" s="59"/>
      <c r="HU182" s="59"/>
      <c r="HV182" s="59"/>
      <c r="HW182" s="59"/>
      <c r="HX182" s="59"/>
      <c r="HY182" s="59"/>
      <c r="HZ182" s="59"/>
      <c r="IA182" s="59"/>
      <c r="IB182" s="59"/>
      <c r="IC182" s="59"/>
      <c r="ID182" s="59"/>
      <c r="IE182" s="59"/>
      <c r="IF182" s="59"/>
      <c r="IG182" s="59"/>
      <c r="IH182" s="59"/>
      <c r="II182" s="59"/>
      <c r="IJ182" s="59"/>
      <c r="IK182" s="59"/>
      <c r="IL182" s="59"/>
      <c r="IM182" s="59"/>
      <c r="IN182" s="59"/>
      <c r="IO182" s="59"/>
      <c r="IP182" s="59"/>
      <c r="IQ182" s="59"/>
      <c r="IR182" s="59"/>
      <c r="IS182" s="59"/>
      <c r="IT182" s="59"/>
      <c r="IU182" s="59"/>
      <c r="IV182" s="59"/>
      <c r="IW182" s="59"/>
    </row>
    <row r="183" customFormat="false" ht="18" hidden="false" customHeight="true" outlineLevel="0" collapsed="false">
      <c r="A183" s="87" t="s">
        <v>160</v>
      </c>
      <c r="B183" s="52" t="n">
        <v>37091</v>
      </c>
      <c r="C183" s="53" t="s">
        <v>133</v>
      </c>
      <c r="D183" s="58" t="n">
        <f aca="false">I183/0.015</f>
        <v>-1785</v>
      </c>
      <c r="E183" s="54" t="n">
        <v>-27.114</v>
      </c>
      <c r="F183" s="49" t="n">
        <v>0.339</v>
      </c>
      <c r="G183" s="49" t="n">
        <v>0</v>
      </c>
      <c r="H183" s="49" t="n">
        <v>0</v>
      </c>
      <c r="I183" s="55" t="n">
        <f aca="false">SUM(E183:H183)</f>
        <v>-26.775</v>
      </c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  <c r="DO183" s="59"/>
      <c r="DP183" s="59"/>
      <c r="DQ183" s="59"/>
      <c r="DR183" s="59"/>
      <c r="DS183" s="59"/>
      <c r="DT183" s="59"/>
      <c r="DU183" s="59"/>
      <c r="DV183" s="59"/>
      <c r="DW183" s="59"/>
      <c r="DX183" s="59"/>
      <c r="DY183" s="59"/>
      <c r="DZ183" s="59"/>
      <c r="EA183" s="59"/>
      <c r="EB183" s="59"/>
      <c r="EC183" s="59"/>
      <c r="ED183" s="59"/>
      <c r="EE183" s="59"/>
      <c r="EF183" s="59"/>
      <c r="EG183" s="59"/>
      <c r="EH183" s="59"/>
      <c r="EI183" s="59"/>
      <c r="EJ183" s="59"/>
      <c r="EK183" s="59"/>
      <c r="EL183" s="59"/>
      <c r="EM183" s="59"/>
      <c r="EN183" s="59"/>
      <c r="EO183" s="59"/>
      <c r="EP183" s="59"/>
      <c r="EQ183" s="59"/>
      <c r="ER183" s="59"/>
      <c r="ES183" s="59"/>
      <c r="ET183" s="59"/>
      <c r="EU183" s="59"/>
      <c r="EV183" s="59"/>
      <c r="EW183" s="59"/>
      <c r="EX183" s="59"/>
      <c r="EY183" s="59"/>
      <c r="EZ183" s="59"/>
      <c r="FA183" s="59"/>
      <c r="FB183" s="59"/>
      <c r="FC183" s="59"/>
      <c r="FD183" s="59"/>
      <c r="FE183" s="59"/>
      <c r="FF183" s="59"/>
      <c r="FG183" s="59"/>
      <c r="FH183" s="59"/>
      <c r="FI183" s="59"/>
      <c r="FJ183" s="59"/>
      <c r="FK183" s="59"/>
      <c r="FL183" s="59"/>
      <c r="FM183" s="59"/>
      <c r="FN183" s="59"/>
      <c r="FO183" s="59"/>
      <c r="FP183" s="59"/>
      <c r="FQ183" s="59"/>
      <c r="FR183" s="59"/>
      <c r="FS183" s="59"/>
      <c r="FT183" s="59"/>
      <c r="FU183" s="59"/>
      <c r="FV183" s="59"/>
      <c r="FW183" s="59"/>
      <c r="FX183" s="59"/>
      <c r="FY183" s="59"/>
      <c r="FZ183" s="59"/>
      <c r="GA183" s="59"/>
      <c r="GB183" s="59"/>
      <c r="GC183" s="59"/>
      <c r="GD183" s="59"/>
      <c r="GE183" s="59"/>
      <c r="GF183" s="59"/>
      <c r="GG183" s="59"/>
      <c r="GH183" s="59"/>
      <c r="GI183" s="59"/>
      <c r="GJ183" s="59"/>
      <c r="GK183" s="59"/>
      <c r="GL183" s="59"/>
      <c r="GM183" s="59"/>
      <c r="GN183" s="59"/>
      <c r="GO183" s="59"/>
      <c r="GP183" s="59"/>
      <c r="GQ183" s="59"/>
      <c r="GR183" s="59"/>
      <c r="GS183" s="59"/>
      <c r="GT183" s="59"/>
      <c r="GU183" s="59"/>
      <c r="GV183" s="59"/>
      <c r="GW183" s="59"/>
      <c r="GX183" s="59"/>
      <c r="GY183" s="59"/>
      <c r="GZ183" s="59"/>
      <c r="HA183" s="59"/>
      <c r="HB183" s="59"/>
      <c r="HC183" s="59"/>
      <c r="HD183" s="59"/>
      <c r="HE183" s="59"/>
      <c r="HF183" s="59"/>
      <c r="HG183" s="59"/>
      <c r="HH183" s="59"/>
      <c r="HI183" s="59"/>
      <c r="HJ183" s="59"/>
      <c r="HK183" s="59"/>
      <c r="HL183" s="59"/>
      <c r="HM183" s="59"/>
      <c r="HN183" s="59"/>
      <c r="HO183" s="59"/>
      <c r="HP183" s="59"/>
      <c r="HQ183" s="59"/>
      <c r="HR183" s="59"/>
      <c r="HS183" s="59"/>
      <c r="HT183" s="59"/>
      <c r="HU183" s="59"/>
      <c r="HV183" s="59"/>
      <c r="HW183" s="59"/>
      <c r="HX183" s="59"/>
      <c r="HY183" s="59"/>
      <c r="HZ183" s="59"/>
      <c r="IA183" s="59"/>
      <c r="IB183" s="59"/>
      <c r="IC183" s="59"/>
      <c r="ID183" s="59"/>
      <c r="IE183" s="59"/>
      <c r="IF183" s="59"/>
      <c r="IG183" s="59"/>
      <c r="IH183" s="59"/>
      <c r="II183" s="59"/>
      <c r="IJ183" s="59"/>
      <c r="IK183" s="59"/>
      <c r="IL183" s="59"/>
      <c r="IM183" s="59"/>
      <c r="IN183" s="59"/>
      <c r="IO183" s="59"/>
      <c r="IP183" s="59"/>
      <c r="IQ183" s="59"/>
      <c r="IR183" s="59"/>
      <c r="IS183" s="59"/>
      <c r="IT183" s="59"/>
      <c r="IU183" s="59"/>
      <c r="IV183" s="59"/>
      <c r="IW183" s="59"/>
    </row>
    <row r="184" customFormat="false" ht="18" hidden="false" customHeight="true" outlineLevel="0" collapsed="false">
      <c r="A184" s="87" t="s">
        <v>161</v>
      </c>
      <c r="B184" s="52" t="n">
        <v>37091</v>
      </c>
      <c r="C184" s="53" t="s">
        <v>133</v>
      </c>
      <c r="D184" s="58" t="n">
        <f aca="false">I184/0.015</f>
        <v>-1999.53333333333</v>
      </c>
      <c r="E184" s="54" t="n">
        <v>-30.394</v>
      </c>
      <c r="F184" s="49" t="n">
        <v>0.401</v>
      </c>
      <c r="G184" s="49" t="n">
        <v>0</v>
      </c>
      <c r="H184" s="49" t="n">
        <v>0</v>
      </c>
      <c r="I184" s="55" t="n">
        <f aca="false">SUM(E184:H184)</f>
        <v>-29.993</v>
      </c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  <c r="DO184" s="59"/>
      <c r="DP184" s="59"/>
      <c r="DQ184" s="59"/>
      <c r="DR184" s="59"/>
      <c r="DS184" s="59"/>
      <c r="DT184" s="59"/>
      <c r="DU184" s="59"/>
      <c r="DV184" s="59"/>
      <c r="DW184" s="59"/>
      <c r="DX184" s="59"/>
      <c r="DY184" s="59"/>
      <c r="DZ184" s="59"/>
      <c r="EA184" s="59"/>
      <c r="EB184" s="59"/>
      <c r="EC184" s="59"/>
      <c r="ED184" s="59"/>
      <c r="EE184" s="59"/>
      <c r="EF184" s="59"/>
      <c r="EG184" s="59"/>
      <c r="EH184" s="59"/>
      <c r="EI184" s="59"/>
      <c r="EJ184" s="59"/>
      <c r="EK184" s="59"/>
      <c r="EL184" s="59"/>
      <c r="EM184" s="59"/>
      <c r="EN184" s="59"/>
      <c r="EO184" s="59"/>
      <c r="EP184" s="59"/>
      <c r="EQ184" s="59"/>
      <c r="ER184" s="59"/>
      <c r="ES184" s="59"/>
      <c r="ET184" s="59"/>
      <c r="EU184" s="59"/>
      <c r="EV184" s="59"/>
      <c r="EW184" s="59"/>
      <c r="EX184" s="59"/>
      <c r="EY184" s="59"/>
      <c r="EZ184" s="59"/>
      <c r="FA184" s="59"/>
      <c r="FB184" s="59"/>
      <c r="FC184" s="59"/>
      <c r="FD184" s="59"/>
      <c r="FE184" s="59"/>
      <c r="FF184" s="59"/>
      <c r="FG184" s="59"/>
      <c r="FH184" s="59"/>
      <c r="FI184" s="59"/>
      <c r="FJ184" s="59"/>
      <c r="FK184" s="59"/>
      <c r="FL184" s="59"/>
      <c r="FM184" s="59"/>
      <c r="FN184" s="59"/>
      <c r="FO184" s="59"/>
      <c r="FP184" s="59"/>
      <c r="FQ184" s="59"/>
      <c r="FR184" s="59"/>
      <c r="FS184" s="59"/>
      <c r="FT184" s="59"/>
      <c r="FU184" s="59"/>
      <c r="FV184" s="59"/>
      <c r="FW184" s="59"/>
      <c r="FX184" s="59"/>
      <c r="FY184" s="59"/>
      <c r="FZ184" s="59"/>
      <c r="GA184" s="59"/>
      <c r="GB184" s="59"/>
      <c r="GC184" s="59"/>
      <c r="GD184" s="59"/>
      <c r="GE184" s="59"/>
      <c r="GF184" s="59"/>
      <c r="GG184" s="59"/>
      <c r="GH184" s="59"/>
      <c r="GI184" s="59"/>
      <c r="GJ184" s="59"/>
      <c r="GK184" s="59"/>
      <c r="GL184" s="59"/>
      <c r="GM184" s="59"/>
      <c r="GN184" s="59"/>
      <c r="GO184" s="59"/>
      <c r="GP184" s="59"/>
      <c r="GQ184" s="59"/>
      <c r="GR184" s="59"/>
      <c r="GS184" s="59"/>
      <c r="GT184" s="59"/>
      <c r="GU184" s="59"/>
      <c r="GV184" s="59"/>
      <c r="GW184" s="59"/>
      <c r="GX184" s="59"/>
      <c r="GY184" s="59"/>
      <c r="GZ184" s="59"/>
      <c r="HA184" s="59"/>
      <c r="HB184" s="59"/>
      <c r="HC184" s="59"/>
      <c r="HD184" s="59"/>
      <c r="HE184" s="59"/>
      <c r="HF184" s="59"/>
      <c r="HG184" s="59"/>
      <c r="HH184" s="59"/>
      <c r="HI184" s="59"/>
      <c r="HJ184" s="59"/>
      <c r="HK184" s="59"/>
      <c r="HL184" s="59"/>
      <c r="HM184" s="59"/>
      <c r="HN184" s="59"/>
      <c r="HO184" s="59"/>
      <c r="HP184" s="59"/>
      <c r="HQ184" s="59"/>
      <c r="HR184" s="59"/>
      <c r="HS184" s="59"/>
      <c r="HT184" s="59"/>
      <c r="HU184" s="59"/>
      <c r="HV184" s="59"/>
      <c r="HW184" s="59"/>
      <c r="HX184" s="59"/>
      <c r="HY184" s="59"/>
      <c r="HZ184" s="59"/>
      <c r="IA184" s="59"/>
      <c r="IB184" s="59"/>
      <c r="IC184" s="59"/>
      <c r="ID184" s="59"/>
      <c r="IE184" s="59"/>
      <c r="IF184" s="59"/>
      <c r="IG184" s="59"/>
      <c r="IH184" s="59"/>
      <c r="II184" s="59"/>
      <c r="IJ184" s="59"/>
      <c r="IK184" s="59"/>
      <c r="IL184" s="59"/>
      <c r="IM184" s="59"/>
      <c r="IN184" s="59"/>
      <c r="IO184" s="59"/>
      <c r="IP184" s="59"/>
      <c r="IQ184" s="59"/>
      <c r="IR184" s="59"/>
      <c r="IS184" s="59"/>
      <c r="IT184" s="59"/>
      <c r="IU184" s="59"/>
      <c r="IV184" s="59"/>
      <c r="IW184" s="59"/>
    </row>
    <row r="185" customFormat="false" ht="18" hidden="false" customHeight="true" outlineLevel="0" collapsed="false">
      <c r="A185" s="87" t="s">
        <v>162</v>
      </c>
      <c r="B185" s="52" t="n">
        <v>37091</v>
      </c>
      <c r="C185" s="53" t="s">
        <v>133</v>
      </c>
      <c r="D185" s="58" t="n">
        <f aca="false">I185/0.015</f>
        <v>-1711.8</v>
      </c>
      <c r="E185" s="54" t="n">
        <v>-26.207</v>
      </c>
      <c r="F185" s="49" t="n">
        <v>0.53</v>
      </c>
      <c r="G185" s="49" t="n">
        <v>0</v>
      </c>
      <c r="H185" s="49" t="n">
        <v>0</v>
      </c>
      <c r="I185" s="55" t="n">
        <f aca="false">SUM(E185:H185)</f>
        <v>-25.677</v>
      </c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  <c r="DO185" s="59"/>
      <c r="DP185" s="59"/>
      <c r="DQ185" s="59"/>
      <c r="DR185" s="59"/>
      <c r="DS185" s="59"/>
      <c r="DT185" s="59"/>
      <c r="DU185" s="59"/>
      <c r="DV185" s="59"/>
      <c r="DW185" s="59"/>
      <c r="DX185" s="59"/>
      <c r="DY185" s="59"/>
      <c r="DZ185" s="59"/>
      <c r="EA185" s="59"/>
      <c r="EB185" s="59"/>
      <c r="EC185" s="59"/>
      <c r="ED185" s="59"/>
      <c r="EE185" s="59"/>
      <c r="EF185" s="59"/>
      <c r="EG185" s="59"/>
      <c r="EH185" s="59"/>
      <c r="EI185" s="59"/>
      <c r="EJ185" s="59"/>
      <c r="EK185" s="59"/>
      <c r="EL185" s="59"/>
      <c r="EM185" s="59"/>
      <c r="EN185" s="59"/>
      <c r="EO185" s="59"/>
      <c r="EP185" s="59"/>
      <c r="EQ185" s="59"/>
      <c r="ER185" s="59"/>
      <c r="ES185" s="59"/>
      <c r="ET185" s="59"/>
      <c r="EU185" s="59"/>
      <c r="EV185" s="59"/>
      <c r="EW185" s="59"/>
      <c r="EX185" s="59"/>
      <c r="EY185" s="59"/>
      <c r="EZ185" s="59"/>
      <c r="FA185" s="59"/>
      <c r="FB185" s="59"/>
      <c r="FC185" s="59"/>
      <c r="FD185" s="59"/>
      <c r="FE185" s="59"/>
      <c r="FF185" s="59"/>
      <c r="FG185" s="59"/>
      <c r="FH185" s="59"/>
      <c r="FI185" s="59"/>
      <c r="FJ185" s="59"/>
      <c r="FK185" s="59"/>
      <c r="FL185" s="59"/>
      <c r="FM185" s="59"/>
      <c r="FN185" s="59"/>
      <c r="FO185" s="59"/>
      <c r="FP185" s="59"/>
      <c r="FQ185" s="59"/>
      <c r="FR185" s="59"/>
      <c r="FS185" s="59"/>
      <c r="FT185" s="59"/>
      <c r="FU185" s="59"/>
      <c r="FV185" s="59"/>
      <c r="FW185" s="59"/>
      <c r="FX185" s="59"/>
      <c r="FY185" s="59"/>
      <c r="FZ185" s="59"/>
      <c r="GA185" s="59"/>
      <c r="GB185" s="59"/>
      <c r="GC185" s="59"/>
      <c r="GD185" s="59"/>
      <c r="GE185" s="59"/>
      <c r="GF185" s="59"/>
      <c r="GG185" s="59"/>
      <c r="GH185" s="59"/>
      <c r="GI185" s="59"/>
      <c r="GJ185" s="59"/>
      <c r="GK185" s="59"/>
      <c r="GL185" s="59"/>
      <c r="GM185" s="59"/>
      <c r="GN185" s="59"/>
      <c r="GO185" s="59"/>
      <c r="GP185" s="59"/>
      <c r="GQ185" s="59"/>
      <c r="GR185" s="59"/>
      <c r="GS185" s="59"/>
      <c r="GT185" s="59"/>
      <c r="GU185" s="59"/>
      <c r="GV185" s="59"/>
      <c r="GW185" s="59"/>
      <c r="GX185" s="59"/>
      <c r="GY185" s="59"/>
      <c r="GZ185" s="59"/>
      <c r="HA185" s="59"/>
      <c r="HB185" s="59"/>
      <c r="HC185" s="59"/>
      <c r="HD185" s="59"/>
      <c r="HE185" s="59"/>
      <c r="HF185" s="59"/>
      <c r="HG185" s="59"/>
      <c r="HH185" s="59"/>
      <c r="HI185" s="59"/>
      <c r="HJ185" s="59"/>
      <c r="HK185" s="59"/>
      <c r="HL185" s="59"/>
      <c r="HM185" s="59"/>
      <c r="HN185" s="59"/>
      <c r="HO185" s="59"/>
      <c r="HP185" s="59"/>
      <c r="HQ185" s="59"/>
      <c r="HR185" s="59"/>
      <c r="HS185" s="59"/>
      <c r="HT185" s="59"/>
      <c r="HU185" s="59"/>
      <c r="HV185" s="59"/>
      <c r="HW185" s="59"/>
      <c r="HX185" s="59"/>
      <c r="HY185" s="59"/>
      <c r="HZ185" s="59"/>
      <c r="IA185" s="59"/>
      <c r="IB185" s="59"/>
      <c r="IC185" s="59"/>
      <c r="ID185" s="59"/>
      <c r="IE185" s="59"/>
      <c r="IF185" s="59"/>
      <c r="IG185" s="59"/>
      <c r="IH185" s="59"/>
      <c r="II185" s="59"/>
      <c r="IJ185" s="59"/>
      <c r="IK185" s="59"/>
      <c r="IL185" s="59"/>
      <c r="IM185" s="59"/>
      <c r="IN185" s="59"/>
      <c r="IO185" s="59"/>
      <c r="IP185" s="59"/>
      <c r="IQ185" s="59"/>
      <c r="IR185" s="59"/>
      <c r="IS185" s="59"/>
      <c r="IT185" s="59"/>
      <c r="IU185" s="59"/>
      <c r="IV185" s="59"/>
      <c r="IW185" s="59"/>
    </row>
    <row r="186" customFormat="false" ht="18" hidden="false" customHeight="true" outlineLevel="0" collapsed="false">
      <c r="A186" s="87" t="s">
        <v>163</v>
      </c>
      <c r="B186" s="52" t="n">
        <v>37091</v>
      </c>
      <c r="C186" s="53" t="s">
        <v>133</v>
      </c>
      <c r="D186" s="58" t="n">
        <f aca="false">I186/0.015</f>
        <v>-1797</v>
      </c>
      <c r="E186" s="54" t="n">
        <v>-27.316</v>
      </c>
      <c r="F186" s="49" t="n">
        <v>0.361</v>
      </c>
      <c r="G186" s="49" t="n">
        <v>0</v>
      </c>
      <c r="H186" s="49" t="n">
        <v>0</v>
      </c>
      <c r="I186" s="55" t="n">
        <f aca="false">SUM(E186:H186)</f>
        <v>-26.955</v>
      </c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  <c r="GY186" s="59"/>
      <c r="GZ186" s="59"/>
      <c r="HA186" s="59"/>
      <c r="HB186" s="59"/>
      <c r="HC186" s="59"/>
      <c r="HD186" s="59"/>
      <c r="HE186" s="59"/>
      <c r="HF186" s="59"/>
      <c r="HG186" s="59"/>
      <c r="HH186" s="59"/>
      <c r="HI186" s="59"/>
      <c r="HJ186" s="59"/>
      <c r="HK186" s="59"/>
      <c r="HL186" s="59"/>
      <c r="HM186" s="59"/>
      <c r="HN186" s="59"/>
      <c r="HO186" s="59"/>
      <c r="HP186" s="59"/>
      <c r="HQ186" s="59"/>
      <c r="HR186" s="59"/>
      <c r="HS186" s="59"/>
      <c r="HT186" s="59"/>
      <c r="HU186" s="59"/>
      <c r="HV186" s="59"/>
      <c r="HW186" s="59"/>
      <c r="HX186" s="59"/>
      <c r="HY186" s="59"/>
      <c r="HZ186" s="59"/>
      <c r="IA186" s="59"/>
      <c r="IB186" s="59"/>
      <c r="IC186" s="59"/>
      <c r="ID186" s="59"/>
      <c r="IE186" s="59"/>
      <c r="IF186" s="59"/>
      <c r="IG186" s="59"/>
      <c r="IH186" s="59"/>
      <c r="II186" s="59"/>
      <c r="IJ186" s="59"/>
      <c r="IK186" s="59"/>
      <c r="IL186" s="59"/>
      <c r="IM186" s="59"/>
      <c r="IN186" s="59"/>
      <c r="IO186" s="59"/>
      <c r="IP186" s="59"/>
      <c r="IQ186" s="59"/>
      <c r="IR186" s="59"/>
      <c r="IS186" s="59"/>
      <c r="IT186" s="59"/>
      <c r="IU186" s="59"/>
      <c r="IV186" s="59"/>
      <c r="IW186" s="59"/>
    </row>
    <row r="187" customFormat="false" ht="18" hidden="false" customHeight="true" outlineLevel="0" collapsed="false">
      <c r="A187" s="87" t="s">
        <v>164</v>
      </c>
      <c r="B187" s="52" t="n">
        <v>37091</v>
      </c>
      <c r="C187" s="53" t="s">
        <v>133</v>
      </c>
      <c r="D187" s="58" t="n">
        <f aca="false">I187/0.015</f>
        <v>-1092</v>
      </c>
      <c r="E187" s="54" t="n">
        <v>-16.655</v>
      </c>
      <c r="F187" s="49" t="n">
        <v>0.275</v>
      </c>
      <c r="G187" s="49" t="n">
        <v>0</v>
      </c>
      <c r="H187" s="49" t="n">
        <v>0</v>
      </c>
      <c r="I187" s="55" t="n">
        <f aca="false">SUM(E187:H187)</f>
        <v>-16.38</v>
      </c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  <c r="GY187" s="59"/>
      <c r="GZ187" s="59"/>
      <c r="HA187" s="59"/>
      <c r="HB187" s="59"/>
      <c r="HC187" s="59"/>
      <c r="HD187" s="59"/>
      <c r="HE187" s="59"/>
      <c r="HF187" s="59"/>
      <c r="HG187" s="59"/>
      <c r="HH187" s="59"/>
      <c r="HI187" s="59"/>
      <c r="HJ187" s="59"/>
      <c r="HK187" s="59"/>
      <c r="HL187" s="59"/>
      <c r="HM187" s="59"/>
      <c r="HN187" s="59"/>
      <c r="HO187" s="59"/>
      <c r="HP187" s="59"/>
      <c r="HQ187" s="59"/>
      <c r="HR187" s="59"/>
      <c r="HS187" s="59"/>
      <c r="HT187" s="59"/>
      <c r="HU187" s="59"/>
      <c r="HV187" s="59"/>
      <c r="HW187" s="59"/>
      <c r="HX187" s="59"/>
      <c r="HY187" s="59"/>
      <c r="HZ187" s="59"/>
      <c r="IA187" s="59"/>
      <c r="IB187" s="59"/>
      <c r="IC187" s="59"/>
      <c r="ID187" s="59"/>
      <c r="IE187" s="59"/>
      <c r="IF187" s="59"/>
      <c r="IG187" s="59"/>
      <c r="IH187" s="59"/>
      <c r="II187" s="59"/>
      <c r="IJ187" s="59"/>
      <c r="IK187" s="59"/>
      <c r="IL187" s="59"/>
      <c r="IM187" s="59"/>
      <c r="IN187" s="59"/>
      <c r="IO187" s="59"/>
      <c r="IP187" s="59"/>
      <c r="IQ187" s="59"/>
      <c r="IR187" s="59"/>
      <c r="IS187" s="59"/>
      <c r="IT187" s="59"/>
      <c r="IU187" s="59"/>
      <c r="IV187" s="59"/>
      <c r="IW187" s="59"/>
    </row>
    <row r="188" customFormat="false" ht="18" hidden="false" customHeight="true" outlineLevel="0" collapsed="false">
      <c r="A188" s="87" t="s">
        <v>165</v>
      </c>
      <c r="B188" s="52" t="n">
        <v>37091</v>
      </c>
      <c r="C188" s="53" t="s">
        <v>133</v>
      </c>
      <c r="D188" s="58" t="n">
        <f aca="false">I188/0.015</f>
        <v>-346.866666666667</v>
      </c>
      <c r="E188" s="54" t="n">
        <v>-5.252</v>
      </c>
      <c r="F188" s="49" t="n">
        <v>0.049</v>
      </c>
      <c r="G188" s="49" t="n">
        <v>0</v>
      </c>
      <c r="H188" s="49" t="n">
        <v>0</v>
      </c>
      <c r="I188" s="55" t="n">
        <f aca="false">SUM(E188:H188)</f>
        <v>-5.203</v>
      </c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  <c r="DO188" s="59"/>
      <c r="DP188" s="59"/>
      <c r="DQ188" s="59"/>
      <c r="DR188" s="59"/>
      <c r="DS188" s="59"/>
      <c r="DT188" s="59"/>
      <c r="DU188" s="59"/>
      <c r="DV188" s="59"/>
      <c r="DW188" s="59"/>
      <c r="DX188" s="59"/>
      <c r="DY188" s="59"/>
      <c r="DZ188" s="59"/>
      <c r="EA188" s="59"/>
      <c r="EB188" s="59"/>
      <c r="EC188" s="59"/>
      <c r="ED188" s="59"/>
      <c r="EE188" s="59"/>
      <c r="EF188" s="59"/>
      <c r="EG188" s="59"/>
      <c r="EH188" s="59"/>
      <c r="EI188" s="59"/>
      <c r="EJ188" s="59"/>
      <c r="EK188" s="59"/>
      <c r="EL188" s="59"/>
      <c r="EM188" s="59"/>
      <c r="EN188" s="59"/>
      <c r="EO188" s="59"/>
      <c r="EP188" s="59"/>
      <c r="EQ188" s="59"/>
      <c r="ER188" s="59"/>
      <c r="ES188" s="59"/>
      <c r="ET188" s="59"/>
      <c r="EU188" s="59"/>
      <c r="EV188" s="59"/>
      <c r="EW188" s="59"/>
      <c r="EX188" s="59"/>
      <c r="EY188" s="59"/>
      <c r="EZ188" s="59"/>
      <c r="FA188" s="59"/>
      <c r="FB188" s="59"/>
      <c r="FC188" s="59"/>
      <c r="FD188" s="59"/>
      <c r="FE188" s="59"/>
      <c r="FF188" s="59"/>
      <c r="FG188" s="59"/>
      <c r="FH188" s="59"/>
      <c r="FI188" s="59"/>
      <c r="FJ188" s="59"/>
      <c r="FK188" s="59"/>
      <c r="FL188" s="59"/>
      <c r="FM188" s="59"/>
      <c r="FN188" s="59"/>
      <c r="FO188" s="59"/>
      <c r="FP188" s="59"/>
      <c r="FQ188" s="59"/>
      <c r="FR188" s="59"/>
      <c r="FS188" s="59"/>
      <c r="FT188" s="59"/>
      <c r="FU188" s="59"/>
      <c r="FV188" s="59"/>
      <c r="FW188" s="59"/>
      <c r="FX188" s="59"/>
      <c r="FY188" s="59"/>
      <c r="FZ188" s="59"/>
      <c r="GA188" s="59"/>
      <c r="GB188" s="59"/>
      <c r="GC188" s="59"/>
      <c r="GD188" s="59"/>
      <c r="GE188" s="59"/>
      <c r="GF188" s="59"/>
      <c r="GG188" s="59"/>
      <c r="GH188" s="59"/>
      <c r="GI188" s="59"/>
      <c r="GJ188" s="59"/>
      <c r="GK188" s="59"/>
      <c r="GL188" s="59"/>
      <c r="GM188" s="59"/>
      <c r="GN188" s="59"/>
      <c r="GO188" s="59"/>
      <c r="GP188" s="59"/>
      <c r="GQ188" s="59"/>
      <c r="GR188" s="59"/>
      <c r="GS188" s="59"/>
      <c r="GT188" s="59"/>
      <c r="GU188" s="59"/>
      <c r="GV188" s="59"/>
      <c r="GW188" s="59"/>
      <c r="GX188" s="59"/>
      <c r="GY188" s="59"/>
      <c r="GZ188" s="59"/>
      <c r="HA188" s="59"/>
      <c r="HB188" s="59"/>
      <c r="HC188" s="59"/>
      <c r="HD188" s="59"/>
      <c r="HE188" s="59"/>
      <c r="HF188" s="59"/>
      <c r="HG188" s="59"/>
      <c r="HH188" s="59"/>
      <c r="HI188" s="59"/>
      <c r="HJ188" s="59"/>
      <c r="HK188" s="59"/>
      <c r="HL188" s="59"/>
      <c r="HM188" s="59"/>
      <c r="HN188" s="59"/>
      <c r="HO188" s="59"/>
      <c r="HP188" s="59"/>
      <c r="HQ188" s="59"/>
      <c r="HR188" s="59"/>
      <c r="HS188" s="59"/>
      <c r="HT188" s="59"/>
      <c r="HU188" s="59"/>
      <c r="HV188" s="59"/>
      <c r="HW188" s="59"/>
      <c r="HX188" s="59"/>
      <c r="HY188" s="59"/>
      <c r="HZ188" s="59"/>
      <c r="IA188" s="59"/>
      <c r="IB188" s="59"/>
      <c r="IC188" s="59"/>
      <c r="ID188" s="59"/>
      <c r="IE188" s="59"/>
      <c r="IF188" s="59"/>
      <c r="IG188" s="59"/>
      <c r="IH188" s="59"/>
      <c r="II188" s="59"/>
      <c r="IJ188" s="59"/>
      <c r="IK188" s="59"/>
      <c r="IL188" s="59"/>
      <c r="IM188" s="59"/>
      <c r="IN188" s="59"/>
      <c r="IO188" s="59"/>
      <c r="IP188" s="59"/>
      <c r="IQ188" s="59"/>
      <c r="IR188" s="59"/>
      <c r="IS188" s="59"/>
      <c r="IT188" s="59"/>
      <c r="IU188" s="59"/>
      <c r="IV188" s="59"/>
      <c r="IW188" s="59"/>
    </row>
    <row r="189" customFormat="false" ht="18" hidden="false" customHeight="true" outlineLevel="0" collapsed="false">
      <c r="A189" s="87" t="s">
        <v>166</v>
      </c>
      <c r="B189" s="52" t="n">
        <v>37091</v>
      </c>
      <c r="C189" s="53" t="s">
        <v>133</v>
      </c>
      <c r="D189" s="58" t="n">
        <f aca="false">I189/0.015</f>
        <v>-2421.33333333333</v>
      </c>
      <c r="E189" s="54" t="n">
        <v>-36.869</v>
      </c>
      <c r="F189" s="49" t="n">
        <v>0.549</v>
      </c>
      <c r="G189" s="49" t="n">
        <v>0</v>
      </c>
      <c r="H189" s="49" t="n">
        <v>0</v>
      </c>
      <c r="I189" s="55" t="n">
        <f aca="false">SUM(E189:H189)</f>
        <v>-36.32</v>
      </c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59"/>
      <c r="DJ189" s="59"/>
      <c r="DK189" s="59"/>
      <c r="DL189" s="59"/>
      <c r="DM189" s="59"/>
      <c r="DN189" s="59"/>
      <c r="DO189" s="59"/>
      <c r="DP189" s="59"/>
      <c r="DQ189" s="59"/>
      <c r="DR189" s="59"/>
      <c r="DS189" s="59"/>
      <c r="DT189" s="59"/>
      <c r="DU189" s="59"/>
      <c r="DV189" s="59"/>
      <c r="DW189" s="59"/>
      <c r="DX189" s="59"/>
      <c r="DY189" s="59"/>
      <c r="DZ189" s="59"/>
      <c r="EA189" s="59"/>
      <c r="EB189" s="59"/>
      <c r="EC189" s="59"/>
      <c r="ED189" s="59"/>
      <c r="EE189" s="59"/>
      <c r="EF189" s="59"/>
      <c r="EG189" s="59"/>
      <c r="EH189" s="59"/>
      <c r="EI189" s="59"/>
      <c r="EJ189" s="59"/>
      <c r="EK189" s="59"/>
      <c r="EL189" s="59"/>
      <c r="EM189" s="59"/>
      <c r="EN189" s="59"/>
      <c r="EO189" s="59"/>
      <c r="EP189" s="59"/>
      <c r="EQ189" s="59"/>
      <c r="ER189" s="59"/>
      <c r="ES189" s="59"/>
      <c r="ET189" s="59"/>
      <c r="EU189" s="59"/>
      <c r="EV189" s="59"/>
      <c r="EW189" s="59"/>
      <c r="EX189" s="59"/>
      <c r="EY189" s="59"/>
      <c r="EZ189" s="59"/>
      <c r="FA189" s="59"/>
      <c r="FB189" s="59"/>
      <c r="FC189" s="59"/>
      <c r="FD189" s="59"/>
      <c r="FE189" s="59"/>
      <c r="FF189" s="59"/>
      <c r="FG189" s="59"/>
      <c r="FH189" s="59"/>
      <c r="FI189" s="59"/>
      <c r="FJ189" s="59"/>
      <c r="FK189" s="59"/>
      <c r="FL189" s="59"/>
      <c r="FM189" s="59"/>
      <c r="FN189" s="59"/>
      <c r="FO189" s="59"/>
      <c r="FP189" s="59"/>
      <c r="FQ189" s="59"/>
      <c r="FR189" s="59"/>
      <c r="FS189" s="59"/>
      <c r="FT189" s="59"/>
      <c r="FU189" s="59"/>
      <c r="FV189" s="59"/>
      <c r="FW189" s="59"/>
      <c r="FX189" s="59"/>
      <c r="FY189" s="59"/>
      <c r="FZ189" s="59"/>
      <c r="GA189" s="59"/>
      <c r="GB189" s="59"/>
      <c r="GC189" s="59"/>
      <c r="GD189" s="59"/>
      <c r="GE189" s="59"/>
      <c r="GF189" s="59"/>
      <c r="GG189" s="59"/>
      <c r="GH189" s="59"/>
      <c r="GI189" s="59"/>
      <c r="GJ189" s="59"/>
      <c r="GK189" s="59"/>
      <c r="GL189" s="59"/>
      <c r="GM189" s="59"/>
      <c r="GN189" s="59"/>
      <c r="GO189" s="59"/>
      <c r="GP189" s="59"/>
      <c r="GQ189" s="59"/>
      <c r="GR189" s="59"/>
      <c r="GS189" s="59"/>
      <c r="GT189" s="59"/>
      <c r="GU189" s="59"/>
      <c r="GV189" s="59"/>
      <c r="GW189" s="59"/>
      <c r="GX189" s="59"/>
      <c r="GY189" s="59"/>
      <c r="GZ189" s="59"/>
      <c r="HA189" s="59"/>
      <c r="HB189" s="59"/>
      <c r="HC189" s="59"/>
      <c r="HD189" s="59"/>
      <c r="HE189" s="59"/>
      <c r="HF189" s="59"/>
      <c r="HG189" s="59"/>
      <c r="HH189" s="59"/>
      <c r="HI189" s="59"/>
      <c r="HJ189" s="59"/>
      <c r="HK189" s="59"/>
      <c r="HL189" s="59"/>
      <c r="HM189" s="59"/>
      <c r="HN189" s="59"/>
      <c r="HO189" s="59"/>
      <c r="HP189" s="59"/>
      <c r="HQ189" s="59"/>
      <c r="HR189" s="59"/>
      <c r="HS189" s="59"/>
      <c r="HT189" s="59"/>
      <c r="HU189" s="59"/>
      <c r="HV189" s="59"/>
      <c r="HW189" s="59"/>
      <c r="HX189" s="59"/>
      <c r="HY189" s="59"/>
      <c r="HZ189" s="59"/>
      <c r="IA189" s="59"/>
      <c r="IB189" s="59"/>
      <c r="IC189" s="59"/>
      <c r="ID189" s="59"/>
      <c r="IE189" s="59"/>
      <c r="IF189" s="59"/>
      <c r="IG189" s="59"/>
      <c r="IH189" s="59"/>
      <c r="II189" s="59"/>
      <c r="IJ189" s="59"/>
      <c r="IK189" s="59"/>
      <c r="IL189" s="59"/>
      <c r="IM189" s="59"/>
      <c r="IN189" s="59"/>
      <c r="IO189" s="59"/>
      <c r="IP189" s="59"/>
      <c r="IQ189" s="59"/>
      <c r="IR189" s="59"/>
      <c r="IS189" s="59"/>
      <c r="IT189" s="59"/>
      <c r="IU189" s="59"/>
      <c r="IV189" s="59"/>
      <c r="IW189" s="59"/>
    </row>
    <row r="190" customFormat="false" ht="18" hidden="false" customHeight="true" outlineLevel="0" collapsed="false">
      <c r="A190" s="87" t="s">
        <v>167</v>
      </c>
      <c r="B190" s="52" t="n">
        <v>37091</v>
      </c>
      <c r="C190" s="53" t="s">
        <v>133</v>
      </c>
      <c r="D190" s="58" t="n">
        <f aca="false">I190/0.015</f>
        <v>-522.266666666667</v>
      </c>
      <c r="E190" s="54" t="n">
        <v>-8.056</v>
      </c>
      <c r="F190" s="49" t="n">
        <v>0.222</v>
      </c>
      <c r="G190" s="49" t="n">
        <v>0</v>
      </c>
      <c r="H190" s="49" t="n">
        <v>0</v>
      </c>
      <c r="I190" s="55" t="n">
        <f aca="false">SUM(E190:H190)</f>
        <v>-7.834</v>
      </c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  <c r="HU190" s="59"/>
      <c r="HV190" s="59"/>
      <c r="HW190" s="59"/>
      <c r="HX190" s="59"/>
      <c r="HY190" s="59"/>
      <c r="HZ190" s="59"/>
      <c r="IA190" s="59"/>
      <c r="IB190" s="59"/>
      <c r="IC190" s="59"/>
      <c r="ID190" s="59"/>
      <c r="IE190" s="59"/>
      <c r="IF190" s="59"/>
      <c r="IG190" s="59"/>
      <c r="IH190" s="59"/>
      <c r="II190" s="59"/>
      <c r="IJ190" s="59"/>
      <c r="IK190" s="59"/>
      <c r="IL190" s="59"/>
      <c r="IM190" s="59"/>
      <c r="IN190" s="59"/>
      <c r="IO190" s="59"/>
      <c r="IP190" s="59"/>
      <c r="IQ190" s="59"/>
      <c r="IR190" s="59"/>
      <c r="IS190" s="59"/>
      <c r="IT190" s="59"/>
      <c r="IU190" s="59"/>
      <c r="IV190" s="59"/>
      <c r="IW190" s="59"/>
    </row>
    <row r="191" customFormat="false" ht="18" hidden="false" customHeight="true" outlineLevel="0" collapsed="false">
      <c r="A191" s="87" t="s">
        <v>168</v>
      </c>
      <c r="B191" s="52" t="n">
        <v>37091</v>
      </c>
      <c r="C191" s="53" t="s">
        <v>133</v>
      </c>
      <c r="D191" s="58" t="n">
        <f aca="false">I191/0.015</f>
        <v>-2169.13333333333</v>
      </c>
      <c r="E191" s="54" t="n">
        <v>-32.955</v>
      </c>
      <c r="F191" s="49" t="n">
        <v>0.418</v>
      </c>
      <c r="G191" s="49" t="n">
        <v>0</v>
      </c>
      <c r="H191" s="49" t="n">
        <v>0</v>
      </c>
      <c r="I191" s="55" t="n">
        <f aca="false">SUM(E191:H191)</f>
        <v>-32.537</v>
      </c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  <c r="DA191" s="59"/>
      <c r="DB191" s="59"/>
      <c r="DC191" s="59"/>
      <c r="DD191" s="59"/>
      <c r="DE191" s="59"/>
      <c r="DF191" s="59"/>
      <c r="DG191" s="59"/>
      <c r="DH191" s="59"/>
      <c r="DI191" s="59"/>
      <c r="DJ191" s="59"/>
      <c r="DK191" s="59"/>
      <c r="DL191" s="59"/>
      <c r="DM191" s="59"/>
      <c r="DN191" s="59"/>
      <c r="DO191" s="59"/>
      <c r="DP191" s="59"/>
      <c r="DQ191" s="59"/>
      <c r="DR191" s="59"/>
      <c r="DS191" s="59"/>
      <c r="DT191" s="59"/>
      <c r="DU191" s="59"/>
      <c r="DV191" s="59"/>
      <c r="DW191" s="59"/>
      <c r="DX191" s="59"/>
      <c r="DY191" s="59"/>
      <c r="DZ191" s="59"/>
      <c r="EA191" s="59"/>
      <c r="EB191" s="59"/>
      <c r="EC191" s="59"/>
      <c r="ED191" s="59"/>
      <c r="EE191" s="59"/>
      <c r="EF191" s="59"/>
      <c r="EG191" s="59"/>
      <c r="EH191" s="59"/>
      <c r="EI191" s="59"/>
      <c r="EJ191" s="59"/>
      <c r="EK191" s="59"/>
      <c r="EL191" s="59"/>
      <c r="EM191" s="59"/>
      <c r="EN191" s="59"/>
      <c r="EO191" s="59"/>
      <c r="EP191" s="59"/>
      <c r="EQ191" s="59"/>
      <c r="ER191" s="59"/>
      <c r="ES191" s="59"/>
      <c r="ET191" s="59"/>
      <c r="EU191" s="59"/>
      <c r="EV191" s="59"/>
      <c r="EW191" s="59"/>
      <c r="EX191" s="59"/>
      <c r="EY191" s="59"/>
      <c r="EZ191" s="59"/>
      <c r="FA191" s="59"/>
      <c r="FB191" s="59"/>
      <c r="FC191" s="59"/>
      <c r="FD191" s="59"/>
      <c r="FE191" s="59"/>
      <c r="FF191" s="59"/>
      <c r="FG191" s="59"/>
      <c r="FH191" s="59"/>
      <c r="FI191" s="59"/>
      <c r="FJ191" s="59"/>
      <c r="FK191" s="59"/>
      <c r="FL191" s="59"/>
      <c r="FM191" s="59"/>
      <c r="FN191" s="59"/>
      <c r="FO191" s="59"/>
      <c r="FP191" s="59"/>
      <c r="FQ191" s="59"/>
      <c r="FR191" s="59"/>
      <c r="FS191" s="59"/>
      <c r="FT191" s="59"/>
      <c r="FU191" s="59"/>
      <c r="FV191" s="59"/>
      <c r="FW191" s="59"/>
      <c r="FX191" s="59"/>
      <c r="FY191" s="59"/>
      <c r="FZ191" s="59"/>
      <c r="GA191" s="59"/>
      <c r="GB191" s="59"/>
      <c r="GC191" s="59"/>
      <c r="GD191" s="59"/>
      <c r="GE191" s="59"/>
      <c r="GF191" s="59"/>
      <c r="GG191" s="59"/>
      <c r="GH191" s="59"/>
      <c r="GI191" s="59"/>
      <c r="GJ191" s="59"/>
      <c r="GK191" s="59"/>
      <c r="GL191" s="59"/>
      <c r="GM191" s="59"/>
      <c r="GN191" s="59"/>
      <c r="GO191" s="59"/>
      <c r="GP191" s="59"/>
      <c r="GQ191" s="59"/>
      <c r="GR191" s="59"/>
      <c r="GS191" s="59"/>
      <c r="GT191" s="59"/>
      <c r="GU191" s="59"/>
      <c r="GV191" s="59"/>
      <c r="GW191" s="59"/>
      <c r="GX191" s="59"/>
      <c r="GY191" s="59"/>
      <c r="GZ191" s="59"/>
      <c r="HA191" s="59"/>
      <c r="HB191" s="59"/>
      <c r="HC191" s="59"/>
      <c r="HD191" s="59"/>
      <c r="HE191" s="59"/>
      <c r="HF191" s="59"/>
      <c r="HG191" s="59"/>
      <c r="HH191" s="59"/>
      <c r="HI191" s="59"/>
      <c r="HJ191" s="59"/>
      <c r="HK191" s="59"/>
      <c r="HL191" s="59"/>
      <c r="HM191" s="59"/>
      <c r="HN191" s="59"/>
      <c r="HO191" s="59"/>
      <c r="HP191" s="59"/>
      <c r="HQ191" s="59"/>
      <c r="HR191" s="59"/>
      <c r="HS191" s="59"/>
      <c r="HT191" s="59"/>
      <c r="HU191" s="59"/>
      <c r="HV191" s="59"/>
      <c r="HW191" s="59"/>
      <c r="HX191" s="59"/>
      <c r="HY191" s="59"/>
      <c r="HZ191" s="59"/>
      <c r="IA191" s="59"/>
      <c r="IB191" s="59"/>
      <c r="IC191" s="59"/>
      <c r="ID191" s="59"/>
      <c r="IE191" s="59"/>
      <c r="IF191" s="59"/>
      <c r="IG191" s="59"/>
      <c r="IH191" s="59"/>
      <c r="II191" s="59"/>
      <c r="IJ191" s="59"/>
      <c r="IK191" s="59"/>
      <c r="IL191" s="59"/>
      <c r="IM191" s="59"/>
      <c r="IN191" s="59"/>
      <c r="IO191" s="59"/>
      <c r="IP191" s="59"/>
      <c r="IQ191" s="59"/>
      <c r="IR191" s="59"/>
      <c r="IS191" s="59"/>
      <c r="IT191" s="59"/>
      <c r="IU191" s="59"/>
      <c r="IV191" s="59"/>
      <c r="IW191" s="59"/>
    </row>
    <row r="192" customFormat="false" ht="18" hidden="false" customHeight="true" outlineLevel="0" collapsed="false">
      <c r="A192" s="87" t="s">
        <v>169</v>
      </c>
      <c r="B192" s="52" t="n">
        <v>37091</v>
      </c>
      <c r="C192" s="53" t="s">
        <v>133</v>
      </c>
      <c r="D192" s="58" t="n">
        <f aca="false">I192/0.015</f>
        <v>-2182.53333333333</v>
      </c>
      <c r="E192" s="54" t="n">
        <v>-33.182</v>
      </c>
      <c r="F192" s="49" t="n">
        <v>0.444</v>
      </c>
      <c r="G192" s="49" t="n">
        <v>0</v>
      </c>
      <c r="H192" s="49" t="n">
        <v>0</v>
      </c>
      <c r="I192" s="55" t="n">
        <f aca="false">SUM(E192:H192)</f>
        <v>-32.738</v>
      </c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  <c r="DO192" s="59"/>
      <c r="DP192" s="59"/>
      <c r="DQ192" s="59"/>
      <c r="DR192" s="59"/>
      <c r="DS192" s="59"/>
      <c r="DT192" s="59"/>
      <c r="DU192" s="59"/>
      <c r="DV192" s="59"/>
      <c r="DW192" s="59"/>
      <c r="DX192" s="59"/>
      <c r="DY192" s="59"/>
      <c r="DZ192" s="59"/>
      <c r="EA192" s="59"/>
      <c r="EB192" s="59"/>
      <c r="EC192" s="59"/>
      <c r="ED192" s="59"/>
      <c r="EE192" s="59"/>
      <c r="EF192" s="59"/>
      <c r="EG192" s="59"/>
      <c r="EH192" s="59"/>
      <c r="EI192" s="59"/>
      <c r="EJ192" s="59"/>
      <c r="EK192" s="59"/>
      <c r="EL192" s="59"/>
      <c r="EM192" s="59"/>
      <c r="EN192" s="59"/>
      <c r="EO192" s="59"/>
      <c r="EP192" s="59"/>
      <c r="EQ192" s="59"/>
      <c r="ER192" s="59"/>
      <c r="ES192" s="59"/>
      <c r="ET192" s="59"/>
      <c r="EU192" s="59"/>
      <c r="EV192" s="59"/>
      <c r="EW192" s="59"/>
      <c r="EX192" s="59"/>
      <c r="EY192" s="59"/>
      <c r="EZ192" s="59"/>
      <c r="FA192" s="59"/>
      <c r="FB192" s="59"/>
      <c r="FC192" s="59"/>
      <c r="FD192" s="59"/>
      <c r="FE192" s="59"/>
      <c r="FF192" s="59"/>
      <c r="FG192" s="59"/>
      <c r="FH192" s="59"/>
      <c r="FI192" s="59"/>
      <c r="FJ192" s="59"/>
      <c r="FK192" s="59"/>
      <c r="FL192" s="59"/>
      <c r="FM192" s="59"/>
      <c r="FN192" s="59"/>
      <c r="FO192" s="59"/>
      <c r="FP192" s="59"/>
      <c r="FQ192" s="59"/>
      <c r="FR192" s="59"/>
      <c r="FS192" s="59"/>
      <c r="FT192" s="59"/>
      <c r="FU192" s="59"/>
      <c r="FV192" s="59"/>
      <c r="FW192" s="59"/>
      <c r="FX192" s="59"/>
      <c r="FY192" s="59"/>
      <c r="FZ192" s="59"/>
      <c r="GA192" s="59"/>
      <c r="GB192" s="59"/>
      <c r="GC192" s="59"/>
      <c r="GD192" s="59"/>
      <c r="GE192" s="59"/>
      <c r="GF192" s="59"/>
      <c r="GG192" s="59"/>
      <c r="GH192" s="59"/>
      <c r="GI192" s="59"/>
      <c r="GJ192" s="59"/>
      <c r="GK192" s="59"/>
      <c r="GL192" s="59"/>
      <c r="GM192" s="59"/>
      <c r="GN192" s="59"/>
      <c r="GO192" s="59"/>
      <c r="GP192" s="59"/>
      <c r="GQ192" s="59"/>
      <c r="GR192" s="59"/>
      <c r="GS192" s="59"/>
      <c r="GT192" s="59"/>
      <c r="GU192" s="59"/>
      <c r="GV192" s="59"/>
      <c r="GW192" s="59"/>
      <c r="GX192" s="59"/>
      <c r="GY192" s="59"/>
      <c r="GZ192" s="59"/>
      <c r="HA192" s="59"/>
      <c r="HB192" s="59"/>
      <c r="HC192" s="59"/>
      <c r="HD192" s="59"/>
      <c r="HE192" s="59"/>
      <c r="HF192" s="59"/>
      <c r="HG192" s="59"/>
      <c r="HH192" s="59"/>
      <c r="HI192" s="59"/>
      <c r="HJ192" s="59"/>
      <c r="HK192" s="59"/>
      <c r="HL192" s="59"/>
      <c r="HM192" s="59"/>
      <c r="HN192" s="59"/>
      <c r="HO192" s="59"/>
      <c r="HP192" s="59"/>
      <c r="HQ192" s="59"/>
      <c r="HR192" s="59"/>
      <c r="HS192" s="59"/>
      <c r="HT192" s="59"/>
      <c r="HU192" s="59"/>
      <c r="HV192" s="59"/>
      <c r="HW192" s="59"/>
      <c r="HX192" s="59"/>
      <c r="HY192" s="59"/>
      <c r="HZ192" s="59"/>
      <c r="IA192" s="59"/>
      <c r="IB192" s="59"/>
      <c r="IC192" s="59"/>
      <c r="ID192" s="59"/>
      <c r="IE192" s="59"/>
      <c r="IF192" s="59"/>
      <c r="IG192" s="59"/>
      <c r="IH192" s="59"/>
      <c r="II192" s="59"/>
      <c r="IJ192" s="59"/>
      <c r="IK192" s="59"/>
      <c r="IL192" s="59"/>
      <c r="IM192" s="59"/>
      <c r="IN192" s="59"/>
      <c r="IO192" s="59"/>
      <c r="IP192" s="59"/>
      <c r="IQ192" s="59"/>
      <c r="IR192" s="59"/>
      <c r="IS192" s="59"/>
      <c r="IT192" s="59"/>
      <c r="IU192" s="59"/>
      <c r="IV192" s="59"/>
      <c r="IW192" s="59"/>
    </row>
    <row r="193" customFormat="false" ht="15.75" hidden="false" customHeight="true" outlineLevel="0" collapsed="false">
      <c r="A193" s="87" t="s">
        <v>170</v>
      </c>
      <c r="B193" s="52" t="n">
        <v>37091</v>
      </c>
      <c r="C193" s="53" t="s">
        <v>133</v>
      </c>
      <c r="D193" s="100" t="n">
        <f aca="false">SUM(D174:D192)</f>
        <v>-47135.8666666667</v>
      </c>
      <c r="E193" s="96" t="n">
        <f aca="false">SUM(E174:E192)</f>
        <v>-717.973</v>
      </c>
      <c r="F193" s="97" t="n">
        <f aca="false">SUM(F174:F192)</f>
        <v>10.935</v>
      </c>
      <c r="G193" s="97" t="n">
        <f aca="false">SUM(G174:G192)</f>
        <v>0</v>
      </c>
      <c r="H193" s="97" t="n">
        <f aca="false">SUM(H174:H192)</f>
        <v>0</v>
      </c>
      <c r="I193" s="98" t="n">
        <f aca="false">SUM(I174:I192)</f>
        <v>-707.038</v>
      </c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  <c r="GY193" s="59"/>
      <c r="GZ193" s="59"/>
      <c r="HA193" s="59"/>
      <c r="HB193" s="59"/>
      <c r="HC193" s="59"/>
      <c r="HD193" s="59"/>
      <c r="HE193" s="59"/>
      <c r="HF193" s="59"/>
      <c r="HG193" s="59"/>
      <c r="HH193" s="59"/>
      <c r="HI193" s="59"/>
      <c r="HJ193" s="59"/>
      <c r="HK193" s="59"/>
      <c r="HL193" s="59"/>
      <c r="HM193" s="59"/>
      <c r="HN193" s="59"/>
      <c r="HO193" s="59"/>
      <c r="HP193" s="59"/>
      <c r="HQ193" s="59"/>
      <c r="HR193" s="59"/>
      <c r="HS193" s="59"/>
      <c r="HT193" s="59"/>
      <c r="HU193" s="59"/>
      <c r="HV193" s="59"/>
      <c r="HW193" s="59"/>
      <c r="HX193" s="59"/>
      <c r="HY193" s="59"/>
      <c r="HZ193" s="59"/>
      <c r="IA193" s="59"/>
      <c r="IB193" s="59"/>
      <c r="IC193" s="59"/>
      <c r="ID193" s="59"/>
      <c r="IE193" s="59"/>
      <c r="IF193" s="59"/>
      <c r="IG193" s="59"/>
      <c r="IH193" s="59"/>
      <c r="II193" s="59"/>
      <c r="IJ193" s="59"/>
      <c r="IK193" s="59"/>
      <c r="IL193" s="59"/>
      <c r="IM193" s="59"/>
      <c r="IN193" s="59"/>
      <c r="IO193" s="59"/>
      <c r="IP193" s="59"/>
      <c r="IQ193" s="59"/>
      <c r="IR193" s="59"/>
      <c r="IS193" s="59"/>
      <c r="IT193" s="59"/>
      <c r="IU193" s="59"/>
      <c r="IV193" s="59"/>
      <c r="IW193" s="59"/>
    </row>
    <row r="194" customFormat="false" ht="15" hidden="false" customHeight="true" outlineLevel="0" collapsed="false">
      <c r="A194" s="129" t="s">
        <v>171</v>
      </c>
      <c r="B194" s="130"/>
      <c r="C194" s="53"/>
      <c r="D194" s="58" t="n">
        <f aca="false">SUM(D152:D193)</f>
        <v>-78812.7833333333</v>
      </c>
      <c r="E194" s="54" t="n">
        <f aca="false">SUM(E152:E193)</f>
        <v>-958.027</v>
      </c>
      <c r="F194" s="49" t="n">
        <f aca="false">SUM(F152:F193)</f>
        <v>-106.754</v>
      </c>
      <c r="G194" s="49" t="n">
        <f aca="false">SUM(G152:G193)</f>
        <v>0</v>
      </c>
      <c r="H194" s="49" t="n">
        <f aca="false">SUM(H156:H193)</f>
        <v>0</v>
      </c>
      <c r="I194" s="55" t="n">
        <f aca="false">SUM(I152:I193)</f>
        <v>-1064.781</v>
      </c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  <c r="BU194" s="56"/>
      <c r="BV194" s="56"/>
      <c r="BW194" s="56"/>
      <c r="BX194" s="56"/>
      <c r="BY194" s="56"/>
      <c r="BZ194" s="56"/>
      <c r="CA194" s="56"/>
      <c r="CB194" s="56"/>
      <c r="CC194" s="56"/>
      <c r="CD194" s="56"/>
      <c r="CE194" s="56"/>
      <c r="CF194" s="56"/>
      <c r="CG194" s="56"/>
      <c r="CH194" s="56"/>
      <c r="CI194" s="56"/>
      <c r="CJ194" s="56"/>
      <c r="CK194" s="56"/>
      <c r="CL194" s="56"/>
      <c r="CM194" s="56"/>
      <c r="CN194" s="56"/>
      <c r="CO194" s="56"/>
      <c r="CP194" s="56"/>
      <c r="CQ194" s="56"/>
      <c r="CR194" s="56"/>
      <c r="CS194" s="56"/>
      <c r="CT194" s="56"/>
      <c r="CU194" s="56"/>
      <c r="CV194" s="56"/>
      <c r="CW194" s="56"/>
      <c r="CX194" s="56"/>
      <c r="CY194" s="56"/>
      <c r="CZ194" s="56"/>
      <c r="DA194" s="56"/>
      <c r="DB194" s="56"/>
      <c r="DC194" s="56"/>
      <c r="DD194" s="56"/>
      <c r="DE194" s="56"/>
      <c r="DF194" s="56"/>
      <c r="DG194" s="56"/>
      <c r="DH194" s="56"/>
      <c r="DI194" s="56"/>
      <c r="DJ194" s="56"/>
      <c r="DK194" s="56"/>
      <c r="DL194" s="56"/>
      <c r="DM194" s="56"/>
      <c r="DN194" s="56"/>
      <c r="DO194" s="56"/>
      <c r="DP194" s="56"/>
      <c r="DQ194" s="56"/>
      <c r="DR194" s="56"/>
      <c r="DS194" s="56"/>
      <c r="DT194" s="56"/>
      <c r="DU194" s="56"/>
      <c r="DV194" s="56"/>
      <c r="DW194" s="56"/>
      <c r="DX194" s="56"/>
      <c r="DY194" s="56"/>
      <c r="DZ194" s="56"/>
      <c r="EA194" s="56"/>
      <c r="EB194" s="56"/>
      <c r="EC194" s="56"/>
      <c r="ED194" s="56"/>
      <c r="EE194" s="56"/>
      <c r="EF194" s="56"/>
      <c r="EG194" s="56"/>
      <c r="EH194" s="56"/>
      <c r="EI194" s="56"/>
      <c r="EJ194" s="56"/>
      <c r="EK194" s="56"/>
      <c r="EL194" s="56"/>
      <c r="EM194" s="56"/>
      <c r="EN194" s="56"/>
      <c r="EO194" s="56"/>
      <c r="EP194" s="56"/>
      <c r="EQ194" s="56"/>
      <c r="ER194" s="56"/>
      <c r="ES194" s="56"/>
      <c r="ET194" s="56"/>
      <c r="EU194" s="56"/>
      <c r="EV194" s="56"/>
      <c r="EW194" s="56"/>
      <c r="EX194" s="56"/>
      <c r="EY194" s="56"/>
      <c r="EZ194" s="56"/>
      <c r="FA194" s="56"/>
      <c r="FB194" s="56"/>
      <c r="FC194" s="56"/>
      <c r="FD194" s="56"/>
      <c r="FE194" s="56"/>
      <c r="FF194" s="56"/>
      <c r="FG194" s="56"/>
      <c r="FH194" s="56"/>
      <c r="FI194" s="56"/>
      <c r="FJ194" s="56"/>
      <c r="FK194" s="56"/>
      <c r="FL194" s="56"/>
      <c r="FM194" s="56"/>
      <c r="FN194" s="56"/>
      <c r="FO194" s="56"/>
      <c r="FP194" s="56"/>
      <c r="FQ194" s="56"/>
      <c r="FR194" s="56"/>
      <c r="FS194" s="56"/>
      <c r="FT194" s="56"/>
      <c r="FU194" s="56"/>
      <c r="FV194" s="56"/>
      <c r="FW194" s="56"/>
      <c r="FX194" s="56"/>
      <c r="FY194" s="56"/>
      <c r="FZ194" s="56"/>
      <c r="GA194" s="56"/>
      <c r="GB194" s="56"/>
      <c r="GC194" s="56"/>
      <c r="GD194" s="56"/>
      <c r="GE194" s="56"/>
      <c r="GF194" s="56"/>
      <c r="GG194" s="56"/>
      <c r="GH194" s="56"/>
      <c r="GI194" s="56"/>
      <c r="GJ194" s="56"/>
      <c r="GK194" s="56"/>
      <c r="GL194" s="56"/>
      <c r="GM194" s="56"/>
      <c r="GN194" s="56"/>
      <c r="GO194" s="56"/>
      <c r="GP194" s="56"/>
      <c r="GQ194" s="56"/>
      <c r="GR194" s="56"/>
      <c r="GS194" s="56"/>
      <c r="GT194" s="56"/>
      <c r="GU194" s="56"/>
      <c r="GV194" s="56"/>
      <c r="GW194" s="56"/>
      <c r="GX194" s="56"/>
      <c r="GY194" s="56"/>
      <c r="GZ194" s="56"/>
      <c r="HA194" s="56"/>
      <c r="HB194" s="56"/>
      <c r="HC194" s="56"/>
      <c r="HD194" s="56"/>
      <c r="HE194" s="56"/>
      <c r="HF194" s="56"/>
      <c r="HG194" s="56"/>
      <c r="HH194" s="56"/>
      <c r="HI194" s="56"/>
      <c r="HJ194" s="56"/>
      <c r="HK194" s="56"/>
      <c r="HL194" s="56"/>
      <c r="HM194" s="56"/>
      <c r="HN194" s="56"/>
      <c r="HO194" s="56"/>
      <c r="HP194" s="56"/>
      <c r="HQ194" s="56"/>
      <c r="HR194" s="56"/>
      <c r="HS194" s="56"/>
      <c r="HT194" s="56"/>
      <c r="HU194" s="56"/>
      <c r="HV194" s="56"/>
      <c r="HW194" s="56"/>
      <c r="HX194" s="56"/>
      <c r="HY194" s="56"/>
      <c r="HZ194" s="56"/>
      <c r="IA194" s="56"/>
      <c r="IB194" s="56"/>
      <c r="IC194" s="56"/>
      <c r="ID194" s="56"/>
      <c r="IE194" s="56"/>
      <c r="IF194" s="56"/>
      <c r="IG194" s="56"/>
      <c r="IH194" s="56"/>
      <c r="II194" s="56"/>
      <c r="IJ194" s="56"/>
      <c r="IK194" s="56"/>
      <c r="IL194" s="56"/>
      <c r="IM194" s="56"/>
      <c r="IN194" s="56"/>
      <c r="IO194" s="56"/>
      <c r="IP194" s="56"/>
      <c r="IQ194" s="56"/>
      <c r="IR194" s="56"/>
      <c r="IS194" s="56"/>
      <c r="IT194" s="56"/>
      <c r="IU194" s="56"/>
      <c r="IV194" s="56"/>
      <c r="IW194" s="56"/>
    </row>
    <row r="195" customFormat="false" ht="15" hidden="false" customHeight="true" outlineLevel="0" collapsed="false">
      <c r="A195" s="129"/>
      <c r="B195" s="130"/>
      <c r="C195" s="53"/>
      <c r="D195" s="58"/>
      <c r="E195" s="54"/>
      <c r="F195" s="49"/>
      <c r="G195" s="49"/>
      <c r="H195" s="49"/>
      <c r="I195" s="55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  <c r="BU195" s="56"/>
      <c r="BV195" s="56"/>
      <c r="BW195" s="56"/>
      <c r="BX195" s="56"/>
      <c r="BY195" s="56"/>
      <c r="BZ195" s="56"/>
      <c r="CA195" s="56"/>
      <c r="CB195" s="56"/>
      <c r="CC195" s="56"/>
      <c r="CD195" s="56"/>
      <c r="CE195" s="56"/>
      <c r="CF195" s="56"/>
      <c r="CG195" s="56"/>
      <c r="CH195" s="56"/>
      <c r="CI195" s="56"/>
      <c r="CJ195" s="56"/>
      <c r="CK195" s="56"/>
      <c r="CL195" s="56"/>
      <c r="CM195" s="56"/>
      <c r="CN195" s="56"/>
      <c r="CO195" s="56"/>
      <c r="CP195" s="56"/>
      <c r="CQ195" s="56"/>
      <c r="CR195" s="56"/>
      <c r="CS195" s="56"/>
      <c r="CT195" s="56"/>
      <c r="CU195" s="56"/>
      <c r="CV195" s="56"/>
      <c r="CW195" s="56"/>
      <c r="CX195" s="56"/>
      <c r="CY195" s="56"/>
      <c r="CZ195" s="56"/>
      <c r="DA195" s="56"/>
      <c r="DB195" s="56"/>
      <c r="DC195" s="56"/>
      <c r="DD195" s="56"/>
      <c r="DE195" s="56"/>
      <c r="DF195" s="56"/>
      <c r="DG195" s="56"/>
      <c r="DH195" s="56"/>
      <c r="DI195" s="56"/>
      <c r="DJ195" s="56"/>
      <c r="DK195" s="56"/>
      <c r="DL195" s="56"/>
      <c r="DM195" s="56"/>
      <c r="DN195" s="56"/>
      <c r="DO195" s="56"/>
      <c r="DP195" s="56"/>
      <c r="DQ195" s="56"/>
      <c r="DR195" s="56"/>
      <c r="DS195" s="56"/>
      <c r="DT195" s="56"/>
      <c r="DU195" s="56"/>
      <c r="DV195" s="56"/>
      <c r="DW195" s="56"/>
      <c r="DX195" s="56"/>
      <c r="DY195" s="56"/>
      <c r="DZ195" s="56"/>
      <c r="EA195" s="56"/>
      <c r="EB195" s="56"/>
      <c r="EC195" s="56"/>
      <c r="ED195" s="56"/>
      <c r="EE195" s="56"/>
      <c r="EF195" s="56"/>
      <c r="EG195" s="56"/>
      <c r="EH195" s="56"/>
      <c r="EI195" s="56"/>
      <c r="EJ195" s="56"/>
      <c r="EK195" s="56"/>
      <c r="EL195" s="56"/>
      <c r="EM195" s="56"/>
      <c r="EN195" s="56"/>
      <c r="EO195" s="56"/>
      <c r="EP195" s="56"/>
      <c r="EQ195" s="56"/>
      <c r="ER195" s="56"/>
      <c r="ES195" s="56"/>
      <c r="ET195" s="56"/>
      <c r="EU195" s="56"/>
      <c r="EV195" s="56"/>
      <c r="EW195" s="56"/>
      <c r="EX195" s="56"/>
      <c r="EY195" s="56"/>
      <c r="EZ195" s="56"/>
      <c r="FA195" s="56"/>
      <c r="FB195" s="56"/>
      <c r="FC195" s="56"/>
      <c r="FD195" s="56"/>
      <c r="FE195" s="56"/>
      <c r="FF195" s="56"/>
      <c r="FG195" s="56"/>
      <c r="FH195" s="56"/>
      <c r="FI195" s="56"/>
      <c r="FJ195" s="56"/>
      <c r="FK195" s="56"/>
      <c r="FL195" s="56"/>
      <c r="FM195" s="56"/>
      <c r="FN195" s="56"/>
      <c r="FO195" s="56"/>
      <c r="FP195" s="56"/>
      <c r="FQ195" s="56"/>
      <c r="FR195" s="56"/>
      <c r="FS195" s="56"/>
      <c r="FT195" s="56"/>
      <c r="FU195" s="56"/>
      <c r="FV195" s="56"/>
      <c r="FW195" s="56"/>
      <c r="FX195" s="56"/>
      <c r="FY195" s="56"/>
      <c r="FZ195" s="56"/>
      <c r="GA195" s="56"/>
      <c r="GB195" s="56"/>
      <c r="GC195" s="56"/>
      <c r="GD195" s="56"/>
      <c r="GE195" s="56"/>
      <c r="GF195" s="56"/>
      <c r="GG195" s="56"/>
      <c r="GH195" s="56"/>
      <c r="GI195" s="56"/>
      <c r="GJ195" s="56"/>
      <c r="GK195" s="56"/>
      <c r="GL195" s="56"/>
      <c r="GM195" s="56"/>
      <c r="GN195" s="56"/>
      <c r="GO195" s="56"/>
      <c r="GP195" s="56"/>
      <c r="GQ195" s="56"/>
      <c r="GR195" s="56"/>
      <c r="GS195" s="56"/>
      <c r="GT195" s="56"/>
      <c r="GU195" s="56"/>
      <c r="GV195" s="56"/>
      <c r="GW195" s="56"/>
      <c r="GX195" s="56"/>
      <c r="GY195" s="56"/>
      <c r="GZ195" s="56"/>
      <c r="HA195" s="56"/>
      <c r="HB195" s="56"/>
      <c r="HC195" s="56"/>
      <c r="HD195" s="56"/>
      <c r="HE195" s="56"/>
      <c r="HF195" s="56"/>
      <c r="HG195" s="56"/>
      <c r="HH195" s="56"/>
      <c r="HI195" s="56"/>
      <c r="HJ195" s="56"/>
      <c r="HK195" s="56"/>
      <c r="HL195" s="56"/>
      <c r="HM195" s="56"/>
      <c r="HN195" s="56"/>
      <c r="HO195" s="56"/>
      <c r="HP195" s="56"/>
      <c r="HQ195" s="56"/>
      <c r="HR195" s="56"/>
      <c r="HS195" s="56"/>
      <c r="HT195" s="56"/>
      <c r="HU195" s="56"/>
      <c r="HV195" s="56"/>
      <c r="HW195" s="56"/>
      <c r="HX195" s="56"/>
      <c r="HY195" s="56"/>
      <c r="HZ195" s="56"/>
      <c r="IA195" s="56"/>
      <c r="IB195" s="56"/>
      <c r="IC195" s="56"/>
      <c r="ID195" s="56"/>
      <c r="IE195" s="56"/>
      <c r="IF195" s="56"/>
      <c r="IG195" s="56"/>
      <c r="IH195" s="56"/>
      <c r="II195" s="56"/>
      <c r="IJ195" s="56"/>
      <c r="IK195" s="56"/>
      <c r="IL195" s="56"/>
      <c r="IM195" s="56"/>
      <c r="IN195" s="56"/>
      <c r="IO195" s="56"/>
      <c r="IP195" s="56"/>
      <c r="IQ195" s="56"/>
      <c r="IR195" s="56"/>
      <c r="IS195" s="56"/>
      <c r="IT195" s="56"/>
      <c r="IU195" s="56"/>
      <c r="IV195" s="56"/>
      <c r="IW195" s="56"/>
    </row>
    <row r="196" customFormat="false" ht="15.75" hidden="false" customHeight="true" outlineLevel="0" collapsed="false">
      <c r="A196" s="144" t="s">
        <v>172</v>
      </c>
      <c r="B196" s="130"/>
      <c r="C196" s="53"/>
      <c r="D196" s="58"/>
      <c r="E196" s="54"/>
      <c r="F196" s="49"/>
      <c r="G196" s="49"/>
      <c r="H196" s="49"/>
      <c r="I196" s="55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  <c r="CB196" s="56"/>
      <c r="CC196" s="56"/>
      <c r="CD196" s="56"/>
      <c r="CE196" s="56"/>
      <c r="CF196" s="56"/>
      <c r="CG196" s="56"/>
      <c r="CH196" s="56"/>
      <c r="CI196" s="56"/>
      <c r="CJ196" s="56"/>
      <c r="CK196" s="56"/>
      <c r="CL196" s="56"/>
      <c r="CM196" s="56"/>
      <c r="CN196" s="56"/>
      <c r="CO196" s="56"/>
      <c r="CP196" s="56"/>
      <c r="CQ196" s="56"/>
      <c r="CR196" s="56"/>
      <c r="CS196" s="56"/>
      <c r="CT196" s="56"/>
      <c r="CU196" s="56"/>
      <c r="CV196" s="56"/>
      <c r="CW196" s="56"/>
      <c r="CX196" s="56"/>
      <c r="CY196" s="56"/>
      <c r="CZ196" s="56"/>
      <c r="DA196" s="56"/>
      <c r="DB196" s="56"/>
      <c r="DC196" s="56"/>
      <c r="DD196" s="56"/>
      <c r="DE196" s="56"/>
      <c r="DF196" s="56"/>
      <c r="DG196" s="56"/>
      <c r="DH196" s="56"/>
      <c r="DI196" s="56"/>
      <c r="DJ196" s="56"/>
      <c r="DK196" s="56"/>
      <c r="DL196" s="56"/>
      <c r="DM196" s="56"/>
      <c r="DN196" s="56"/>
      <c r="DO196" s="56"/>
      <c r="DP196" s="56"/>
      <c r="DQ196" s="56"/>
      <c r="DR196" s="56"/>
      <c r="DS196" s="56"/>
      <c r="DT196" s="56"/>
      <c r="DU196" s="56"/>
      <c r="DV196" s="56"/>
      <c r="DW196" s="56"/>
      <c r="DX196" s="56"/>
      <c r="DY196" s="56"/>
      <c r="DZ196" s="56"/>
      <c r="EA196" s="56"/>
      <c r="EB196" s="56"/>
      <c r="EC196" s="56"/>
      <c r="ED196" s="56"/>
      <c r="EE196" s="56"/>
      <c r="EF196" s="56"/>
      <c r="EG196" s="56"/>
      <c r="EH196" s="56"/>
      <c r="EI196" s="56"/>
      <c r="EJ196" s="56"/>
      <c r="EK196" s="56"/>
      <c r="EL196" s="56"/>
      <c r="EM196" s="56"/>
      <c r="EN196" s="56"/>
      <c r="EO196" s="56"/>
      <c r="EP196" s="56"/>
      <c r="EQ196" s="56"/>
      <c r="ER196" s="56"/>
      <c r="ES196" s="56"/>
      <c r="ET196" s="56"/>
      <c r="EU196" s="56"/>
      <c r="EV196" s="56"/>
      <c r="EW196" s="56"/>
      <c r="EX196" s="56"/>
      <c r="EY196" s="56"/>
      <c r="EZ196" s="56"/>
      <c r="FA196" s="56"/>
      <c r="FB196" s="56"/>
      <c r="FC196" s="56"/>
      <c r="FD196" s="56"/>
      <c r="FE196" s="56"/>
      <c r="FF196" s="56"/>
      <c r="FG196" s="56"/>
      <c r="FH196" s="56"/>
      <c r="FI196" s="56"/>
      <c r="FJ196" s="56"/>
      <c r="FK196" s="56"/>
      <c r="FL196" s="56"/>
      <c r="FM196" s="56"/>
      <c r="FN196" s="56"/>
      <c r="FO196" s="56"/>
      <c r="FP196" s="56"/>
      <c r="FQ196" s="56"/>
      <c r="FR196" s="56"/>
      <c r="FS196" s="56"/>
      <c r="FT196" s="56"/>
      <c r="FU196" s="56"/>
      <c r="FV196" s="56"/>
      <c r="FW196" s="56"/>
      <c r="FX196" s="56"/>
      <c r="FY196" s="56"/>
      <c r="FZ196" s="56"/>
      <c r="GA196" s="56"/>
      <c r="GB196" s="56"/>
      <c r="GC196" s="56"/>
      <c r="GD196" s="56"/>
      <c r="GE196" s="56"/>
      <c r="GF196" s="56"/>
      <c r="GG196" s="56"/>
      <c r="GH196" s="56"/>
      <c r="GI196" s="56"/>
      <c r="GJ196" s="56"/>
      <c r="GK196" s="56"/>
      <c r="GL196" s="56"/>
      <c r="GM196" s="56"/>
      <c r="GN196" s="56"/>
      <c r="GO196" s="56"/>
      <c r="GP196" s="56"/>
      <c r="GQ196" s="56"/>
      <c r="GR196" s="56"/>
      <c r="GS196" s="56"/>
      <c r="GT196" s="56"/>
      <c r="GU196" s="56"/>
      <c r="GV196" s="56"/>
      <c r="GW196" s="56"/>
      <c r="GX196" s="56"/>
      <c r="GY196" s="56"/>
      <c r="GZ196" s="56"/>
      <c r="HA196" s="56"/>
      <c r="HB196" s="56"/>
      <c r="HC196" s="56"/>
      <c r="HD196" s="56"/>
      <c r="HE196" s="56"/>
      <c r="HF196" s="56"/>
      <c r="HG196" s="56"/>
      <c r="HH196" s="56"/>
      <c r="HI196" s="56"/>
      <c r="HJ196" s="56"/>
      <c r="HK196" s="56"/>
      <c r="HL196" s="56"/>
      <c r="HM196" s="56"/>
      <c r="HN196" s="56"/>
      <c r="HO196" s="56"/>
      <c r="HP196" s="56"/>
      <c r="HQ196" s="56"/>
      <c r="HR196" s="56"/>
      <c r="HS196" s="56"/>
      <c r="HT196" s="56"/>
      <c r="HU196" s="56"/>
      <c r="HV196" s="56"/>
      <c r="HW196" s="56"/>
      <c r="HX196" s="56"/>
      <c r="HY196" s="56"/>
      <c r="HZ196" s="56"/>
      <c r="IA196" s="56"/>
      <c r="IB196" s="56"/>
      <c r="IC196" s="56"/>
      <c r="ID196" s="56"/>
      <c r="IE196" s="56"/>
      <c r="IF196" s="56"/>
      <c r="IG196" s="56"/>
      <c r="IH196" s="56"/>
      <c r="II196" s="56"/>
      <c r="IJ196" s="56"/>
      <c r="IK196" s="56"/>
      <c r="IL196" s="56"/>
      <c r="IM196" s="56"/>
      <c r="IN196" s="56"/>
      <c r="IO196" s="56"/>
      <c r="IP196" s="56"/>
      <c r="IQ196" s="56"/>
      <c r="IR196" s="56"/>
      <c r="IS196" s="56"/>
      <c r="IT196" s="56"/>
      <c r="IU196" s="56"/>
      <c r="IV196" s="56"/>
      <c r="IW196" s="56"/>
    </row>
    <row r="197" customFormat="false" ht="6" hidden="false" customHeight="true" outlineLevel="0" collapsed="false">
      <c r="A197" s="145"/>
      <c r="B197" s="142"/>
      <c r="C197" s="57"/>
      <c r="D197" s="58"/>
      <c r="E197" s="54"/>
      <c r="F197" s="49"/>
      <c r="G197" s="49"/>
      <c r="H197" s="49"/>
      <c r="I197" s="55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133"/>
      <c r="BW197" s="133"/>
      <c r="BX197" s="133"/>
      <c r="BY197" s="133"/>
      <c r="BZ197" s="133"/>
      <c r="CA197" s="133"/>
      <c r="CB197" s="133"/>
      <c r="CC197" s="133"/>
      <c r="CD197" s="133"/>
      <c r="CE197" s="133"/>
      <c r="CF197" s="133"/>
      <c r="CG197" s="133"/>
      <c r="CH197" s="133"/>
      <c r="CI197" s="133"/>
      <c r="CJ197" s="133"/>
      <c r="CK197" s="133"/>
      <c r="CL197" s="133"/>
      <c r="CM197" s="133"/>
      <c r="CN197" s="133"/>
      <c r="CO197" s="133"/>
      <c r="CP197" s="133"/>
      <c r="CQ197" s="133"/>
      <c r="CR197" s="133"/>
      <c r="CS197" s="133"/>
      <c r="CT197" s="133"/>
      <c r="CU197" s="133"/>
      <c r="CV197" s="133"/>
      <c r="CW197" s="133"/>
      <c r="CX197" s="133"/>
      <c r="CY197" s="133"/>
      <c r="CZ197" s="133"/>
      <c r="DA197" s="133"/>
      <c r="DB197" s="133"/>
      <c r="DC197" s="133"/>
      <c r="DD197" s="133"/>
      <c r="DE197" s="133"/>
      <c r="DF197" s="133"/>
      <c r="DG197" s="133"/>
      <c r="DH197" s="133"/>
      <c r="DI197" s="133"/>
      <c r="DJ197" s="133"/>
      <c r="DK197" s="133"/>
      <c r="DL197" s="133"/>
      <c r="DM197" s="133"/>
      <c r="DN197" s="133"/>
      <c r="DO197" s="133"/>
      <c r="DP197" s="133"/>
      <c r="DQ197" s="133"/>
      <c r="DR197" s="133"/>
      <c r="DS197" s="133"/>
      <c r="DT197" s="133"/>
      <c r="DU197" s="133"/>
      <c r="DV197" s="133"/>
      <c r="DW197" s="133"/>
      <c r="DX197" s="133"/>
      <c r="DY197" s="133"/>
      <c r="DZ197" s="133"/>
      <c r="EA197" s="133"/>
      <c r="EB197" s="133"/>
      <c r="EC197" s="133"/>
      <c r="ED197" s="133"/>
      <c r="EE197" s="133"/>
      <c r="EF197" s="133"/>
      <c r="EG197" s="133"/>
      <c r="EH197" s="133"/>
      <c r="EI197" s="133"/>
      <c r="EJ197" s="133"/>
      <c r="EK197" s="133"/>
      <c r="EL197" s="133"/>
      <c r="EM197" s="133"/>
      <c r="EN197" s="133"/>
      <c r="EO197" s="133"/>
      <c r="EP197" s="133"/>
      <c r="EQ197" s="133"/>
      <c r="ER197" s="133"/>
      <c r="ES197" s="133"/>
      <c r="ET197" s="133"/>
      <c r="EU197" s="133"/>
      <c r="EV197" s="133"/>
      <c r="EW197" s="133"/>
      <c r="EX197" s="133"/>
      <c r="EY197" s="133"/>
      <c r="EZ197" s="133"/>
      <c r="FA197" s="133"/>
      <c r="FB197" s="133"/>
      <c r="FC197" s="133"/>
      <c r="FD197" s="133"/>
      <c r="FE197" s="133"/>
      <c r="FF197" s="133"/>
      <c r="FG197" s="133"/>
      <c r="FH197" s="133"/>
      <c r="FI197" s="133"/>
      <c r="FJ197" s="133"/>
      <c r="FK197" s="133"/>
      <c r="FL197" s="133"/>
      <c r="FM197" s="133"/>
      <c r="FN197" s="133"/>
      <c r="FO197" s="133"/>
      <c r="FP197" s="133"/>
      <c r="FQ197" s="133"/>
      <c r="FR197" s="133"/>
      <c r="FS197" s="133"/>
      <c r="FT197" s="133"/>
      <c r="FU197" s="133"/>
      <c r="FV197" s="133"/>
      <c r="FW197" s="133"/>
      <c r="FX197" s="133"/>
      <c r="FY197" s="133"/>
      <c r="FZ197" s="133"/>
      <c r="GA197" s="133"/>
      <c r="GB197" s="133"/>
      <c r="GC197" s="133"/>
      <c r="GD197" s="133"/>
      <c r="GE197" s="133"/>
      <c r="GF197" s="133"/>
      <c r="GG197" s="133"/>
      <c r="GH197" s="133"/>
      <c r="GI197" s="133"/>
      <c r="GJ197" s="133"/>
      <c r="GK197" s="133"/>
      <c r="GL197" s="133"/>
      <c r="GM197" s="133"/>
      <c r="GN197" s="133"/>
      <c r="GO197" s="133"/>
      <c r="GP197" s="133"/>
      <c r="GQ197" s="133"/>
      <c r="GR197" s="133"/>
      <c r="GS197" s="133"/>
      <c r="GT197" s="133"/>
      <c r="GU197" s="133"/>
      <c r="GV197" s="133"/>
      <c r="GW197" s="133"/>
      <c r="GX197" s="133"/>
      <c r="GY197" s="133"/>
      <c r="GZ197" s="133"/>
      <c r="HA197" s="133"/>
      <c r="HB197" s="133"/>
      <c r="HC197" s="133"/>
      <c r="HD197" s="133"/>
      <c r="HE197" s="133"/>
      <c r="HF197" s="133"/>
      <c r="HG197" s="133"/>
      <c r="HH197" s="133"/>
      <c r="HI197" s="133"/>
      <c r="HJ197" s="133"/>
      <c r="HK197" s="133"/>
      <c r="HL197" s="133"/>
      <c r="HM197" s="133"/>
      <c r="HN197" s="133"/>
      <c r="HO197" s="133"/>
      <c r="HP197" s="133"/>
      <c r="HQ197" s="133"/>
      <c r="HR197" s="133"/>
      <c r="HS197" s="133"/>
      <c r="HT197" s="133"/>
      <c r="HU197" s="133"/>
      <c r="HV197" s="133"/>
      <c r="HW197" s="133"/>
      <c r="HX197" s="133"/>
      <c r="HY197" s="133"/>
      <c r="HZ197" s="133"/>
      <c r="IA197" s="133"/>
      <c r="IB197" s="133"/>
      <c r="IC197" s="133"/>
      <c r="ID197" s="133"/>
      <c r="IE197" s="133"/>
      <c r="IF197" s="133"/>
      <c r="IG197" s="133"/>
      <c r="IH197" s="133"/>
      <c r="II197" s="133"/>
      <c r="IJ197" s="133"/>
      <c r="IK197" s="133"/>
      <c r="IL197" s="133"/>
      <c r="IM197" s="133"/>
      <c r="IN197" s="133"/>
      <c r="IO197" s="133"/>
      <c r="IP197" s="133"/>
      <c r="IQ197" s="133"/>
      <c r="IR197" s="133"/>
      <c r="IS197" s="133"/>
      <c r="IT197" s="133"/>
      <c r="IU197" s="133"/>
      <c r="IV197" s="133"/>
      <c r="IW197" s="133"/>
    </row>
    <row r="198" customFormat="false" ht="15.75" hidden="true" customHeight="true" outlineLevel="0" collapsed="false">
      <c r="A198" s="146" t="s">
        <v>173</v>
      </c>
      <c r="B198" s="147"/>
      <c r="C198" s="148"/>
      <c r="D198" s="149" t="n">
        <f aca="false">D201*-1</f>
        <v>-5489.76666666667</v>
      </c>
      <c r="E198" s="150" t="n">
        <f aca="false">E201*-1</f>
        <v>-371.36</v>
      </c>
      <c r="F198" s="151" t="n">
        <f aca="false">F201*-1</f>
        <v>77.361</v>
      </c>
      <c r="G198" s="151" t="n">
        <f aca="false">G201*-1</f>
        <v>-0</v>
      </c>
      <c r="H198" s="151" t="n">
        <f aca="false">H201*-1</f>
        <v>-0</v>
      </c>
      <c r="I198" s="152" t="n">
        <f aca="false">I201*-1</f>
        <v>-293.999</v>
      </c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59"/>
      <c r="DJ198" s="59"/>
      <c r="DK198" s="59"/>
      <c r="DL198" s="59"/>
      <c r="DM198" s="59"/>
      <c r="DN198" s="59"/>
      <c r="DO198" s="59"/>
      <c r="DP198" s="59"/>
      <c r="DQ198" s="59"/>
      <c r="DR198" s="59"/>
      <c r="DS198" s="59"/>
      <c r="DT198" s="59"/>
      <c r="DU198" s="59"/>
      <c r="DV198" s="59"/>
      <c r="DW198" s="59"/>
      <c r="DX198" s="59"/>
      <c r="DY198" s="59"/>
      <c r="DZ198" s="59"/>
      <c r="EA198" s="59"/>
      <c r="EB198" s="59"/>
      <c r="EC198" s="59"/>
      <c r="ED198" s="59"/>
      <c r="EE198" s="59"/>
      <c r="EF198" s="59"/>
      <c r="EG198" s="59"/>
      <c r="EH198" s="59"/>
      <c r="EI198" s="59"/>
      <c r="EJ198" s="59"/>
      <c r="EK198" s="59"/>
      <c r="EL198" s="59"/>
      <c r="EM198" s="59"/>
      <c r="EN198" s="59"/>
      <c r="EO198" s="59"/>
      <c r="EP198" s="59"/>
      <c r="EQ198" s="59"/>
      <c r="ER198" s="59"/>
      <c r="ES198" s="59"/>
      <c r="ET198" s="59"/>
      <c r="EU198" s="59"/>
      <c r="EV198" s="59"/>
      <c r="EW198" s="59"/>
      <c r="EX198" s="59"/>
      <c r="EY198" s="59"/>
      <c r="EZ198" s="59"/>
      <c r="FA198" s="59"/>
      <c r="FB198" s="59"/>
      <c r="FC198" s="59"/>
      <c r="FD198" s="59"/>
      <c r="FE198" s="59"/>
      <c r="FF198" s="59"/>
      <c r="FG198" s="59"/>
      <c r="FH198" s="59"/>
      <c r="FI198" s="59"/>
      <c r="FJ198" s="59"/>
      <c r="FK198" s="59"/>
      <c r="FL198" s="59"/>
      <c r="FM198" s="59"/>
      <c r="FN198" s="59"/>
      <c r="FO198" s="59"/>
      <c r="FP198" s="59"/>
      <c r="FQ198" s="59"/>
      <c r="FR198" s="59"/>
      <c r="FS198" s="59"/>
      <c r="FT198" s="59"/>
      <c r="FU198" s="59"/>
      <c r="FV198" s="59"/>
      <c r="FW198" s="59"/>
      <c r="FX198" s="59"/>
      <c r="FY198" s="59"/>
      <c r="FZ198" s="59"/>
      <c r="GA198" s="59"/>
      <c r="GB198" s="59"/>
      <c r="GC198" s="59"/>
      <c r="GD198" s="59"/>
      <c r="GE198" s="59"/>
      <c r="GF198" s="59"/>
      <c r="GG198" s="59"/>
      <c r="GH198" s="59"/>
      <c r="GI198" s="59"/>
      <c r="GJ198" s="59"/>
      <c r="GK198" s="59"/>
      <c r="GL198" s="59"/>
      <c r="GM198" s="59"/>
      <c r="GN198" s="59"/>
      <c r="GO198" s="59"/>
      <c r="GP198" s="59"/>
      <c r="GQ198" s="59"/>
      <c r="GR198" s="59"/>
      <c r="GS198" s="59"/>
      <c r="GT198" s="59"/>
      <c r="GU198" s="59"/>
      <c r="GV198" s="59"/>
      <c r="GW198" s="59"/>
      <c r="GX198" s="59"/>
      <c r="GY198" s="59"/>
      <c r="GZ198" s="59"/>
      <c r="HA198" s="59"/>
      <c r="HB198" s="59"/>
      <c r="HC198" s="59"/>
      <c r="HD198" s="59"/>
      <c r="HE198" s="59"/>
      <c r="HF198" s="59"/>
      <c r="HG198" s="59"/>
      <c r="HH198" s="59"/>
      <c r="HI198" s="59"/>
      <c r="HJ198" s="59"/>
      <c r="HK198" s="59"/>
      <c r="HL198" s="59"/>
      <c r="HM198" s="59"/>
      <c r="HN198" s="59"/>
      <c r="HO198" s="59"/>
      <c r="HP198" s="59"/>
      <c r="HQ198" s="59"/>
      <c r="HR198" s="59"/>
      <c r="HS198" s="59"/>
      <c r="HT198" s="59"/>
      <c r="HU198" s="59"/>
      <c r="HV198" s="59"/>
      <c r="HW198" s="59"/>
      <c r="HX198" s="59"/>
      <c r="HY198" s="59"/>
      <c r="HZ198" s="59"/>
      <c r="IA198" s="59"/>
      <c r="IB198" s="59"/>
      <c r="IC198" s="59"/>
      <c r="ID198" s="59"/>
      <c r="IE198" s="59"/>
      <c r="IF198" s="59"/>
      <c r="IG198" s="59"/>
      <c r="IH198" s="59"/>
      <c r="II198" s="59"/>
      <c r="IJ198" s="59"/>
      <c r="IK198" s="59"/>
      <c r="IL198" s="59"/>
      <c r="IM198" s="59"/>
      <c r="IN198" s="59"/>
      <c r="IO198" s="59"/>
      <c r="IP198" s="59"/>
      <c r="IQ198" s="59"/>
      <c r="IR198" s="59"/>
      <c r="IS198" s="59"/>
      <c r="IT198" s="59"/>
      <c r="IU198" s="59"/>
      <c r="IV198" s="59"/>
      <c r="IW198" s="59"/>
    </row>
    <row r="199" customFormat="false" ht="18" hidden="false" customHeight="true" outlineLevel="0" collapsed="false">
      <c r="A199" s="87" t="s">
        <v>174</v>
      </c>
      <c r="B199" s="52" t="n">
        <v>37105</v>
      </c>
      <c r="C199" s="53" t="s">
        <v>130</v>
      </c>
      <c r="D199" s="58" t="n">
        <f aca="false">I199/0.04</f>
        <v>3076.425</v>
      </c>
      <c r="E199" s="54" t="n">
        <v>123.057</v>
      </c>
      <c r="F199" s="49" t="n">
        <v>0</v>
      </c>
      <c r="G199" s="49" t="n">
        <f aca="false">SUM(G201:G261)</f>
        <v>0</v>
      </c>
      <c r="H199" s="49" t="n">
        <f aca="false">SUM(H201:H261)</f>
        <v>0</v>
      </c>
      <c r="I199" s="55" t="n">
        <f aca="false">SUM(E199:H199)</f>
        <v>123.057</v>
      </c>
      <c r="J199" s="0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  <c r="GY199" s="59"/>
      <c r="GZ199" s="59"/>
      <c r="HA199" s="59"/>
      <c r="HB199" s="59"/>
      <c r="HC199" s="59"/>
      <c r="HD199" s="59"/>
      <c r="HE199" s="59"/>
      <c r="HF199" s="59"/>
      <c r="HG199" s="59"/>
      <c r="HH199" s="59"/>
      <c r="HI199" s="59"/>
      <c r="HJ199" s="59"/>
      <c r="HK199" s="59"/>
      <c r="HL199" s="59"/>
      <c r="HM199" s="59"/>
      <c r="HN199" s="59"/>
      <c r="HO199" s="59"/>
      <c r="HP199" s="59"/>
      <c r="HQ199" s="59"/>
      <c r="HR199" s="59"/>
      <c r="HS199" s="59"/>
      <c r="HT199" s="59"/>
      <c r="HU199" s="59"/>
      <c r="HV199" s="59"/>
      <c r="HW199" s="59"/>
      <c r="HX199" s="59"/>
      <c r="HY199" s="59"/>
      <c r="HZ199" s="59"/>
      <c r="IA199" s="59"/>
      <c r="IB199" s="59"/>
      <c r="IC199" s="59"/>
      <c r="ID199" s="59"/>
      <c r="IE199" s="59"/>
      <c r="IF199" s="59"/>
      <c r="IG199" s="59"/>
      <c r="IH199" s="59"/>
      <c r="II199" s="59"/>
      <c r="IJ199" s="59"/>
      <c r="IK199" s="59"/>
      <c r="IL199" s="59"/>
      <c r="IM199" s="59"/>
      <c r="IN199" s="59"/>
      <c r="IO199" s="59"/>
      <c r="IP199" s="59"/>
      <c r="IQ199" s="59"/>
      <c r="IR199" s="59"/>
      <c r="IS199" s="59"/>
      <c r="IT199" s="59"/>
      <c r="IU199" s="59"/>
      <c r="IV199" s="59"/>
      <c r="IW199" s="59"/>
    </row>
    <row r="200" customFormat="false" ht="15.75" hidden="false" customHeight="true" outlineLevel="0" collapsed="false">
      <c r="A200" s="87" t="s">
        <v>175</v>
      </c>
      <c r="B200" s="52" t="n">
        <v>37105</v>
      </c>
      <c r="C200" s="57" t="s">
        <v>176</v>
      </c>
      <c r="D200" s="128" t="n">
        <v>240</v>
      </c>
      <c r="E200" s="54" t="n">
        <v>16.594</v>
      </c>
      <c r="F200" s="49" t="n">
        <v>-4.361</v>
      </c>
      <c r="G200" s="49" t="n">
        <v>0</v>
      </c>
      <c r="H200" s="49"/>
      <c r="I200" s="55" t="n">
        <v>12.233</v>
      </c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  <c r="GY200" s="59"/>
      <c r="GZ200" s="59"/>
      <c r="HA200" s="59"/>
      <c r="HB200" s="59"/>
      <c r="HC200" s="59"/>
      <c r="HD200" s="59"/>
      <c r="HE200" s="59"/>
      <c r="HF200" s="59"/>
      <c r="HG200" s="59"/>
      <c r="HH200" s="59"/>
      <c r="HI200" s="59"/>
      <c r="HJ200" s="59"/>
      <c r="HK200" s="59"/>
      <c r="HL200" s="59"/>
      <c r="HM200" s="59"/>
      <c r="HN200" s="59"/>
      <c r="HO200" s="59"/>
      <c r="HP200" s="59"/>
      <c r="HQ200" s="59"/>
      <c r="HR200" s="59"/>
      <c r="HS200" s="59"/>
      <c r="HT200" s="59"/>
      <c r="HU200" s="59"/>
      <c r="HV200" s="59"/>
      <c r="HW200" s="59"/>
      <c r="HX200" s="59"/>
      <c r="HY200" s="59"/>
      <c r="HZ200" s="59"/>
      <c r="IA200" s="59"/>
      <c r="IB200" s="59"/>
      <c r="IC200" s="59"/>
      <c r="ID200" s="59"/>
      <c r="IE200" s="59"/>
      <c r="IF200" s="59"/>
      <c r="IG200" s="59"/>
      <c r="IH200" s="59"/>
      <c r="II200" s="59"/>
      <c r="IJ200" s="59"/>
      <c r="IK200" s="59"/>
      <c r="IL200" s="59"/>
      <c r="IM200" s="59"/>
      <c r="IN200" s="59"/>
      <c r="IO200" s="59"/>
      <c r="IP200" s="59"/>
      <c r="IQ200" s="59"/>
      <c r="IR200" s="59"/>
      <c r="IS200" s="59"/>
      <c r="IT200" s="59"/>
      <c r="IU200" s="59"/>
      <c r="IV200" s="81"/>
      <c r="IW200" s="81"/>
    </row>
    <row r="201" customFormat="false" ht="18" hidden="false" customHeight="true" outlineLevel="0" collapsed="false">
      <c r="A201" s="87" t="s">
        <v>177</v>
      </c>
      <c r="B201" s="52" t="n">
        <v>37091</v>
      </c>
      <c r="C201" s="53" t="s">
        <v>130</v>
      </c>
      <c r="D201" s="58" t="n">
        <f aca="false">SUM(D202:D262)</f>
        <v>5489.76666666667</v>
      </c>
      <c r="E201" s="54" t="n">
        <f aca="false">SUM(E202:E262)</f>
        <v>371.36</v>
      </c>
      <c r="F201" s="49" t="n">
        <f aca="false">SUM(F202:F262)</f>
        <v>-77.361</v>
      </c>
      <c r="G201" s="49" t="n">
        <f aca="false">SUM(G202:G262)</f>
        <v>0</v>
      </c>
      <c r="H201" s="49" t="n">
        <f aca="false">SUM(H202:H262)</f>
        <v>0</v>
      </c>
      <c r="I201" s="55" t="n">
        <f aca="false">SUM(I202:I262)</f>
        <v>293.999</v>
      </c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  <c r="GY201" s="59"/>
      <c r="GZ201" s="59"/>
      <c r="HA201" s="59"/>
      <c r="HB201" s="59"/>
      <c r="HC201" s="59"/>
      <c r="HD201" s="59"/>
      <c r="HE201" s="59"/>
      <c r="HF201" s="59"/>
      <c r="HG201" s="59"/>
      <c r="HH201" s="59"/>
      <c r="HI201" s="59"/>
      <c r="HJ201" s="59"/>
      <c r="HK201" s="59"/>
      <c r="HL201" s="59"/>
      <c r="HM201" s="59"/>
      <c r="HN201" s="59"/>
      <c r="HO201" s="59"/>
      <c r="HP201" s="59"/>
      <c r="HQ201" s="59"/>
      <c r="HR201" s="59"/>
      <c r="HS201" s="59"/>
      <c r="HT201" s="59"/>
      <c r="HU201" s="59"/>
      <c r="HV201" s="59"/>
      <c r="HW201" s="59"/>
      <c r="HX201" s="59"/>
      <c r="HY201" s="59"/>
      <c r="HZ201" s="59"/>
      <c r="IA201" s="59"/>
      <c r="IB201" s="59"/>
      <c r="IC201" s="59"/>
      <c r="ID201" s="59"/>
      <c r="IE201" s="59"/>
      <c r="IF201" s="59"/>
      <c r="IG201" s="59"/>
      <c r="IH201" s="59"/>
      <c r="II201" s="59"/>
      <c r="IJ201" s="59"/>
      <c r="IK201" s="59"/>
      <c r="IL201" s="59"/>
      <c r="IM201" s="59"/>
      <c r="IN201" s="59"/>
      <c r="IO201" s="59"/>
      <c r="IP201" s="59"/>
      <c r="IQ201" s="59"/>
      <c r="IR201" s="59"/>
      <c r="IS201" s="59"/>
      <c r="IT201" s="59"/>
      <c r="IU201" s="59"/>
      <c r="IV201" s="59"/>
      <c r="IW201" s="59"/>
    </row>
    <row r="202" customFormat="false" ht="18" hidden="true" customHeight="true" outlineLevel="0" collapsed="false">
      <c r="A202" s="153" t="s">
        <v>178</v>
      </c>
      <c r="B202" s="154"/>
      <c r="C202" s="155" t="s">
        <v>130</v>
      </c>
      <c r="D202" s="149"/>
      <c r="E202" s="150" t="n">
        <v>5.676</v>
      </c>
      <c r="F202" s="151" t="n">
        <v>-1.028</v>
      </c>
      <c r="G202" s="151"/>
      <c r="H202" s="151"/>
      <c r="I202" s="152" t="n">
        <f aca="false">SUM(E202:G202)</f>
        <v>4.648</v>
      </c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  <c r="GY202" s="59"/>
      <c r="GZ202" s="59"/>
      <c r="HA202" s="59"/>
      <c r="HB202" s="59"/>
      <c r="HC202" s="59"/>
      <c r="HD202" s="59"/>
      <c r="HE202" s="59"/>
      <c r="HF202" s="59"/>
      <c r="HG202" s="59"/>
      <c r="HH202" s="59"/>
      <c r="HI202" s="59"/>
      <c r="HJ202" s="59"/>
      <c r="HK202" s="59"/>
      <c r="HL202" s="59"/>
      <c r="HM202" s="59"/>
      <c r="HN202" s="59"/>
      <c r="HO202" s="59"/>
      <c r="HP202" s="59"/>
      <c r="HQ202" s="59"/>
      <c r="HR202" s="59"/>
      <c r="HS202" s="59"/>
      <c r="HT202" s="59"/>
      <c r="HU202" s="59"/>
      <c r="HV202" s="59"/>
      <c r="HW202" s="59"/>
      <c r="HX202" s="59"/>
      <c r="HY202" s="59"/>
      <c r="HZ202" s="59"/>
      <c r="IA202" s="59"/>
      <c r="IB202" s="59"/>
      <c r="IC202" s="59"/>
      <c r="ID202" s="59"/>
      <c r="IE202" s="59"/>
      <c r="IF202" s="59"/>
      <c r="IG202" s="59"/>
      <c r="IH202" s="59"/>
      <c r="II202" s="59"/>
      <c r="IJ202" s="59"/>
      <c r="IK202" s="59"/>
      <c r="IL202" s="59"/>
      <c r="IM202" s="59"/>
      <c r="IN202" s="59"/>
      <c r="IO202" s="59"/>
      <c r="IP202" s="59"/>
      <c r="IQ202" s="59"/>
      <c r="IR202" s="59"/>
      <c r="IS202" s="59"/>
      <c r="IT202" s="59"/>
      <c r="IU202" s="59"/>
      <c r="IV202" s="59"/>
      <c r="IW202" s="59"/>
    </row>
    <row r="203" customFormat="false" ht="15.75" hidden="true" customHeight="true" outlineLevel="0" collapsed="false">
      <c r="A203" s="156" t="s">
        <v>179</v>
      </c>
      <c r="B203" s="62"/>
      <c r="C203" s="63"/>
      <c r="D203" s="64" t="s">
        <v>18</v>
      </c>
      <c r="E203" s="65" t="n">
        <v>0.186</v>
      </c>
      <c r="F203" s="66" t="n">
        <v>-0.027</v>
      </c>
      <c r="G203" s="66"/>
      <c r="H203" s="66"/>
      <c r="I203" s="67" t="n">
        <v>0.159</v>
      </c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  <c r="GY203" s="59"/>
      <c r="GZ203" s="59"/>
      <c r="HA203" s="59"/>
      <c r="HB203" s="59"/>
      <c r="HC203" s="59"/>
      <c r="HD203" s="59"/>
      <c r="HE203" s="59"/>
      <c r="HF203" s="59"/>
      <c r="HG203" s="59"/>
      <c r="HH203" s="59"/>
      <c r="HI203" s="59"/>
      <c r="HJ203" s="59"/>
      <c r="HK203" s="59"/>
      <c r="HL203" s="59"/>
      <c r="HM203" s="59"/>
      <c r="HN203" s="59"/>
      <c r="HO203" s="59"/>
      <c r="HP203" s="59"/>
      <c r="HQ203" s="59"/>
      <c r="HR203" s="59"/>
      <c r="HS203" s="59"/>
      <c r="HT203" s="59"/>
      <c r="HU203" s="59"/>
      <c r="HV203" s="59"/>
      <c r="HW203" s="59"/>
      <c r="HX203" s="59"/>
      <c r="HY203" s="59"/>
      <c r="HZ203" s="59"/>
      <c r="IA203" s="59"/>
      <c r="IB203" s="59"/>
      <c r="IC203" s="59"/>
      <c r="ID203" s="59"/>
      <c r="IE203" s="59"/>
      <c r="IF203" s="59"/>
      <c r="IG203" s="59"/>
      <c r="IH203" s="59"/>
      <c r="II203" s="59"/>
      <c r="IJ203" s="59"/>
      <c r="IK203" s="59"/>
      <c r="IL203" s="59"/>
      <c r="IM203" s="59"/>
      <c r="IN203" s="59"/>
      <c r="IO203" s="59"/>
      <c r="IP203" s="59"/>
      <c r="IQ203" s="59"/>
      <c r="IR203" s="59"/>
      <c r="IS203" s="59"/>
      <c r="IT203" s="59"/>
      <c r="IU203" s="59"/>
      <c r="IV203" s="59"/>
      <c r="IW203" s="59"/>
    </row>
    <row r="204" customFormat="false" ht="15.75" hidden="true" customHeight="true" outlineLevel="0" collapsed="false">
      <c r="A204" s="156" t="s">
        <v>180</v>
      </c>
      <c r="B204" s="62"/>
      <c r="C204" s="63"/>
      <c r="D204" s="64" t="s">
        <v>18</v>
      </c>
      <c r="E204" s="65" t="n">
        <v>0.314</v>
      </c>
      <c r="F204" s="66" t="n">
        <v>-0.053</v>
      </c>
      <c r="G204" s="66"/>
      <c r="H204" s="66"/>
      <c r="I204" s="67" t="n">
        <v>0.261</v>
      </c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  <c r="GY204" s="59"/>
      <c r="GZ204" s="59"/>
      <c r="HA204" s="59"/>
      <c r="HB204" s="59"/>
      <c r="HC204" s="59"/>
      <c r="HD204" s="59"/>
      <c r="HE204" s="59"/>
      <c r="HF204" s="59"/>
      <c r="HG204" s="59"/>
      <c r="HH204" s="59"/>
      <c r="HI204" s="59"/>
      <c r="HJ204" s="59"/>
      <c r="HK204" s="59"/>
      <c r="HL204" s="59"/>
      <c r="HM204" s="59"/>
      <c r="HN204" s="59"/>
      <c r="HO204" s="59"/>
      <c r="HP204" s="59"/>
      <c r="HQ204" s="59"/>
      <c r="HR204" s="59"/>
      <c r="HS204" s="59"/>
      <c r="HT204" s="59"/>
      <c r="HU204" s="59"/>
      <c r="HV204" s="59"/>
      <c r="HW204" s="59"/>
      <c r="HX204" s="59"/>
      <c r="HY204" s="59"/>
      <c r="HZ204" s="59"/>
      <c r="IA204" s="59"/>
      <c r="IB204" s="59"/>
      <c r="IC204" s="59"/>
      <c r="ID204" s="59"/>
      <c r="IE204" s="59"/>
      <c r="IF204" s="59"/>
      <c r="IG204" s="59"/>
      <c r="IH204" s="59"/>
      <c r="II204" s="59"/>
      <c r="IJ204" s="59"/>
      <c r="IK204" s="59"/>
      <c r="IL204" s="59"/>
      <c r="IM204" s="59"/>
      <c r="IN204" s="59"/>
      <c r="IO204" s="59"/>
      <c r="IP204" s="59"/>
      <c r="IQ204" s="59"/>
      <c r="IR204" s="59"/>
      <c r="IS204" s="59"/>
      <c r="IT204" s="59"/>
      <c r="IU204" s="59"/>
      <c r="IV204" s="59"/>
      <c r="IW204" s="59"/>
    </row>
    <row r="205" customFormat="false" ht="15.75" hidden="true" customHeight="true" outlineLevel="0" collapsed="false">
      <c r="A205" s="156" t="s">
        <v>181</v>
      </c>
      <c r="B205" s="62"/>
      <c r="C205" s="63"/>
      <c r="D205" s="64" t="s">
        <v>18</v>
      </c>
      <c r="E205" s="65" t="n">
        <v>1.856</v>
      </c>
      <c r="F205" s="66" t="n">
        <v>-0.632</v>
      </c>
      <c r="G205" s="66"/>
      <c r="H205" s="66"/>
      <c r="I205" s="67" t="n">
        <v>1.224</v>
      </c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  <c r="GY205" s="59"/>
      <c r="GZ205" s="59"/>
      <c r="HA205" s="59"/>
      <c r="HB205" s="59"/>
      <c r="HC205" s="59"/>
      <c r="HD205" s="59"/>
      <c r="HE205" s="59"/>
      <c r="HF205" s="59"/>
      <c r="HG205" s="59"/>
      <c r="HH205" s="59"/>
      <c r="HI205" s="59"/>
      <c r="HJ205" s="59"/>
      <c r="HK205" s="59"/>
      <c r="HL205" s="59"/>
      <c r="HM205" s="59"/>
      <c r="HN205" s="59"/>
      <c r="HO205" s="59"/>
      <c r="HP205" s="59"/>
      <c r="HQ205" s="59"/>
      <c r="HR205" s="59"/>
      <c r="HS205" s="59"/>
      <c r="HT205" s="59"/>
      <c r="HU205" s="59"/>
      <c r="HV205" s="59"/>
      <c r="HW205" s="59"/>
      <c r="HX205" s="59"/>
      <c r="HY205" s="59"/>
      <c r="HZ205" s="59"/>
      <c r="IA205" s="59"/>
      <c r="IB205" s="59"/>
      <c r="IC205" s="59"/>
      <c r="ID205" s="59"/>
      <c r="IE205" s="59"/>
      <c r="IF205" s="59"/>
      <c r="IG205" s="59"/>
      <c r="IH205" s="59"/>
      <c r="II205" s="59"/>
      <c r="IJ205" s="59"/>
      <c r="IK205" s="59"/>
      <c r="IL205" s="59"/>
      <c r="IM205" s="59"/>
      <c r="IN205" s="59"/>
      <c r="IO205" s="59"/>
      <c r="IP205" s="59"/>
      <c r="IQ205" s="59"/>
      <c r="IR205" s="59"/>
      <c r="IS205" s="59"/>
      <c r="IT205" s="59"/>
      <c r="IU205" s="59"/>
      <c r="IV205" s="59"/>
      <c r="IW205" s="59"/>
    </row>
    <row r="206" customFormat="false" ht="15.75" hidden="true" customHeight="true" outlineLevel="0" collapsed="false">
      <c r="A206" s="156" t="s">
        <v>182</v>
      </c>
      <c r="B206" s="62"/>
      <c r="C206" s="63"/>
      <c r="D206" s="64" t="s">
        <v>18</v>
      </c>
      <c r="E206" s="65" t="n">
        <v>6.149</v>
      </c>
      <c r="F206" s="66" t="n">
        <v>-1.663</v>
      </c>
      <c r="G206" s="66"/>
      <c r="H206" s="66"/>
      <c r="I206" s="67" t="n">
        <v>4.486</v>
      </c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  <c r="GY206" s="59"/>
      <c r="GZ206" s="59"/>
      <c r="HA206" s="59"/>
      <c r="HB206" s="59"/>
      <c r="HC206" s="59"/>
      <c r="HD206" s="59"/>
      <c r="HE206" s="59"/>
      <c r="HF206" s="59"/>
      <c r="HG206" s="59"/>
      <c r="HH206" s="59"/>
      <c r="HI206" s="59"/>
      <c r="HJ206" s="59"/>
      <c r="HK206" s="59"/>
      <c r="HL206" s="59"/>
      <c r="HM206" s="59"/>
      <c r="HN206" s="59"/>
      <c r="HO206" s="59"/>
      <c r="HP206" s="59"/>
      <c r="HQ206" s="59"/>
      <c r="HR206" s="59"/>
      <c r="HS206" s="59"/>
      <c r="HT206" s="59"/>
      <c r="HU206" s="59"/>
      <c r="HV206" s="59"/>
      <c r="HW206" s="59"/>
      <c r="HX206" s="59"/>
      <c r="HY206" s="59"/>
      <c r="HZ206" s="59"/>
      <c r="IA206" s="59"/>
      <c r="IB206" s="59"/>
      <c r="IC206" s="59"/>
      <c r="ID206" s="59"/>
      <c r="IE206" s="59"/>
      <c r="IF206" s="59"/>
      <c r="IG206" s="59"/>
      <c r="IH206" s="59"/>
      <c r="II206" s="59"/>
      <c r="IJ206" s="59"/>
      <c r="IK206" s="59"/>
      <c r="IL206" s="59"/>
      <c r="IM206" s="59"/>
      <c r="IN206" s="59"/>
      <c r="IO206" s="59"/>
      <c r="IP206" s="59"/>
      <c r="IQ206" s="59"/>
      <c r="IR206" s="59"/>
      <c r="IS206" s="59"/>
      <c r="IT206" s="59"/>
      <c r="IU206" s="59"/>
      <c r="IV206" s="59"/>
      <c r="IW206" s="59"/>
    </row>
    <row r="207" customFormat="false" ht="15.75" hidden="true" customHeight="true" outlineLevel="0" collapsed="false">
      <c r="A207" s="156" t="s">
        <v>183</v>
      </c>
      <c r="B207" s="62"/>
      <c r="C207" s="63"/>
      <c r="D207" s="64" t="s">
        <v>18</v>
      </c>
      <c r="E207" s="65" t="n">
        <v>2.139</v>
      </c>
      <c r="F207" s="66" t="n">
        <v>-0.606</v>
      </c>
      <c r="G207" s="66"/>
      <c r="H207" s="66"/>
      <c r="I207" s="67" t="n">
        <v>1.533</v>
      </c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  <c r="GY207" s="59"/>
      <c r="GZ207" s="59"/>
      <c r="HA207" s="59"/>
      <c r="HB207" s="59"/>
      <c r="HC207" s="59"/>
      <c r="HD207" s="59"/>
      <c r="HE207" s="59"/>
      <c r="HF207" s="59"/>
      <c r="HG207" s="59"/>
      <c r="HH207" s="59"/>
      <c r="HI207" s="59"/>
      <c r="HJ207" s="59"/>
      <c r="HK207" s="59"/>
      <c r="HL207" s="59"/>
      <c r="HM207" s="59"/>
      <c r="HN207" s="59"/>
      <c r="HO207" s="59"/>
      <c r="HP207" s="59"/>
      <c r="HQ207" s="59"/>
      <c r="HR207" s="59"/>
      <c r="HS207" s="59"/>
      <c r="HT207" s="59"/>
      <c r="HU207" s="59"/>
      <c r="HV207" s="59"/>
      <c r="HW207" s="59"/>
      <c r="HX207" s="59"/>
      <c r="HY207" s="59"/>
      <c r="HZ207" s="59"/>
      <c r="IA207" s="59"/>
      <c r="IB207" s="59"/>
      <c r="IC207" s="59"/>
      <c r="ID207" s="59"/>
      <c r="IE207" s="59"/>
      <c r="IF207" s="59"/>
      <c r="IG207" s="59"/>
      <c r="IH207" s="59"/>
      <c r="II207" s="59"/>
      <c r="IJ207" s="59"/>
      <c r="IK207" s="59"/>
      <c r="IL207" s="59"/>
      <c r="IM207" s="59"/>
      <c r="IN207" s="59"/>
      <c r="IO207" s="59"/>
      <c r="IP207" s="59"/>
      <c r="IQ207" s="59"/>
      <c r="IR207" s="59"/>
      <c r="IS207" s="59"/>
      <c r="IT207" s="59"/>
      <c r="IU207" s="59"/>
      <c r="IV207" s="59"/>
      <c r="IW207" s="59"/>
    </row>
    <row r="208" customFormat="false" ht="15.75" hidden="true" customHeight="true" outlineLevel="0" collapsed="false">
      <c r="A208" s="156" t="s">
        <v>184</v>
      </c>
      <c r="B208" s="62"/>
      <c r="C208" s="63"/>
      <c r="D208" s="64" t="s">
        <v>18</v>
      </c>
      <c r="E208" s="65" t="n">
        <v>2.677</v>
      </c>
      <c r="F208" s="66" t="n">
        <v>-0.447</v>
      </c>
      <c r="G208" s="66"/>
      <c r="H208" s="66"/>
      <c r="I208" s="67" t="n">
        <v>2.23</v>
      </c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  <c r="GY208" s="59"/>
      <c r="GZ208" s="59"/>
      <c r="HA208" s="59"/>
      <c r="HB208" s="59"/>
      <c r="HC208" s="59"/>
      <c r="HD208" s="59"/>
      <c r="HE208" s="59"/>
      <c r="HF208" s="59"/>
      <c r="HG208" s="59"/>
      <c r="HH208" s="59"/>
      <c r="HI208" s="59"/>
      <c r="HJ208" s="59"/>
      <c r="HK208" s="59"/>
      <c r="HL208" s="59"/>
      <c r="HM208" s="59"/>
      <c r="HN208" s="59"/>
      <c r="HO208" s="59"/>
      <c r="HP208" s="59"/>
      <c r="HQ208" s="59"/>
      <c r="HR208" s="59"/>
      <c r="HS208" s="59"/>
      <c r="HT208" s="59"/>
      <c r="HU208" s="59"/>
      <c r="HV208" s="59"/>
      <c r="HW208" s="59"/>
      <c r="HX208" s="59"/>
      <c r="HY208" s="59"/>
      <c r="HZ208" s="59"/>
      <c r="IA208" s="59"/>
      <c r="IB208" s="59"/>
      <c r="IC208" s="59"/>
      <c r="ID208" s="59"/>
      <c r="IE208" s="59"/>
      <c r="IF208" s="59"/>
      <c r="IG208" s="59"/>
      <c r="IH208" s="59"/>
      <c r="II208" s="59"/>
      <c r="IJ208" s="59"/>
      <c r="IK208" s="59"/>
      <c r="IL208" s="59"/>
      <c r="IM208" s="59"/>
      <c r="IN208" s="59"/>
      <c r="IO208" s="59"/>
      <c r="IP208" s="59"/>
      <c r="IQ208" s="59"/>
      <c r="IR208" s="59"/>
      <c r="IS208" s="59"/>
      <c r="IT208" s="59"/>
      <c r="IU208" s="59"/>
      <c r="IV208" s="59"/>
      <c r="IW208" s="59"/>
    </row>
    <row r="209" customFormat="false" ht="15.75" hidden="true" customHeight="true" outlineLevel="0" collapsed="false">
      <c r="A209" s="156" t="s">
        <v>185</v>
      </c>
      <c r="B209" s="62"/>
      <c r="C209" s="63"/>
      <c r="D209" s="64" t="s">
        <v>18</v>
      </c>
      <c r="E209" s="65" t="n">
        <v>8.595</v>
      </c>
      <c r="F209" s="66" t="n">
        <v>-1.271</v>
      </c>
      <c r="G209" s="66"/>
      <c r="H209" s="66"/>
      <c r="I209" s="67" t="n">
        <v>7.324</v>
      </c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  <c r="DG209" s="59"/>
      <c r="DH209" s="59"/>
      <c r="DI209" s="59"/>
      <c r="DJ209" s="59"/>
      <c r="DK209" s="59"/>
      <c r="DL209" s="59"/>
      <c r="DM209" s="59"/>
      <c r="DN209" s="59"/>
      <c r="DO209" s="59"/>
      <c r="DP209" s="59"/>
      <c r="DQ209" s="59"/>
      <c r="DR209" s="59"/>
      <c r="DS209" s="59"/>
      <c r="DT209" s="59"/>
      <c r="DU209" s="59"/>
      <c r="DV209" s="59"/>
      <c r="DW209" s="59"/>
      <c r="DX209" s="59"/>
      <c r="DY209" s="59"/>
      <c r="DZ209" s="59"/>
      <c r="EA209" s="59"/>
      <c r="EB209" s="59"/>
      <c r="EC209" s="59"/>
      <c r="ED209" s="59"/>
      <c r="EE209" s="59"/>
      <c r="EF209" s="59"/>
      <c r="EG209" s="59"/>
      <c r="EH209" s="59"/>
      <c r="EI209" s="59"/>
      <c r="EJ209" s="59"/>
      <c r="EK209" s="59"/>
      <c r="EL209" s="59"/>
      <c r="EM209" s="59"/>
      <c r="EN209" s="59"/>
      <c r="EO209" s="59"/>
      <c r="EP209" s="59"/>
      <c r="EQ209" s="59"/>
      <c r="ER209" s="59"/>
      <c r="ES209" s="59"/>
      <c r="ET209" s="59"/>
      <c r="EU209" s="59"/>
      <c r="EV209" s="59"/>
      <c r="EW209" s="59"/>
      <c r="EX209" s="59"/>
      <c r="EY209" s="59"/>
      <c r="EZ209" s="59"/>
      <c r="FA209" s="59"/>
      <c r="FB209" s="59"/>
      <c r="FC209" s="59"/>
      <c r="FD209" s="59"/>
      <c r="FE209" s="59"/>
      <c r="FF209" s="59"/>
      <c r="FG209" s="59"/>
      <c r="FH209" s="59"/>
      <c r="FI209" s="59"/>
      <c r="FJ209" s="59"/>
      <c r="FK209" s="59"/>
      <c r="FL209" s="59"/>
      <c r="FM209" s="59"/>
      <c r="FN209" s="59"/>
      <c r="FO209" s="59"/>
      <c r="FP209" s="59"/>
      <c r="FQ209" s="59"/>
      <c r="FR209" s="59"/>
      <c r="FS209" s="59"/>
      <c r="FT209" s="59"/>
      <c r="FU209" s="59"/>
      <c r="FV209" s="59"/>
      <c r="FW209" s="59"/>
      <c r="FX209" s="59"/>
      <c r="FY209" s="59"/>
      <c r="FZ209" s="59"/>
      <c r="GA209" s="59"/>
      <c r="GB209" s="59"/>
      <c r="GC209" s="59"/>
      <c r="GD209" s="59"/>
      <c r="GE209" s="59"/>
      <c r="GF209" s="59"/>
      <c r="GG209" s="59"/>
      <c r="GH209" s="59"/>
      <c r="GI209" s="59"/>
      <c r="GJ209" s="59"/>
      <c r="GK209" s="59"/>
      <c r="GL209" s="59"/>
      <c r="GM209" s="59"/>
      <c r="GN209" s="59"/>
      <c r="GO209" s="59"/>
      <c r="GP209" s="59"/>
      <c r="GQ209" s="59"/>
      <c r="GR209" s="59"/>
      <c r="GS209" s="59"/>
      <c r="GT209" s="59"/>
      <c r="GU209" s="59"/>
      <c r="GV209" s="59"/>
      <c r="GW209" s="59"/>
      <c r="GX209" s="59"/>
      <c r="GY209" s="59"/>
      <c r="GZ209" s="59"/>
      <c r="HA209" s="59"/>
      <c r="HB209" s="59"/>
      <c r="HC209" s="59"/>
      <c r="HD209" s="59"/>
      <c r="HE209" s="59"/>
      <c r="HF209" s="59"/>
      <c r="HG209" s="59"/>
      <c r="HH209" s="59"/>
      <c r="HI209" s="59"/>
      <c r="HJ209" s="59"/>
      <c r="HK209" s="59"/>
      <c r="HL209" s="59"/>
      <c r="HM209" s="59"/>
      <c r="HN209" s="59"/>
      <c r="HO209" s="59"/>
      <c r="HP209" s="59"/>
      <c r="HQ209" s="59"/>
      <c r="HR209" s="59"/>
      <c r="HS209" s="59"/>
      <c r="HT209" s="59"/>
      <c r="HU209" s="59"/>
      <c r="HV209" s="59"/>
      <c r="HW209" s="59"/>
      <c r="HX209" s="59"/>
      <c r="HY209" s="59"/>
      <c r="HZ209" s="59"/>
      <c r="IA209" s="59"/>
      <c r="IB209" s="59"/>
      <c r="IC209" s="59"/>
      <c r="ID209" s="59"/>
      <c r="IE209" s="59"/>
      <c r="IF209" s="59"/>
      <c r="IG209" s="59"/>
      <c r="IH209" s="59"/>
      <c r="II209" s="59"/>
      <c r="IJ209" s="59"/>
      <c r="IK209" s="59"/>
      <c r="IL209" s="59"/>
      <c r="IM209" s="59"/>
      <c r="IN209" s="59"/>
      <c r="IO209" s="59"/>
      <c r="IP209" s="59"/>
      <c r="IQ209" s="59"/>
      <c r="IR209" s="59"/>
      <c r="IS209" s="59"/>
      <c r="IT209" s="59"/>
      <c r="IU209" s="59"/>
      <c r="IV209" s="59"/>
      <c r="IW209" s="59"/>
    </row>
    <row r="210" customFormat="false" ht="15.75" hidden="true" customHeight="true" outlineLevel="0" collapsed="false">
      <c r="A210" s="156" t="s">
        <v>186</v>
      </c>
      <c r="B210" s="62"/>
      <c r="C210" s="63"/>
      <c r="D210" s="64" t="s">
        <v>18</v>
      </c>
      <c r="E210" s="65" t="n">
        <v>1.434</v>
      </c>
      <c r="F210" s="66" t="n">
        <v>-0.219</v>
      </c>
      <c r="G210" s="66"/>
      <c r="H210" s="66"/>
      <c r="I210" s="67" t="n">
        <v>1.215</v>
      </c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  <c r="GY210" s="59"/>
      <c r="GZ210" s="59"/>
      <c r="HA210" s="59"/>
      <c r="HB210" s="59"/>
      <c r="HC210" s="59"/>
      <c r="HD210" s="59"/>
      <c r="HE210" s="59"/>
      <c r="HF210" s="59"/>
      <c r="HG210" s="59"/>
      <c r="HH210" s="59"/>
      <c r="HI210" s="59"/>
      <c r="HJ210" s="59"/>
      <c r="HK210" s="59"/>
      <c r="HL210" s="59"/>
      <c r="HM210" s="59"/>
      <c r="HN210" s="59"/>
      <c r="HO210" s="59"/>
      <c r="HP210" s="59"/>
      <c r="HQ210" s="59"/>
      <c r="HR210" s="59"/>
      <c r="HS210" s="59"/>
      <c r="HT210" s="59"/>
      <c r="HU210" s="59"/>
      <c r="HV210" s="59"/>
      <c r="HW210" s="59"/>
      <c r="HX210" s="59"/>
      <c r="HY210" s="59"/>
      <c r="HZ210" s="59"/>
      <c r="IA210" s="59"/>
      <c r="IB210" s="59"/>
      <c r="IC210" s="59"/>
      <c r="ID210" s="59"/>
      <c r="IE210" s="59"/>
      <c r="IF210" s="59"/>
      <c r="IG210" s="59"/>
      <c r="IH210" s="59"/>
      <c r="II210" s="59"/>
      <c r="IJ210" s="59"/>
      <c r="IK210" s="59"/>
      <c r="IL210" s="59"/>
      <c r="IM210" s="59"/>
      <c r="IN210" s="59"/>
      <c r="IO210" s="59"/>
      <c r="IP210" s="59"/>
      <c r="IQ210" s="59"/>
      <c r="IR210" s="59"/>
      <c r="IS210" s="59"/>
      <c r="IT210" s="59"/>
      <c r="IU210" s="59"/>
      <c r="IV210" s="59"/>
      <c r="IW210" s="59"/>
    </row>
    <row r="211" customFormat="false" ht="15.75" hidden="true" customHeight="true" outlineLevel="0" collapsed="false">
      <c r="A211" s="157" t="s">
        <v>187</v>
      </c>
      <c r="B211" s="69"/>
      <c r="C211" s="70"/>
      <c r="D211" s="58"/>
      <c r="E211" s="54" t="n">
        <v>1.848</v>
      </c>
      <c r="F211" s="49" t="n">
        <v>-0.457</v>
      </c>
      <c r="G211" s="49"/>
      <c r="H211" s="49"/>
      <c r="I211" s="55" t="n">
        <f aca="false">SUM(E211:H211)</f>
        <v>1.391</v>
      </c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  <c r="GY211" s="59"/>
      <c r="GZ211" s="59"/>
      <c r="HA211" s="59"/>
      <c r="HB211" s="59"/>
      <c r="HC211" s="59"/>
      <c r="HD211" s="59"/>
      <c r="HE211" s="59"/>
      <c r="HF211" s="59"/>
      <c r="HG211" s="59"/>
      <c r="HH211" s="59"/>
      <c r="HI211" s="59"/>
      <c r="HJ211" s="59"/>
      <c r="HK211" s="59"/>
      <c r="HL211" s="59"/>
      <c r="HM211" s="59"/>
      <c r="HN211" s="59"/>
      <c r="HO211" s="59"/>
      <c r="HP211" s="59"/>
      <c r="HQ211" s="59"/>
      <c r="HR211" s="59"/>
      <c r="HS211" s="59"/>
      <c r="HT211" s="59"/>
      <c r="HU211" s="59"/>
      <c r="HV211" s="59"/>
      <c r="HW211" s="59"/>
      <c r="HX211" s="59"/>
      <c r="HY211" s="59"/>
      <c r="HZ211" s="59"/>
      <c r="IA211" s="59"/>
      <c r="IB211" s="59"/>
      <c r="IC211" s="59"/>
      <c r="ID211" s="59"/>
      <c r="IE211" s="59"/>
      <c r="IF211" s="59"/>
      <c r="IG211" s="59"/>
      <c r="IH211" s="59"/>
      <c r="II211" s="59"/>
      <c r="IJ211" s="59"/>
      <c r="IK211" s="59"/>
      <c r="IL211" s="59"/>
      <c r="IM211" s="59"/>
      <c r="IN211" s="59"/>
      <c r="IO211" s="59"/>
      <c r="IP211" s="59"/>
      <c r="IQ211" s="59"/>
      <c r="IR211" s="59"/>
      <c r="IS211" s="59"/>
      <c r="IT211" s="59"/>
      <c r="IU211" s="59"/>
      <c r="IV211" s="59"/>
      <c r="IW211" s="59"/>
    </row>
    <row r="212" customFormat="false" ht="15.75" hidden="true" customHeight="true" outlineLevel="0" collapsed="false">
      <c r="A212" s="157" t="s">
        <v>188</v>
      </c>
      <c r="B212" s="69"/>
      <c r="C212" s="70"/>
      <c r="D212" s="58"/>
      <c r="E212" s="54" t="n">
        <v>5.401</v>
      </c>
      <c r="F212" s="49" t="n">
        <v>-1.315</v>
      </c>
      <c r="G212" s="49"/>
      <c r="H212" s="49"/>
      <c r="I212" s="55" t="n">
        <v>4.086</v>
      </c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  <c r="GY212" s="59"/>
      <c r="GZ212" s="59"/>
      <c r="HA212" s="59"/>
      <c r="HB212" s="59"/>
      <c r="HC212" s="59"/>
      <c r="HD212" s="59"/>
      <c r="HE212" s="59"/>
      <c r="HF212" s="59"/>
      <c r="HG212" s="59"/>
      <c r="HH212" s="59"/>
      <c r="HI212" s="59"/>
      <c r="HJ212" s="59"/>
      <c r="HK212" s="59"/>
      <c r="HL212" s="59"/>
      <c r="HM212" s="59"/>
      <c r="HN212" s="59"/>
      <c r="HO212" s="59"/>
      <c r="HP212" s="59"/>
      <c r="HQ212" s="59"/>
      <c r="HR212" s="59"/>
      <c r="HS212" s="59"/>
      <c r="HT212" s="59"/>
      <c r="HU212" s="59"/>
      <c r="HV212" s="59"/>
      <c r="HW212" s="59"/>
      <c r="HX212" s="59"/>
      <c r="HY212" s="59"/>
      <c r="HZ212" s="59"/>
      <c r="IA212" s="59"/>
      <c r="IB212" s="59"/>
      <c r="IC212" s="59"/>
      <c r="ID212" s="59"/>
      <c r="IE212" s="59"/>
      <c r="IF212" s="59"/>
      <c r="IG212" s="59"/>
      <c r="IH212" s="59"/>
      <c r="II212" s="59"/>
      <c r="IJ212" s="59"/>
      <c r="IK212" s="59"/>
      <c r="IL212" s="59"/>
      <c r="IM212" s="59"/>
      <c r="IN212" s="59"/>
      <c r="IO212" s="59"/>
      <c r="IP212" s="59"/>
      <c r="IQ212" s="59"/>
      <c r="IR212" s="59"/>
      <c r="IS212" s="59"/>
      <c r="IT212" s="59"/>
      <c r="IU212" s="59"/>
      <c r="IV212" s="59"/>
      <c r="IW212" s="59"/>
    </row>
    <row r="213" customFormat="false" ht="15.75" hidden="true" customHeight="true" outlineLevel="0" collapsed="false">
      <c r="A213" s="157" t="s">
        <v>189</v>
      </c>
      <c r="B213" s="69"/>
      <c r="C213" s="70"/>
      <c r="D213" s="58"/>
      <c r="E213" s="54" t="n">
        <v>2.453</v>
      </c>
      <c r="F213" s="49" t="n">
        <v>-0.602</v>
      </c>
      <c r="G213" s="49"/>
      <c r="H213" s="49"/>
      <c r="I213" s="55" t="n">
        <v>1.851</v>
      </c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  <c r="GY213" s="59"/>
      <c r="GZ213" s="59"/>
      <c r="HA213" s="59"/>
      <c r="HB213" s="59"/>
      <c r="HC213" s="59"/>
      <c r="HD213" s="59"/>
      <c r="HE213" s="59"/>
      <c r="HF213" s="59"/>
      <c r="HG213" s="59"/>
      <c r="HH213" s="59"/>
      <c r="HI213" s="59"/>
      <c r="HJ213" s="59"/>
      <c r="HK213" s="59"/>
      <c r="HL213" s="59"/>
      <c r="HM213" s="59"/>
      <c r="HN213" s="59"/>
      <c r="HO213" s="59"/>
      <c r="HP213" s="59"/>
      <c r="HQ213" s="59"/>
      <c r="HR213" s="59"/>
      <c r="HS213" s="59"/>
      <c r="HT213" s="59"/>
      <c r="HU213" s="59"/>
      <c r="HV213" s="59"/>
      <c r="HW213" s="59"/>
      <c r="HX213" s="59"/>
      <c r="HY213" s="59"/>
      <c r="HZ213" s="59"/>
      <c r="IA213" s="59"/>
      <c r="IB213" s="59"/>
      <c r="IC213" s="59"/>
      <c r="ID213" s="59"/>
      <c r="IE213" s="59"/>
      <c r="IF213" s="59"/>
      <c r="IG213" s="59"/>
      <c r="IH213" s="59"/>
      <c r="II213" s="59"/>
      <c r="IJ213" s="59"/>
      <c r="IK213" s="59"/>
      <c r="IL213" s="59"/>
      <c r="IM213" s="59"/>
      <c r="IN213" s="59"/>
      <c r="IO213" s="59"/>
      <c r="IP213" s="59"/>
      <c r="IQ213" s="59"/>
      <c r="IR213" s="59"/>
      <c r="IS213" s="59"/>
      <c r="IT213" s="59"/>
      <c r="IU213" s="59"/>
      <c r="IV213" s="59"/>
      <c r="IW213" s="59"/>
    </row>
    <row r="214" customFormat="false" ht="15.75" hidden="true" customHeight="true" outlineLevel="0" collapsed="false">
      <c r="A214" s="157" t="s">
        <v>190</v>
      </c>
      <c r="B214" s="69"/>
      <c r="C214" s="70"/>
      <c r="D214" s="58"/>
      <c r="E214" s="54" t="n">
        <v>3.482</v>
      </c>
      <c r="F214" s="49" t="n">
        <v>-1.258</v>
      </c>
      <c r="G214" s="49"/>
      <c r="H214" s="49"/>
      <c r="I214" s="55" t="n">
        <v>2.224</v>
      </c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  <c r="GY214" s="59"/>
      <c r="GZ214" s="59"/>
      <c r="HA214" s="59"/>
      <c r="HB214" s="59"/>
      <c r="HC214" s="59"/>
      <c r="HD214" s="59"/>
      <c r="HE214" s="59"/>
      <c r="HF214" s="59"/>
      <c r="HG214" s="59"/>
      <c r="HH214" s="59"/>
      <c r="HI214" s="59"/>
      <c r="HJ214" s="59"/>
      <c r="HK214" s="59"/>
      <c r="HL214" s="59"/>
      <c r="HM214" s="59"/>
      <c r="HN214" s="59"/>
      <c r="HO214" s="59"/>
      <c r="HP214" s="59"/>
      <c r="HQ214" s="59"/>
      <c r="HR214" s="59"/>
      <c r="HS214" s="59"/>
      <c r="HT214" s="59"/>
      <c r="HU214" s="59"/>
      <c r="HV214" s="59"/>
      <c r="HW214" s="59"/>
      <c r="HX214" s="59"/>
      <c r="HY214" s="59"/>
      <c r="HZ214" s="59"/>
      <c r="IA214" s="59"/>
      <c r="IB214" s="59"/>
      <c r="IC214" s="59"/>
      <c r="ID214" s="59"/>
      <c r="IE214" s="59"/>
      <c r="IF214" s="59"/>
      <c r="IG214" s="59"/>
      <c r="IH214" s="59"/>
      <c r="II214" s="59"/>
      <c r="IJ214" s="59"/>
      <c r="IK214" s="59"/>
      <c r="IL214" s="59"/>
      <c r="IM214" s="59"/>
      <c r="IN214" s="59"/>
      <c r="IO214" s="59"/>
      <c r="IP214" s="59"/>
      <c r="IQ214" s="59"/>
      <c r="IR214" s="59"/>
      <c r="IS214" s="59"/>
      <c r="IT214" s="59"/>
      <c r="IU214" s="59"/>
      <c r="IV214" s="59"/>
      <c r="IW214" s="59"/>
    </row>
    <row r="215" customFormat="false" ht="18" hidden="true" customHeight="true" outlineLevel="0" collapsed="false">
      <c r="A215" s="158" t="s">
        <v>191</v>
      </c>
      <c r="B215" s="159"/>
      <c r="C215" s="95" t="s">
        <v>130</v>
      </c>
      <c r="D215" s="58"/>
      <c r="E215" s="54" t="n">
        <v>13.545</v>
      </c>
      <c r="F215" s="49" t="n">
        <v>-3.318</v>
      </c>
      <c r="G215" s="49"/>
      <c r="H215" s="49"/>
      <c r="I215" s="55" t="n">
        <f aca="false">SUM(E215:G215)</f>
        <v>10.227</v>
      </c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  <c r="GY215" s="59"/>
      <c r="GZ215" s="59"/>
      <c r="HA215" s="59"/>
      <c r="HB215" s="59"/>
      <c r="HC215" s="59"/>
      <c r="HD215" s="59"/>
      <c r="HE215" s="59"/>
      <c r="HF215" s="59"/>
      <c r="HG215" s="59"/>
      <c r="HH215" s="59"/>
      <c r="HI215" s="59"/>
      <c r="HJ215" s="59"/>
      <c r="HK215" s="59"/>
      <c r="HL215" s="59"/>
      <c r="HM215" s="59"/>
      <c r="HN215" s="59"/>
      <c r="HO215" s="59"/>
      <c r="HP215" s="59"/>
      <c r="HQ215" s="59"/>
      <c r="HR215" s="59"/>
      <c r="HS215" s="59"/>
      <c r="HT215" s="59"/>
      <c r="HU215" s="59"/>
      <c r="HV215" s="59"/>
      <c r="HW215" s="59"/>
      <c r="HX215" s="59"/>
      <c r="HY215" s="59"/>
      <c r="HZ215" s="59"/>
      <c r="IA215" s="59"/>
      <c r="IB215" s="59"/>
      <c r="IC215" s="59"/>
      <c r="ID215" s="59"/>
      <c r="IE215" s="59"/>
      <c r="IF215" s="59"/>
      <c r="IG215" s="59"/>
      <c r="IH215" s="59"/>
      <c r="II215" s="59"/>
      <c r="IJ215" s="59"/>
      <c r="IK215" s="59"/>
      <c r="IL215" s="59"/>
      <c r="IM215" s="59"/>
      <c r="IN215" s="59"/>
      <c r="IO215" s="59"/>
      <c r="IP215" s="59"/>
      <c r="IQ215" s="59"/>
      <c r="IR215" s="59"/>
      <c r="IS215" s="59"/>
      <c r="IT215" s="59"/>
      <c r="IU215" s="59"/>
      <c r="IV215" s="59"/>
      <c r="IW215" s="59"/>
    </row>
    <row r="216" customFormat="false" ht="18" hidden="true" customHeight="true" outlineLevel="0" collapsed="false">
      <c r="A216" s="158" t="s">
        <v>192</v>
      </c>
      <c r="B216" s="159"/>
      <c r="C216" s="95" t="s">
        <v>130</v>
      </c>
      <c r="D216" s="58"/>
      <c r="E216" s="54" t="n">
        <v>5.682</v>
      </c>
      <c r="F216" s="49" t="n">
        <v>-1.009</v>
      </c>
      <c r="G216" s="49"/>
      <c r="H216" s="49"/>
      <c r="I216" s="55" t="n">
        <f aca="false">SUM(E216:G216)</f>
        <v>4.673</v>
      </c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  <c r="GY216" s="59"/>
      <c r="GZ216" s="59"/>
      <c r="HA216" s="59"/>
      <c r="HB216" s="59"/>
      <c r="HC216" s="59"/>
      <c r="HD216" s="59"/>
      <c r="HE216" s="59"/>
      <c r="HF216" s="59"/>
      <c r="HG216" s="59"/>
      <c r="HH216" s="59"/>
      <c r="HI216" s="59"/>
      <c r="HJ216" s="59"/>
      <c r="HK216" s="59"/>
      <c r="HL216" s="59"/>
      <c r="HM216" s="59"/>
      <c r="HN216" s="59"/>
      <c r="HO216" s="59"/>
      <c r="HP216" s="59"/>
      <c r="HQ216" s="59"/>
      <c r="HR216" s="59"/>
      <c r="HS216" s="59"/>
      <c r="HT216" s="59"/>
      <c r="HU216" s="59"/>
      <c r="HV216" s="59"/>
      <c r="HW216" s="59"/>
      <c r="HX216" s="59"/>
      <c r="HY216" s="59"/>
      <c r="HZ216" s="59"/>
      <c r="IA216" s="59"/>
      <c r="IB216" s="59"/>
      <c r="IC216" s="59"/>
      <c r="ID216" s="59"/>
      <c r="IE216" s="59"/>
      <c r="IF216" s="59"/>
      <c r="IG216" s="59"/>
      <c r="IH216" s="59"/>
      <c r="II216" s="59"/>
      <c r="IJ216" s="59"/>
      <c r="IK216" s="59"/>
      <c r="IL216" s="59"/>
      <c r="IM216" s="59"/>
      <c r="IN216" s="59"/>
      <c r="IO216" s="59"/>
      <c r="IP216" s="59"/>
      <c r="IQ216" s="59"/>
      <c r="IR216" s="59"/>
      <c r="IS216" s="59"/>
      <c r="IT216" s="59"/>
      <c r="IU216" s="59"/>
      <c r="IV216" s="59"/>
      <c r="IW216" s="59"/>
    </row>
    <row r="217" customFormat="false" ht="18" hidden="true" customHeight="true" outlineLevel="0" collapsed="false">
      <c r="A217" s="158" t="s">
        <v>193</v>
      </c>
      <c r="B217" s="159"/>
      <c r="C217" s="95" t="s">
        <v>130</v>
      </c>
      <c r="D217" s="58"/>
      <c r="E217" s="54" t="n">
        <v>10.789</v>
      </c>
      <c r="F217" s="49" t="n">
        <v>-2.779</v>
      </c>
      <c r="G217" s="49"/>
      <c r="H217" s="49"/>
      <c r="I217" s="55" t="n">
        <f aca="false">SUM(E217:G217)</f>
        <v>8.01</v>
      </c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  <c r="GY217" s="59"/>
      <c r="GZ217" s="59"/>
      <c r="HA217" s="59"/>
      <c r="HB217" s="59"/>
      <c r="HC217" s="59"/>
      <c r="HD217" s="59"/>
      <c r="HE217" s="59"/>
      <c r="HF217" s="59"/>
      <c r="HG217" s="59"/>
      <c r="HH217" s="59"/>
      <c r="HI217" s="59"/>
      <c r="HJ217" s="59"/>
      <c r="HK217" s="59"/>
      <c r="HL217" s="59"/>
      <c r="HM217" s="59"/>
      <c r="HN217" s="59"/>
      <c r="HO217" s="59"/>
      <c r="HP217" s="59"/>
      <c r="HQ217" s="59"/>
      <c r="HR217" s="59"/>
      <c r="HS217" s="59"/>
      <c r="HT217" s="59"/>
      <c r="HU217" s="59"/>
      <c r="HV217" s="59"/>
      <c r="HW217" s="59"/>
      <c r="HX217" s="59"/>
      <c r="HY217" s="59"/>
      <c r="HZ217" s="59"/>
      <c r="IA217" s="59"/>
      <c r="IB217" s="59"/>
      <c r="IC217" s="59"/>
      <c r="ID217" s="59"/>
      <c r="IE217" s="59"/>
      <c r="IF217" s="59"/>
      <c r="IG217" s="59"/>
      <c r="IH217" s="59"/>
      <c r="II217" s="59"/>
      <c r="IJ217" s="59"/>
      <c r="IK217" s="59"/>
      <c r="IL217" s="59"/>
      <c r="IM217" s="59"/>
      <c r="IN217" s="59"/>
      <c r="IO217" s="59"/>
      <c r="IP217" s="59"/>
      <c r="IQ217" s="59"/>
      <c r="IR217" s="59"/>
      <c r="IS217" s="59"/>
      <c r="IT217" s="59"/>
      <c r="IU217" s="59"/>
      <c r="IV217" s="59"/>
      <c r="IW217" s="59"/>
    </row>
    <row r="218" customFormat="false" ht="18" hidden="true" customHeight="true" outlineLevel="0" collapsed="false">
      <c r="A218" s="158" t="s">
        <v>194</v>
      </c>
      <c r="B218" s="159"/>
      <c r="C218" s="95" t="s">
        <v>130</v>
      </c>
      <c r="D218" s="58"/>
      <c r="E218" s="54" t="n">
        <v>7.265</v>
      </c>
      <c r="F218" s="49" t="n">
        <v>-1.906</v>
      </c>
      <c r="G218" s="49"/>
      <c r="H218" s="49"/>
      <c r="I218" s="55" t="n">
        <f aca="false">SUM(E218:G218)</f>
        <v>5.359</v>
      </c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59"/>
      <c r="DJ218" s="59"/>
      <c r="DK218" s="59"/>
      <c r="DL218" s="59"/>
      <c r="DM218" s="59"/>
      <c r="DN218" s="59"/>
      <c r="DO218" s="59"/>
      <c r="DP218" s="59"/>
      <c r="DQ218" s="59"/>
      <c r="DR218" s="59"/>
      <c r="DS218" s="59"/>
      <c r="DT218" s="59"/>
      <c r="DU218" s="59"/>
      <c r="DV218" s="59"/>
      <c r="DW218" s="59"/>
      <c r="DX218" s="59"/>
      <c r="DY218" s="59"/>
      <c r="DZ218" s="59"/>
      <c r="EA218" s="59"/>
      <c r="EB218" s="59"/>
      <c r="EC218" s="59"/>
      <c r="ED218" s="59"/>
      <c r="EE218" s="59"/>
      <c r="EF218" s="59"/>
      <c r="EG218" s="59"/>
      <c r="EH218" s="59"/>
      <c r="EI218" s="59"/>
      <c r="EJ218" s="59"/>
      <c r="EK218" s="59"/>
      <c r="EL218" s="59"/>
      <c r="EM218" s="59"/>
      <c r="EN218" s="59"/>
      <c r="EO218" s="59"/>
      <c r="EP218" s="59"/>
      <c r="EQ218" s="59"/>
      <c r="ER218" s="59"/>
      <c r="ES218" s="59"/>
      <c r="ET218" s="59"/>
      <c r="EU218" s="59"/>
      <c r="EV218" s="59"/>
      <c r="EW218" s="59"/>
      <c r="EX218" s="59"/>
      <c r="EY218" s="59"/>
      <c r="EZ218" s="59"/>
      <c r="FA218" s="59"/>
      <c r="FB218" s="59"/>
      <c r="FC218" s="59"/>
      <c r="FD218" s="59"/>
      <c r="FE218" s="59"/>
      <c r="FF218" s="59"/>
      <c r="FG218" s="59"/>
      <c r="FH218" s="59"/>
      <c r="FI218" s="59"/>
      <c r="FJ218" s="59"/>
      <c r="FK218" s="59"/>
      <c r="FL218" s="59"/>
      <c r="FM218" s="59"/>
      <c r="FN218" s="59"/>
      <c r="FO218" s="59"/>
      <c r="FP218" s="59"/>
      <c r="FQ218" s="59"/>
      <c r="FR218" s="59"/>
      <c r="FS218" s="59"/>
      <c r="FT218" s="59"/>
      <c r="FU218" s="59"/>
      <c r="FV218" s="59"/>
      <c r="FW218" s="59"/>
      <c r="FX218" s="59"/>
      <c r="FY218" s="59"/>
      <c r="FZ218" s="59"/>
      <c r="GA218" s="59"/>
      <c r="GB218" s="59"/>
      <c r="GC218" s="59"/>
      <c r="GD218" s="59"/>
      <c r="GE218" s="59"/>
      <c r="GF218" s="59"/>
      <c r="GG218" s="59"/>
      <c r="GH218" s="59"/>
      <c r="GI218" s="59"/>
      <c r="GJ218" s="59"/>
      <c r="GK218" s="59"/>
      <c r="GL218" s="59"/>
      <c r="GM218" s="59"/>
      <c r="GN218" s="59"/>
      <c r="GO218" s="59"/>
      <c r="GP218" s="59"/>
      <c r="GQ218" s="59"/>
      <c r="GR218" s="59"/>
      <c r="GS218" s="59"/>
      <c r="GT218" s="59"/>
      <c r="GU218" s="59"/>
      <c r="GV218" s="59"/>
      <c r="GW218" s="59"/>
      <c r="GX218" s="59"/>
      <c r="GY218" s="59"/>
      <c r="GZ218" s="59"/>
      <c r="HA218" s="59"/>
      <c r="HB218" s="59"/>
      <c r="HC218" s="59"/>
      <c r="HD218" s="59"/>
      <c r="HE218" s="59"/>
      <c r="HF218" s="59"/>
      <c r="HG218" s="59"/>
      <c r="HH218" s="59"/>
      <c r="HI218" s="59"/>
      <c r="HJ218" s="59"/>
      <c r="HK218" s="59"/>
      <c r="HL218" s="59"/>
      <c r="HM218" s="59"/>
      <c r="HN218" s="59"/>
      <c r="HO218" s="59"/>
      <c r="HP218" s="59"/>
      <c r="HQ218" s="59"/>
      <c r="HR218" s="59"/>
      <c r="HS218" s="59"/>
      <c r="HT218" s="59"/>
      <c r="HU218" s="59"/>
      <c r="HV218" s="59"/>
      <c r="HW218" s="59"/>
      <c r="HX218" s="59"/>
      <c r="HY218" s="59"/>
      <c r="HZ218" s="59"/>
      <c r="IA218" s="59"/>
      <c r="IB218" s="59"/>
      <c r="IC218" s="59"/>
      <c r="ID218" s="59"/>
      <c r="IE218" s="59"/>
      <c r="IF218" s="59"/>
      <c r="IG218" s="59"/>
      <c r="IH218" s="59"/>
      <c r="II218" s="59"/>
      <c r="IJ218" s="59"/>
      <c r="IK218" s="59"/>
      <c r="IL218" s="59"/>
      <c r="IM218" s="59"/>
      <c r="IN218" s="59"/>
      <c r="IO218" s="59"/>
      <c r="IP218" s="59"/>
      <c r="IQ218" s="59"/>
      <c r="IR218" s="59"/>
      <c r="IS218" s="59"/>
      <c r="IT218" s="59"/>
      <c r="IU218" s="59"/>
      <c r="IV218" s="59"/>
      <c r="IW218" s="59"/>
    </row>
    <row r="219" customFormat="false" ht="18" hidden="true" customHeight="true" outlineLevel="0" collapsed="false">
      <c r="A219" s="158" t="s">
        <v>195</v>
      </c>
      <c r="B219" s="159"/>
      <c r="C219" s="95" t="s">
        <v>130</v>
      </c>
      <c r="D219" s="58"/>
      <c r="E219" s="54" t="n">
        <v>15.977</v>
      </c>
      <c r="F219" s="49" t="n">
        <v>-2.55</v>
      </c>
      <c r="G219" s="49"/>
      <c r="H219" s="49"/>
      <c r="I219" s="55" t="n">
        <f aca="false">SUM(E219:G219)</f>
        <v>13.427</v>
      </c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  <c r="DA219" s="59"/>
      <c r="DB219" s="59"/>
      <c r="DC219" s="59"/>
      <c r="DD219" s="59"/>
      <c r="DE219" s="59"/>
      <c r="DF219" s="59"/>
      <c r="DG219" s="59"/>
      <c r="DH219" s="59"/>
      <c r="DI219" s="59"/>
      <c r="DJ219" s="59"/>
      <c r="DK219" s="59"/>
      <c r="DL219" s="59"/>
      <c r="DM219" s="59"/>
      <c r="DN219" s="59"/>
      <c r="DO219" s="59"/>
      <c r="DP219" s="59"/>
      <c r="DQ219" s="59"/>
      <c r="DR219" s="59"/>
      <c r="DS219" s="59"/>
      <c r="DT219" s="59"/>
      <c r="DU219" s="59"/>
      <c r="DV219" s="59"/>
      <c r="DW219" s="59"/>
      <c r="DX219" s="59"/>
      <c r="DY219" s="59"/>
      <c r="DZ219" s="59"/>
      <c r="EA219" s="59"/>
      <c r="EB219" s="59"/>
      <c r="EC219" s="59"/>
      <c r="ED219" s="59"/>
      <c r="EE219" s="59"/>
      <c r="EF219" s="59"/>
      <c r="EG219" s="59"/>
      <c r="EH219" s="59"/>
      <c r="EI219" s="59"/>
      <c r="EJ219" s="59"/>
      <c r="EK219" s="59"/>
      <c r="EL219" s="59"/>
      <c r="EM219" s="59"/>
      <c r="EN219" s="59"/>
      <c r="EO219" s="59"/>
      <c r="EP219" s="59"/>
      <c r="EQ219" s="59"/>
      <c r="ER219" s="59"/>
      <c r="ES219" s="59"/>
      <c r="ET219" s="59"/>
      <c r="EU219" s="59"/>
      <c r="EV219" s="59"/>
      <c r="EW219" s="59"/>
      <c r="EX219" s="59"/>
      <c r="EY219" s="59"/>
      <c r="EZ219" s="59"/>
      <c r="FA219" s="59"/>
      <c r="FB219" s="59"/>
      <c r="FC219" s="59"/>
      <c r="FD219" s="59"/>
      <c r="FE219" s="59"/>
      <c r="FF219" s="59"/>
      <c r="FG219" s="59"/>
      <c r="FH219" s="59"/>
      <c r="FI219" s="59"/>
      <c r="FJ219" s="59"/>
      <c r="FK219" s="59"/>
      <c r="FL219" s="59"/>
      <c r="FM219" s="59"/>
      <c r="FN219" s="59"/>
      <c r="FO219" s="59"/>
      <c r="FP219" s="59"/>
      <c r="FQ219" s="59"/>
      <c r="FR219" s="59"/>
      <c r="FS219" s="59"/>
      <c r="FT219" s="59"/>
      <c r="FU219" s="59"/>
      <c r="FV219" s="59"/>
      <c r="FW219" s="59"/>
      <c r="FX219" s="59"/>
      <c r="FY219" s="59"/>
      <c r="FZ219" s="59"/>
      <c r="GA219" s="59"/>
      <c r="GB219" s="59"/>
      <c r="GC219" s="59"/>
      <c r="GD219" s="59"/>
      <c r="GE219" s="59"/>
      <c r="GF219" s="59"/>
      <c r="GG219" s="59"/>
      <c r="GH219" s="59"/>
      <c r="GI219" s="59"/>
      <c r="GJ219" s="59"/>
      <c r="GK219" s="59"/>
      <c r="GL219" s="59"/>
      <c r="GM219" s="59"/>
      <c r="GN219" s="59"/>
      <c r="GO219" s="59"/>
      <c r="GP219" s="59"/>
      <c r="GQ219" s="59"/>
      <c r="GR219" s="59"/>
      <c r="GS219" s="59"/>
      <c r="GT219" s="59"/>
      <c r="GU219" s="59"/>
      <c r="GV219" s="59"/>
      <c r="GW219" s="59"/>
      <c r="GX219" s="59"/>
      <c r="GY219" s="59"/>
      <c r="GZ219" s="59"/>
      <c r="HA219" s="59"/>
      <c r="HB219" s="59"/>
      <c r="HC219" s="59"/>
      <c r="HD219" s="59"/>
      <c r="HE219" s="59"/>
      <c r="HF219" s="59"/>
      <c r="HG219" s="59"/>
      <c r="HH219" s="59"/>
      <c r="HI219" s="59"/>
      <c r="HJ219" s="59"/>
      <c r="HK219" s="59"/>
      <c r="HL219" s="59"/>
      <c r="HM219" s="59"/>
      <c r="HN219" s="59"/>
      <c r="HO219" s="59"/>
      <c r="HP219" s="59"/>
      <c r="HQ219" s="59"/>
      <c r="HR219" s="59"/>
      <c r="HS219" s="59"/>
      <c r="HT219" s="59"/>
      <c r="HU219" s="59"/>
      <c r="HV219" s="59"/>
      <c r="HW219" s="59"/>
      <c r="HX219" s="59"/>
      <c r="HY219" s="59"/>
      <c r="HZ219" s="59"/>
      <c r="IA219" s="59"/>
      <c r="IB219" s="59"/>
      <c r="IC219" s="59"/>
      <c r="ID219" s="59"/>
      <c r="IE219" s="59"/>
      <c r="IF219" s="59"/>
      <c r="IG219" s="59"/>
      <c r="IH219" s="59"/>
      <c r="II219" s="59"/>
      <c r="IJ219" s="59"/>
      <c r="IK219" s="59"/>
      <c r="IL219" s="59"/>
      <c r="IM219" s="59"/>
      <c r="IN219" s="59"/>
      <c r="IO219" s="59"/>
      <c r="IP219" s="59"/>
      <c r="IQ219" s="59"/>
      <c r="IR219" s="59"/>
      <c r="IS219" s="59"/>
      <c r="IT219" s="59"/>
      <c r="IU219" s="59"/>
      <c r="IV219" s="59"/>
      <c r="IW219" s="59"/>
    </row>
    <row r="220" customFormat="false" ht="18" hidden="true" customHeight="true" outlineLevel="0" collapsed="false">
      <c r="A220" s="158" t="s">
        <v>196</v>
      </c>
      <c r="B220" s="159"/>
      <c r="C220" s="95" t="s">
        <v>130</v>
      </c>
      <c r="D220" s="58"/>
      <c r="E220" s="54" t="n">
        <v>0.848</v>
      </c>
      <c r="F220" s="49" t="n">
        <v>-0.297</v>
      </c>
      <c r="G220" s="49"/>
      <c r="H220" s="49"/>
      <c r="I220" s="55" t="n">
        <f aca="false">SUM(E220:G220)</f>
        <v>0.551</v>
      </c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  <c r="DA220" s="59"/>
      <c r="DB220" s="59"/>
      <c r="DC220" s="59"/>
      <c r="DD220" s="59"/>
      <c r="DE220" s="59"/>
      <c r="DF220" s="59"/>
      <c r="DG220" s="59"/>
      <c r="DH220" s="59"/>
      <c r="DI220" s="59"/>
      <c r="DJ220" s="59"/>
      <c r="DK220" s="59"/>
      <c r="DL220" s="59"/>
      <c r="DM220" s="59"/>
      <c r="DN220" s="59"/>
      <c r="DO220" s="59"/>
      <c r="DP220" s="59"/>
      <c r="DQ220" s="59"/>
      <c r="DR220" s="59"/>
      <c r="DS220" s="59"/>
      <c r="DT220" s="59"/>
      <c r="DU220" s="59"/>
      <c r="DV220" s="59"/>
      <c r="DW220" s="59"/>
      <c r="DX220" s="59"/>
      <c r="DY220" s="59"/>
      <c r="DZ220" s="59"/>
      <c r="EA220" s="59"/>
      <c r="EB220" s="59"/>
      <c r="EC220" s="59"/>
      <c r="ED220" s="59"/>
      <c r="EE220" s="59"/>
      <c r="EF220" s="59"/>
      <c r="EG220" s="59"/>
      <c r="EH220" s="59"/>
      <c r="EI220" s="59"/>
      <c r="EJ220" s="59"/>
      <c r="EK220" s="59"/>
      <c r="EL220" s="59"/>
      <c r="EM220" s="59"/>
      <c r="EN220" s="59"/>
      <c r="EO220" s="59"/>
      <c r="EP220" s="59"/>
      <c r="EQ220" s="59"/>
      <c r="ER220" s="59"/>
      <c r="ES220" s="59"/>
      <c r="ET220" s="59"/>
      <c r="EU220" s="59"/>
      <c r="EV220" s="59"/>
      <c r="EW220" s="59"/>
      <c r="EX220" s="59"/>
      <c r="EY220" s="59"/>
      <c r="EZ220" s="59"/>
      <c r="FA220" s="59"/>
      <c r="FB220" s="59"/>
      <c r="FC220" s="59"/>
      <c r="FD220" s="59"/>
      <c r="FE220" s="59"/>
      <c r="FF220" s="59"/>
      <c r="FG220" s="59"/>
      <c r="FH220" s="59"/>
      <c r="FI220" s="59"/>
      <c r="FJ220" s="59"/>
      <c r="FK220" s="59"/>
      <c r="FL220" s="59"/>
      <c r="FM220" s="59"/>
      <c r="FN220" s="59"/>
      <c r="FO220" s="59"/>
      <c r="FP220" s="59"/>
      <c r="FQ220" s="59"/>
      <c r="FR220" s="59"/>
      <c r="FS220" s="59"/>
      <c r="FT220" s="59"/>
      <c r="FU220" s="59"/>
      <c r="FV220" s="59"/>
      <c r="FW220" s="59"/>
      <c r="FX220" s="59"/>
      <c r="FY220" s="59"/>
      <c r="FZ220" s="59"/>
      <c r="GA220" s="59"/>
      <c r="GB220" s="59"/>
      <c r="GC220" s="59"/>
      <c r="GD220" s="59"/>
      <c r="GE220" s="59"/>
      <c r="GF220" s="59"/>
      <c r="GG220" s="59"/>
      <c r="GH220" s="59"/>
      <c r="GI220" s="59"/>
      <c r="GJ220" s="59"/>
      <c r="GK220" s="59"/>
      <c r="GL220" s="59"/>
      <c r="GM220" s="59"/>
      <c r="GN220" s="59"/>
      <c r="GO220" s="59"/>
      <c r="GP220" s="59"/>
      <c r="GQ220" s="59"/>
      <c r="GR220" s="59"/>
      <c r="GS220" s="59"/>
      <c r="GT220" s="59"/>
      <c r="GU220" s="59"/>
      <c r="GV220" s="59"/>
      <c r="GW220" s="59"/>
      <c r="GX220" s="59"/>
      <c r="GY220" s="59"/>
      <c r="GZ220" s="59"/>
      <c r="HA220" s="59"/>
      <c r="HB220" s="59"/>
      <c r="HC220" s="59"/>
      <c r="HD220" s="59"/>
      <c r="HE220" s="59"/>
      <c r="HF220" s="59"/>
      <c r="HG220" s="59"/>
      <c r="HH220" s="59"/>
      <c r="HI220" s="59"/>
      <c r="HJ220" s="59"/>
      <c r="HK220" s="59"/>
      <c r="HL220" s="59"/>
      <c r="HM220" s="59"/>
      <c r="HN220" s="59"/>
      <c r="HO220" s="59"/>
      <c r="HP220" s="59"/>
      <c r="HQ220" s="59"/>
      <c r="HR220" s="59"/>
      <c r="HS220" s="59"/>
      <c r="HT220" s="59"/>
      <c r="HU220" s="59"/>
      <c r="HV220" s="59"/>
      <c r="HW220" s="59"/>
      <c r="HX220" s="59"/>
      <c r="HY220" s="59"/>
      <c r="HZ220" s="59"/>
      <c r="IA220" s="59"/>
      <c r="IB220" s="59"/>
      <c r="IC220" s="59"/>
      <c r="ID220" s="59"/>
      <c r="IE220" s="59"/>
      <c r="IF220" s="59"/>
      <c r="IG220" s="59"/>
      <c r="IH220" s="59"/>
      <c r="II220" s="59"/>
      <c r="IJ220" s="59"/>
      <c r="IK220" s="59"/>
      <c r="IL220" s="59"/>
      <c r="IM220" s="59"/>
      <c r="IN220" s="59"/>
      <c r="IO220" s="59"/>
      <c r="IP220" s="59"/>
      <c r="IQ220" s="59"/>
      <c r="IR220" s="59"/>
      <c r="IS220" s="59"/>
      <c r="IT220" s="59"/>
      <c r="IU220" s="59"/>
      <c r="IV220" s="59"/>
      <c r="IW220" s="59"/>
    </row>
    <row r="221" customFormat="false" ht="18" hidden="true" customHeight="true" outlineLevel="0" collapsed="false">
      <c r="A221" s="158" t="s">
        <v>197</v>
      </c>
      <c r="B221" s="159"/>
      <c r="C221" s="95" t="s">
        <v>130</v>
      </c>
      <c r="D221" s="58"/>
      <c r="E221" s="54" t="n">
        <v>7.231</v>
      </c>
      <c r="F221" s="49" t="n">
        <v>-1.234</v>
      </c>
      <c r="G221" s="49"/>
      <c r="H221" s="49"/>
      <c r="I221" s="55" t="n">
        <f aca="false">SUM(E221:G221)</f>
        <v>5.997</v>
      </c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  <c r="GY221" s="59"/>
      <c r="GZ221" s="59"/>
      <c r="HA221" s="59"/>
      <c r="HB221" s="59"/>
      <c r="HC221" s="59"/>
      <c r="HD221" s="59"/>
      <c r="HE221" s="59"/>
      <c r="HF221" s="59"/>
      <c r="HG221" s="59"/>
      <c r="HH221" s="59"/>
      <c r="HI221" s="59"/>
      <c r="HJ221" s="59"/>
      <c r="HK221" s="59"/>
      <c r="HL221" s="59"/>
      <c r="HM221" s="59"/>
      <c r="HN221" s="59"/>
      <c r="HO221" s="59"/>
      <c r="HP221" s="59"/>
      <c r="HQ221" s="59"/>
      <c r="HR221" s="59"/>
      <c r="HS221" s="59"/>
      <c r="HT221" s="59"/>
      <c r="HU221" s="59"/>
      <c r="HV221" s="59"/>
      <c r="HW221" s="59"/>
      <c r="HX221" s="59"/>
      <c r="HY221" s="59"/>
      <c r="HZ221" s="59"/>
      <c r="IA221" s="59"/>
      <c r="IB221" s="59"/>
      <c r="IC221" s="59"/>
      <c r="ID221" s="59"/>
      <c r="IE221" s="59"/>
      <c r="IF221" s="59"/>
      <c r="IG221" s="59"/>
      <c r="IH221" s="59"/>
      <c r="II221" s="59"/>
      <c r="IJ221" s="59"/>
      <c r="IK221" s="59"/>
      <c r="IL221" s="59"/>
      <c r="IM221" s="59"/>
      <c r="IN221" s="59"/>
      <c r="IO221" s="59"/>
      <c r="IP221" s="59"/>
      <c r="IQ221" s="59"/>
      <c r="IR221" s="59"/>
      <c r="IS221" s="59"/>
      <c r="IT221" s="59"/>
      <c r="IU221" s="59"/>
      <c r="IV221" s="59"/>
      <c r="IW221" s="59"/>
    </row>
    <row r="222" customFormat="false" ht="18" hidden="true" customHeight="true" outlineLevel="0" collapsed="false">
      <c r="A222" s="158" t="s">
        <v>198</v>
      </c>
      <c r="B222" s="159"/>
      <c r="C222" s="95" t="s">
        <v>130</v>
      </c>
      <c r="D222" s="58"/>
      <c r="E222" s="54" t="n">
        <v>5.798</v>
      </c>
      <c r="F222" s="49" t="n">
        <v>-1.206</v>
      </c>
      <c r="G222" s="49"/>
      <c r="H222" s="49"/>
      <c r="I222" s="55" t="n">
        <f aca="false">SUM(E222:G222)</f>
        <v>4.592</v>
      </c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  <c r="GY222" s="59"/>
      <c r="GZ222" s="59"/>
      <c r="HA222" s="59"/>
      <c r="HB222" s="59"/>
      <c r="HC222" s="59"/>
      <c r="HD222" s="59"/>
      <c r="HE222" s="59"/>
      <c r="HF222" s="59"/>
      <c r="HG222" s="59"/>
      <c r="HH222" s="59"/>
      <c r="HI222" s="59"/>
      <c r="HJ222" s="59"/>
      <c r="HK222" s="59"/>
      <c r="HL222" s="59"/>
      <c r="HM222" s="59"/>
      <c r="HN222" s="59"/>
      <c r="HO222" s="59"/>
      <c r="HP222" s="59"/>
      <c r="HQ222" s="59"/>
      <c r="HR222" s="59"/>
      <c r="HS222" s="59"/>
      <c r="HT222" s="59"/>
      <c r="HU222" s="59"/>
      <c r="HV222" s="59"/>
      <c r="HW222" s="59"/>
      <c r="HX222" s="59"/>
      <c r="HY222" s="59"/>
      <c r="HZ222" s="59"/>
      <c r="IA222" s="59"/>
      <c r="IB222" s="59"/>
      <c r="IC222" s="59"/>
      <c r="ID222" s="59"/>
      <c r="IE222" s="59"/>
      <c r="IF222" s="59"/>
      <c r="IG222" s="59"/>
      <c r="IH222" s="59"/>
      <c r="II222" s="59"/>
      <c r="IJ222" s="59"/>
      <c r="IK222" s="59"/>
      <c r="IL222" s="59"/>
      <c r="IM222" s="59"/>
      <c r="IN222" s="59"/>
      <c r="IO222" s="59"/>
      <c r="IP222" s="59"/>
      <c r="IQ222" s="59"/>
      <c r="IR222" s="59"/>
      <c r="IS222" s="59"/>
      <c r="IT222" s="59"/>
      <c r="IU222" s="59"/>
      <c r="IV222" s="59"/>
      <c r="IW222" s="59"/>
    </row>
    <row r="223" customFormat="false" ht="18" hidden="true" customHeight="true" outlineLevel="0" collapsed="false">
      <c r="A223" s="158" t="s">
        <v>199</v>
      </c>
      <c r="B223" s="159"/>
      <c r="C223" s="95" t="s">
        <v>130</v>
      </c>
      <c r="D223" s="58"/>
      <c r="E223" s="54" t="n">
        <v>0.924</v>
      </c>
      <c r="F223" s="49" t="n">
        <v>-0.446</v>
      </c>
      <c r="G223" s="49"/>
      <c r="H223" s="49"/>
      <c r="I223" s="55" t="n">
        <f aca="false">SUM(E223:G223)</f>
        <v>0.478</v>
      </c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  <c r="DA223" s="59"/>
      <c r="DB223" s="59"/>
      <c r="DC223" s="59"/>
      <c r="DD223" s="59"/>
      <c r="DE223" s="59"/>
      <c r="DF223" s="59"/>
      <c r="DG223" s="59"/>
      <c r="DH223" s="59"/>
      <c r="DI223" s="59"/>
      <c r="DJ223" s="59"/>
      <c r="DK223" s="59"/>
      <c r="DL223" s="59"/>
      <c r="DM223" s="59"/>
      <c r="DN223" s="59"/>
      <c r="DO223" s="59"/>
      <c r="DP223" s="59"/>
      <c r="DQ223" s="59"/>
      <c r="DR223" s="59"/>
      <c r="DS223" s="59"/>
      <c r="DT223" s="59"/>
      <c r="DU223" s="59"/>
      <c r="DV223" s="59"/>
      <c r="DW223" s="59"/>
      <c r="DX223" s="59"/>
      <c r="DY223" s="59"/>
      <c r="DZ223" s="59"/>
      <c r="EA223" s="59"/>
      <c r="EB223" s="59"/>
      <c r="EC223" s="59"/>
      <c r="ED223" s="59"/>
      <c r="EE223" s="59"/>
      <c r="EF223" s="59"/>
      <c r="EG223" s="59"/>
      <c r="EH223" s="59"/>
      <c r="EI223" s="59"/>
      <c r="EJ223" s="59"/>
      <c r="EK223" s="59"/>
      <c r="EL223" s="59"/>
      <c r="EM223" s="59"/>
      <c r="EN223" s="59"/>
      <c r="EO223" s="59"/>
      <c r="EP223" s="59"/>
      <c r="EQ223" s="59"/>
      <c r="ER223" s="59"/>
      <c r="ES223" s="59"/>
      <c r="ET223" s="59"/>
      <c r="EU223" s="59"/>
      <c r="EV223" s="59"/>
      <c r="EW223" s="59"/>
      <c r="EX223" s="59"/>
      <c r="EY223" s="59"/>
      <c r="EZ223" s="59"/>
      <c r="FA223" s="59"/>
      <c r="FB223" s="59"/>
      <c r="FC223" s="59"/>
      <c r="FD223" s="59"/>
      <c r="FE223" s="59"/>
      <c r="FF223" s="59"/>
      <c r="FG223" s="59"/>
      <c r="FH223" s="59"/>
      <c r="FI223" s="59"/>
      <c r="FJ223" s="59"/>
      <c r="FK223" s="59"/>
      <c r="FL223" s="59"/>
      <c r="FM223" s="59"/>
      <c r="FN223" s="59"/>
      <c r="FO223" s="59"/>
      <c r="FP223" s="59"/>
      <c r="FQ223" s="59"/>
      <c r="FR223" s="59"/>
      <c r="FS223" s="59"/>
      <c r="FT223" s="59"/>
      <c r="FU223" s="59"/>
      <c r="FV223" s="59"/>
      <c r="FW223" s="59"/>
      <c r="FX223" s="59"/>
      <c r="FY223" s="59"/>
      <c r="FZ223" s="59"/>
      <c r="GA223" s="59"/>
      <c r="GB223" s="59"/>
      <c r="GC223" s="59"/>
      <c r="GD223" s="59"/>
      <c r="GE223" s="59"/>
      <c r="GF223" s="59"/>
      <c r="GG223" s="59"/>
      <c r="GH223" s="59"/>
      <c r="GI223" s="59"/>
      <c r="GJ223" s="59"/>
      <c r="GK223" s="59"/>
      <c r="GL223" s="59"/>
      <c r="GM223" s="59"/>
      <c r="GN223" s="59"/>
      <c r="GO223" s="59"/>
      <c r="GP223" s="59"/>
      <c r="GQ223" s="59"/>
      <c r="GR223" s="59"/>
      <c r="GS223" s="59"/>
      <c r="GT223" s="59"/>
      <c r="GU223" s="59"/>
      <c r="GV223" s="59"/>
      <c r="GW223" s="59"/>
      <c r="GX223" s="59"/>
      <c r="GY223" s="59"/>
      <c r="GZ223" s="59"/>
      <c r="HA223" s="59"/>
      <c r="HB223" s="59"/>
      <c r="HC223" s="59"/>
      <c r="HD223" s="59"/>
      <c r="HE223" s="59"/>
      <c r="HF223" s="59"/>
      <c r="HG223" s="59"/>
      <c r="HH223" s="59"/>
      <c r="HI223" s="59"/>
      <c r="HJ223" s="59"/>
      <c r="HK223" s="59"/>
      <c r="HL223" s="59"/>
      <c r="HM223" s="59"/>
      <c r="HN223" s="59"/>
      <c r="HO223" s="59"/>
      <c r="HP223" s="59"/>
      <c r="HQ223" s="59"/>
      <c r="HR223" s="59"/>
      <c r="HS223" s="59"/>
      <c r="HT223" s="59"/>
      <c r="HU223" s="59"/>
      <c r="HV223" s="59"/>
      <c r="HW223" s="59"/>
      <c r="HX223" s="59"/>
      <c r="HY223" s="59"/>
      <c r="HZ223" s="59"/>
      <c r="IA223" s="59"/>
      <c r="IB223" s="59"/>
      <c r="IC223" s="59"/>
      <c r="ID223" s="59"/>
      <c r="IE223" s="59"/>
      <c r="IF223" s="59"/>
      <c r="IG223" s="59"/>
      <c r="IH223" s="59"/>
      <c r="II223" s="59"/>
      <c r="IJ223" s="59"/>
      <c r="IK223" s="59"/>
      <c r="IL223" s="59"/>
      <c r="IM223" s="59"/>
      <c r="IN223" s="59"/>
      <c r="IO223" s="59"/>
      <c r="IP223" s="59"/>
      <c r="IQ223" s="59"/>
      <c r="IR223" s="59"/>
      <c r="IS223" s="59"/>
      <c r="IT223" s="59"/>
      <c r="IU223" s="59"/>
      <c r="IV223" s="59"/>
      <c r="IW223" s="59"/>
    </row>
    <row r="224" customFormat="false" ht="18" hidden="true" customHeight="true" outlineLevel="0" collapsed="false">
      <c r="A224" s="158" t="s">
        <v>200</v>
      </c>
      <c r="B224" s="159"/>
      <c r="C224" s="95" t="s">
        <v>130</v>
      </c>
      <c r="D224" s="58"/>
      <c r="E224" s="54" t="n">
        <v>24.088</v>
      </c>
      <c r="F224" s="49" t="n">
        <v>-3.873</v>
      </c>
      <c r="G224" s="49"/>
      <c r="H224" s="49"/>
      <c r="I224" s="55" t="n">
        <f aca="false">SUM(E224:G224)</f>
        <v>20.215</v>
      </c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  <c r="GY224" s="59"/>
      <c r="GZ224" s="59"/>
      <c r="HA224" s="59"/>
      <c r="HB224" s="59"/>
      <c r="HC224" s="59"/>
      <c r="HD224" s="59"/>
      <c r="HE224" s="59"/>
      <c r="HF224" s="59"/>
      <c r="HG224" s="59"/>
      <c r="HH224" s="59"/>
      <c r="HI224" s="59"/>
      <c r="HJ224" s="59"/>
      <c r="HK224" s="59"/>
      <c r="HL224" s="59"/>
      <c r="HM224" s="59"/>
      <c r="HN224" s="59"/>
      <c r="HO224" s="59"/>
      <c r="HP224" s="59"/>
      <c r="HQ224" s="59"/>
      <c r="HR224" s="59"/>
      <c r="HS224" s="59"/>
      <c r="HT224" s="59"/>
      <c r="HU224" s="59"/>
      <c r="HV224" s="59"/>
      <c r="HW224" s="59"/>
      <c r="HX224" s="59"/>
      <c r="HY224" s="59"/>
      <c r="HZ224" s="59"/>
      <c r="IA224" s="59"/>
      <c r="IB224" s="59"/>
      <c r="IC224" s="59"/>
      <c r="ID224" s="59"/>
      <c r="IE224" s="59"/>
      <c r="IF224" s="59"/>
      <c r="IG224" s="59"/>
      <c r="IH224" s="59"/>
      <c r="II224" s="59"/>
      <c r="IJ224" s="59"/>
      <c r="IK224" s="59"/>
      <c r="IL224" s="59"/>
      <c r="IM224" s="59"/>
      <c r="IN224" s="59"/>
      <c r="IO224" s="59"/>
      <c r="IP224" s="59"/>
      <c r="IQ224" s="59"/>
      <c r="IR224" s="59"/>
      <c r="IS224" s="59"/>
      <c r="IT224" s="59"/>
      <c r="IU224" s="59"/>
      <c r="IV224" s="59"/>
      <c r="IW224" s="59"/>
    </row>
    <row r="225" customFormat="false" ht="15.75" hidden="true" customHeight="true" outlineLevel="0" collapsed="false">
      <c r="A225" s="87" t="s">
        <v>201</v>
      </c>
      <c r="B225" s="52" t="n">
        <v>37083</v>
      </c>
      <c r="C225" s="53" t="s">
        <v>176</v>
      </c>
      <c r="D225" s="58" t="n">
        <f aca="false">I225/0.015</f>
        <v>-60.4</v>
      </c>
      <c r="E225" s="54" t="n">
        <v>-0.655</v>
      </c>
      <c r="F225" s="49" t="n">
        <v>-0.251</v>
      </c>
      <c r="G225" s="49" t="n">
        <v>0</v>
      </c>
      <c r="H225" s="49" t="n">
        <v>0</v>
      </c>
      <c r="I225" s="55" t="n">
        <f aca="false">SUM(E225:H225)</f>
        <v>-0.906</v>
      </c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59"/>
      <c r="DJ225" s="59"/>
      <c r="DK225" s="59"/>
      <c r="DL225" s="59"/>
      <c r="DM225" s="59"/>
      <c r="DN225" s="59"/>
      <c r="DO225" s="59"/>
      <c r="DP225" s="59"/>
      <c r="DQ225" s="59"/>
      <c r="DR225" s="59"/>
      <c r="DS225" s="59"/>
      <c r="DT225" s="59"/>
      <c r="DU225" s="59"/>
      <c r="DV225" s="59"/>
      <c r="DW225" s="59"/>
      <c r="DX225" s="59"/>
      <c r="DY225" s="59"/>
      <c r="DZ225" s="59"/>
      <c r="EA225" s="59"/>
      <c r="EB225" s="59"/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59"/>
      <c r="ER225" s="59"/>
      <c r="ES225" s="59"/>
      <c r="ET225" s="59"/>
      <c r="EU225" s="59"/>
      <c r="EV225" s="59"/>
      <c r="EW225" s="59"/>
      <c r="EX225" s="59"/>
      <c r="EY225" s="59"/>
      <c r="EZ225" s="59"/>
      <c r="FA225" s="59"/>
      <c r="FB225" s="59"/>
      <c r="FC225" s="59"/>
      <c r="FD225" s="59"/>
      <c r="FE225" s="59"/>
      <c r="FF225" s="59"/>
      <c r="FG225" s="59"/>
      <c r="FH225" s="59"/>
      <c r="FI225" s="59"/>
      <c r="FJ225" s="59"/>
      <c r="FK225" s="59"/>
      <c r="FL225" s="59"/>
      <c r="FM225" s="59"/>
      <c r="FN225" s="59"/>
      <c r="FO225" s="59"/>
      <c r="FP225" s="59"/>
      <c r="FQ225" s="59"/>
      <c r="FR225" s="59"/>
      <c r="FS225" s="59"/>
      <c r="FT225" s="59"/>
      <c r="FU225" s="59"/>
      <c r="FV225" s="59"/>
      <c r="FW225" s="59"/>
      <c r="FX225" s="59"/>
      <c r="FY225" s="59"/>
      <c r="FZ225" s="59"/>
      <c r="GA225" s="59"/>
      <c r="GB225" s="59"/>
      <c r="GC225" s="59"/>
      <c r="GD225" s="59"/>
      <c r="GE225" s="59"/>
      <c r="GF225" s="59"/>
      <c r="GG225" s="59"/>
      <c r="GH225" s="59"/>
      <c r="GI225" s="59"/>
      <c r="GJ225" s="59"/>
      <c r="GK225" s="59"/>
      <c r="GL225" s="59"/>
      <c r="GM225" s="59"/>
      <c r="GN225" s="59"/>
      <c r="GO225" s="59"/>
      <c r="GP225" s="59"/>
      <c r="GQ225" s="59"/>
      <c r="GR225" s="59"/>
      <c r="GS225" s="59"/>
      <c r="GT225" s="59"/>
      <c r="GU225" s="59"/>
      <c r="GV225" s="59"/>
      <c r="GW225" s="59"/>
      <c r="GX225" s="59"/>
      <c r="GY225" s="59"/>
      <c r="GZ225" s="59"/>
      <c r="HA225" s="59"/>
      <c r="HB225" s="59"/>
      <c r="HC225" s="59"/>
      <c r="HD225" s="59"/>
      <c r="HE225" s="59"/>
      <c r="HF225" s="59"/>
      <c r="HG225" s="59"/>
      <c r="HH225" s="59"/>
      <c r="HI225" s="59"/>
      <c r="HJ225" s="59"/>
      <c r="HK225" s="59"/>
      <c r="HL225" s="59"/>
      <c r="HM225" s="59"/>
      <c r="HN225" s="59"/>
      <c r="HO225" s="59"/>
      <c r="HP225" s="59"/>
      <c r="HQ225" s="59"/>
      <c r="HR225" s="59"/>
      <c r="HS225" s="59"/>
      <c r="HT225" s="59"/>
      <c r="HU225" s="59"/>
      <c r="HV225" s="59"/>
      <c r="HW225" s="59"/>
      <c r="HX225" s="59"/>
      <c r="HY225" s="59"/>
      <c r="HZ225" s="59"/>
      <c r="IA225" s="59"/>
      <c r="IB225" s="59"/>
      <c r="IC225" s="59"/>
      <c r="ID225" s="59"/>
      <c r="IE225" s="59"/>
      <c r="IF225" s="59"/>
      <c r="IG225" s="59"/>
      <c r="IH225" s="59"/>
      <c r="II225" s="59"/>
      <c r="IJ225" s="59"/>
      <c r="IK225" s="59"/>
      <c r="IL225" s="59"/>
      <c r="IM225" s="59"/>
      <c r="IN225" s="59"/>
      <c r="IO225" s="59"/>
      <c r="IP225" s="59"/>
      <c r="IQ225" s="59"/>
      <c r="IR225" s="59"/>
      <c r="IS225" s="59"/>
      <c r="IT225" s="59"/>
      <c r="IU225" s="59"/>
      <c r="IV225" s="59"/>
      <c r="IW225" s="59"/>
    </row>
    <row r="226" customFormat="false" ht="15.75" hidden="true" customHeight="true" outlineLevel="0" collapsed="false">
      <c r="A226" s="87" t="s">
        <v>202</v>
      </c>
      <c r="B226" s="52" t="n">
        <v>37083</v>
      </c>
      <c r="C226" s="53" t="s">
        <v>176</v>
      </c>
      <c r="D226" s="58" t="n">
        <f aca="false">I226/0.015</f>
        <v>250.2</v>
      </c>
      <c r="E226" s="54" t="n">
        <v>5.034</v>
      </c>
      <c r="F226" s="49" t="n">
        <v>-1.281</v>
      </c>
      <c r="G226" s="49" t="n">
        <v>0</v>
      </c>
      <c r="H226" s="49" t="n">
        <v>0</v>
      </c>
      <c r="I226" s="55" t="n">
        <f aca="false">SUM(E226:H226)</f>
        <v>3.753</v>
      </c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  <c r="GY226" s="59"/>
      <c r="GZ226" s="59"/>
      <c r="HA226" s="59"/>
      <c r="HB226" s="59"/>
      <c r="HC226" s="59"/>
      <c r="HD226" s="59"/>
      <c r="HE226" s="59"/>
      <c r="HF226" s="59"/>
      <c r="HG226" s="59"/>
      <c r="HH226" s="59"/>
      <c r="HI226" s="59"/>
      <c r="HJ226" s="59"/>
      <c r="HK226" s="59"/>
      <c r="HL226" s="59"/>
      <c r="HM226" s="59"/>
      <c r="HN226" s="59"/>
      <c r="HO226" s="59"/>
      <c r="HP226" s="59"/>
      <c r="HQ226" s="59"/>
      <c r="HR226" s="59"/>
      <c r="HS226" s="59"/>
      <c r="HT226" s="59"/>
      <c r="HU226" s="59"/>
      <c r="HV226" s="59"/>
      <c r="HW226" s="59"/>
      <c r="HX226" s="59"/>
      <c r="HY226" s="59"/>
      <c r="HZ226" s="59"/>
      <c r="IA226" s="59"/>
      <c r="IB226" s="59"/>
      <c r="IC226" s="59"/>
      <c r="ID226" s="59"/>
      <c r="IE226" s="59"/>
      <c r="IF226" s="59"/>
      <c r="IG226" s="59"/>
      <c r="IH226" s="59"/>
      <c r="II226" s="59"/>
      <c r="IJ226" s="59"/>
      <c r="IK226" s="59"/>
      <c r="IL226" s="59"/>
      <c r="IM226" s="59"/>
      <c r="IN226" s="59"/>
      <c r="IO226" s="59"/>
      <c r="IP226" s="59"/>
      <c r="IQ226" s="59"/>
      <c r="IR226" s="59"/>
      <c r="IS226" s="59"/>
      <c r="IT226" s="59"/>
      <c r="IU226" s="59"/>
      <c r="IV226" s="59"/>
      <c r="IW226" s="59"/>
    </row>
    <row r="227" customFormat="false" ht="15.75" hidden="true" customHeight="true" outlineLevel="0" collapsed="false">
      <c r="A227" s="87" t="s">
        <v>203</v>
      </c>
      <c r="B227" s="52" t="n">
        <v>37083</v>
      </c>
      <c r="C227" s="53" t="s">
        <v>176</v>
      </c>
      <c r="D227" s="58" t="n">
        <f aca="false">I227/0.015</f>
        <v>1221.46666666667</v>
      </c>
      <c r="E227" s="54" t="n">
        <v>21.851</v>
      </c>
      <c r="F227" s="49" t="n">
        <v>-3.529</v>
      </c>
      <c r="G227" s="49" t="n">
        <v>0</v>
      </c>
      <c r="H227" s="49" t="n">
        <v>0</v>
      </c>
      <c r="I227" s="55" t="n">
        <f aca="false">SUM(E227:H227)</f>
        <v>18.322</v>
      </c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  <c r="GY227" s="59"/>
      <c r="GZ227" s="59"/>
      <c r="HA227" s="59"/>
      <c r="HB227" s="59"/>
      <c r="HC227" s="59"/>
      <c r="HD227" s="59"/>
      <c r="HE227" s="59"/>
      <c r="HF227" s="59"/>
      <c r="HG227" s="59"/>
      <c r="HH227" s="59"/>
      <c r="HI227" s="59"/>
      <c r="HJ227" s="59"/>
      <c r="HK227" s="59"/>
      <c r="HL227" s="59"/>
      <c r="HM227" s="59"/>
      <c r="HN227" s="59"/>
      <c r="HO227" s="59"/>
      <c r="HP227" s="59"/>
      <c r="HQ227" s="59"/>
      <c r="HR227" s="59"/>
      <c r="HS227" s="59"/>
      <c r="HT227" s="59"/>
      <c r="HU227" s="59"/>
      <c r="HV227" s="59"/>
      <c r="HW227" s="59"/>
      <c r="HX227" s="59"/>
      <c r="HY227" s="59"/>
      <c r="HZ227" s="59"/>
      <c r="IA227" s="59"/>
      <c r="IB227" s="59"/>
      <c r="IC227" s="59"/>
      <c r="ID227" s="59"/>
      <c r="IE227" s="59"/>
      <c r="IF227" s="59"/>
      <c r="IG227" s="59"/>
      <c r="IH227" s="59"/>
      <c r="II227" s="59"/>
      <c r="IJ227" s="59"/>
      <c r="IK227" s="59"/>
      <c r="IL227" s="59"/>
      <c r="IM227" s="59"/>
      <c r="IN227" s="59"/>
      <c r="IO227" s="59"/>
      <c r="IP227" s="59"/>
      <c r="IQ227" s="59"/>
      <c r="IR227" s="59"/>
      <c r="IS227" s="59"/>
      <c r="IT227" s="59"/>
      <c r="IU227" s="59"/>
      <c r="IV227" s="59"/>
      <c r="IW227" s="59"/>
    </row>
    <row r="228" customFormat="false" ht="15.75" hidden="true" customHeight="true" outlineLevel="0" collapsed="false">
      <c r="A228" s="87" t="s">
        <v>204</v>
      </c>
      <c r="B228" s="52"/>
      <c r="C228" s="53"/>
      <c r="D228" s="58" t="n">
        <f aca="false">I228/0.06</f>
        <v>-454.016666666667</v>
      </c>
      <c r="E228" s="54" t="n">
        <v>-30.815</v>
      </c>
      <c r="F228" s="49" t="n">
        <v>3.574</v>
      </c>
      <c r="G228" s="49" t="n">
        <v>0</v>
      </c>
      <c r="H228" s="49"/>
      <c r="I228" s="55" t="n">
        <v>-27.241</v>
      </c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  <c r="GY228" s="59"/>
      <c r="GZ228" s="59"/>
      <c r="HA228" s="59"/>
      <c r="HB228" s="59"/>
      <c r="HC228" s="59"/>
      <c r="HD228" s="59"/>
      <c r="HE228" s="59"/>
      <c r="HF228" s="59"/>
      <c r="HG228" s="59"/>
      <c r="HH228" s="59"/>
      <c r="HI228" s="59"/>
      <c r="HJ228" s="59"/>
      <c r="HK228" s="59"/>
      <c r="HL228" s="59"/>
      <c r="HM228" s="59"/>
      <c r="HN228" s="59"/>
      <c r="HO228" s="59"/>
      <c r="HP228" s="59"/>
      <c r="HQ228" s="59"/>
      <c r="HR228" s="59"/>
      <c r="HS228" s="59"/>
      <c r="HT228" s="59"/>
      <c r="HU228" s="59"/>
      <c r="HV228" s="59"/>
      <c r="HW228" s="59"/>
      <c r="HX228" s="59"/>
      <c r="HY228" s="59"/>
      <c r="HZ228" s="59"/>
      <c r="IA228" s="59"/>
      <c r="IB228" s="59"/>
      <c r="IC228" s="59"/>
      <c r="ID228" s="59"/>
      <c r="IE228" s="59"/>
      <c r="IF228" s="59"/>
      <c r="IG228" s="59"/>
      <c r="IH228" s="59"/>
      <c r="II228" s="59"/>
      <c r="IJ228" s="59"/>
      <c r="IK228" s="59"/>
      <c r="IL228" s="59"/>
      <c r="IM228" s="59"/>
      <c r="IN228" s="59"/>
      <c r="IO228" s="59"/>
      <c r="IP228" s="59"/>
      <c r="IQ228" s="59"/>
      <c r="IR228" s="59"/>
      <c r="IS228" s="59"/>
      <c r="IT228" s="59"/>
      <c r="IU228" s="59"/>
      <c r="IV228" s="81"/>
      <c r="IW228" s="81"/>
    </row>
    <row r="229" customFormat="false" ht="15.75" hidden="true" customHeight="true" outlineLevel="0" collapsed="false">
      <c r="A229" s="87" t="s">
        <v>205</v>
      </c>
      <c r="B229" s="52"/>
      <c r="C229" s="53"/>
      <c r="D229" s="58" t="n">
        <f aca="false">I229/0.06</f>
        <v>-3.21666666666667</v>
      </c>
      <c r="E229" s="54" t="n">
        <v>-0.893</v>
      </c>
      <c r="F229" s="49" t="n">
        <v>0.7</v>
      </c>
      <c r="G229" s="49" t="n">
        <v>0</v>
      </c>
      <c r="H229" s="49"/>
      <c r="I229" s="55" t="n">
        <v>-0.193</v>
      </c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  <c r="GY229" s="59"/>
      <c r="GZ229" s="59"/>
      <c r="HA229" s="59"/>
      <c r="HB229" s="59"/>
      <c r="HC229" s="59"/>
      <c r="HD229" s="59"/>
      <c r="HE229" s="59"/>
      <c r="HF229" s="59"/>
      <c r="HG229" s="59"/>
      <c r="HH229" s="59"/>
      <c r="HI229" s="59"/>
      <c r="HJ229" s="59"/>
      <c r="HK229" s="59"/>
      <c r="HL229" s="59"/>
      <c r="HM229" s="59"/>
      <c r="HN229" s="59"/>
      <c r="HO229" s="59"/>
      <c r="HP229" s="59"/>
      <c r="HQ229" s="59"/>
      <c r="HR229" s="59"/>
      <c r="HS229" s="59"/>
      <c r="HT229" s="59"/>
      <c r="HU229" s="59"/>
      <c r="HV229" s="59"/>
      <c r="HW229" s="59"/>
      <c r="HX229" s="59"/>
      <c r="HY229" s="59"/>
      <c r="HZ229" s="59"/>
      <c r="IA229" s="59"/>
      <c r="IB229" s="59"/>
      <c r="IC229" s="59"/>
      <c r="ID229" s="59"/>
      <c r="IE229" s="59"/>
      <c r="IF229" s="59"/>
      <c r="IG229" s="59"/>
      <c r="IH229" s="59"/>
      <c r="II229" s="59"/>
      <c r="IJ229" s="59"/>
      <c r="IK229" s="59"/>
      <c r="IL229" s="59"/>
      <c r="IM229" s="59"/>
      <c r="IN229" s="59"/>
      <c r="IO229" s="59"/>
      <c r="IP229" s="59"/>
      <c r="IQ229" s="59"/>
      <c r="IR229" s="59"/>
      <c r="IS229" s="59"/>
      <c r="IT229" s="59"/>
      <c r="IU229" s="59"/>
      <c r="IV229" s="81"/>
      <c r="IW229" s="81"/>
    </row>
    <row r="230" customFormat="false" ht="15.75" hidden="true" customHeight="true" outlineLevel="0" collapsed="false">
      <c r="A230" s="87" t="s">
        <v>206</v>
      </c>
      <c r="B230" s="52"/>
      <c r="C230" s="53"/>
      <c r="D230" s="58" t="n">
        <f aca="false">I230/0.06</f>
        <v>-224.916666666667</v>
      </c>
      <c r="E230" s="54" t="n">
        <v>-15.071</v>
      </c>
      <c r="F230" s="49" t="n">
        <v>1.576</v>
      </c>
      <c r="G230" s="49" t="n">
        <v>0</v>
      </c>
      <c r="H230" s="49"/>
      <c r="I230" s="55" t="n">
        <v>-13.495</v>
      </c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  <c r="GY230" s="59"/>
      <c r="GZ230" s="59"/>
      <c r="HA230" s="59"/>
      <c r="HB230" s="59"/>
      <c r="HC230" s="59"/>
      <c r="HD230" s="59"/>
      <c r="HE230" s="59"/>
      <c r="HF230" s="59"/>
      <c r="HG230" s="59"/>
      <c r="HH230" s="59"/>
      <c r="HI230" s="59"/>
      <c r="HJ230" s="59"/>
      <c r="HK230" s="59"/>
      <c r="HL230" s="59"/>
      <c r="HM230" s="59"/>
      <c r="HN230" s="59"/>
      <c r="HO230" s="59"/>
      <c r="HP230" s="59"/>
      <c r="HQ230" s="59"/>
      <c r="HR230" s="59"/>
      <c r="HS230" s="59"/>
      <c r="HT230" s="59"/>
      <c r="HU230" s="59"/>
      <c r="HV230" s="59"/>
      <c r="HW230" s="59"/>
      <c r="HX230" s="59"/>
      <c r="HY230" s="59"/>
      <c r="HZ230" s="59"/>
      <c r="IA230" s="59"/>
      <c r="IB230" s="59"/>
      <c r="IC230" s="59"/>
      <c r="ID230" s="59"/>
      <c r="IE230" s="59"/>
      <c r="IF230" s="59"/>
      <c r="IG230" s="59"/>
      <c r="IH230" s="59"/>
      <c r="II230" s="59"/>
      <c r="IJ230" s="59"/>
      <c r="IK230" s="59"/>
      <c r="IL230" s="59"/>
      <c r="IM230" s="59"/>
      <c r="IN230" s="59"/>
      <c r="IO230" s="59"/>
      <c r="IP230" s="59"/>
      <c r="IQ230" s="59"/>
      <c r="IR230" s="59"/>
      <c r="IS230" s="59"/>
      <c r="IT230" s="59"/>
      <c r="IU230" s="59"/>
      <c r="IV230" s="81"/>
      <c r="IW230" s="81"/>
    </row>
    <row r="231" customFormat="false" ht="15.75" hidden="true" customHeight="true" outlineLevel="0" collapsed="false">
      <c r="A231" s="87" t="s">
        <v>207</v>
      </c>
      <c r="B231" s="52"/>
      <c r="C231" s="53"/>
      <c r="D231" s="58" t="n">
        <f aca="false">I231/0.06</f>
        <v>130.383333333333</v>
      </c>
      <c r="E231" s="54" t="n">
        <v>9.368</v>
      </c>
      <c r="F231" s="49" t="n">
        <v>-1.545</v>
      </c>
      <c r="G231" s="49" t="n">
        <v>0</v>
      </c>
      <c r="H231" s="49"/>
      <c r="I231" s="55" t="n">
        <v>7.823</v>
      </c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  <c r="GY231" s="59"/>
      <c r="GZ231" s="59"/>
      <c r="HA231" s="59"/>
      <c r="HB231" s="59"/>
      <c r="HC231" s="59"/>
      <c r="HD231" s="59"/>
      <c r="HE231" s="59"/>
      <c r="HF231" s="59"/>
      <c r="HG231" s="59"/>
      <c r="HH231" s="59"/>
      <c r="HI231" s="59"/>
      <c r="HJ231" s="59"/>
      <c r="HK231" s="59"/>
      <c r="HL231" s="59"/>
      <c r="HM231" s="59"/>
      <c r="HN231" s="59"/>
      <c r="HO231" s="59"/>
      <c r="HP231" s="59"/>
      <c r="HQ231" s="59"/>
      <c r="HR231" s="59"/>
      <c r="HS231" s="59"/>
      <c r="HT231" s="59"/>
      <c r="HU231" s="59"/>
      <c r="HV231" s="59"/>
      <c r="HW231" s="59"/>
      <c r="HX231" s="59"/>
      <c r="HY231" s="59"/>
      <c r="HZ231" s="59"/>
      <c r="IA231" s="59"/>
      <c r="IB231" s="59"/>
      <c r="IC231" s="59"/>
      <c r="ID231" s="59"/>
      <c r="IE231" s="59"/>
      <c r="IF231" s="59"/>
      <c r="IG231" s="59"/>
      <c r="IH231" s="59"/>
      <c r="II231" s="59"/>
      <c r="IJ231" s="59"/>
      <c r="IK231" s="59"/>
      <c r="IL231" s="59"/>
      <c r="IM231" s="59"/>
      <c r="IN231" s="59"/>
      <c r="IO231" s="59"/>
      <c r="IP231" s="59"/>
      <c r="IQ231" s="59"/>
      <c r="IR231" s="59"/>
      <c r="IS231" s="59"/>
      <c r="IT231" s="59"/>
      <c r="IU231" s="59"/>
      <c r="IV231" s="81"/>
      <c r="IW231" s="81"/>
    </row>
    <row r="232" customFormat="false" ht="15.75" hidden="true" customHeight="true" outlineLevel="0" collapsed="false">
      <c r="A232" s="87" t="s">
        <v>208</v>
      </c>
      <c r="B232" s="52"/>
      <c r="C232" s="53"/>
      <c r="D232" s="58" t="n">
        <f aca="false">I232/0.06</f>
        <v>140.883333333333</v>
      </c>
      <c r="E232" s="54" t="n">
        <v>10.473</v>
      </c>
      <c r="F232" s="49" t="n">
        <v>-2.02</v>
      </c>
      <c r="G232" s="49" t="n">
        <v>0</v>
      </c>
      <c r="H232" s="49"/>
      <c r="I232" s="55" t="n">
        <v>8.453</v>
      </c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  <c r="DA232" s="59"/>
      <c r="DB232" s="59"/>
      <c r="DC232" s="59"/>
      <c r="DD232" s="59"/>
      <c r="DE232" s="59"/>
      <c r="DF232" s="59"/>
      <c r="DG232" s="59"/>
      <c r="DH232" s="59"/>
      <c r="DI232" s="59"/>
      <c r="DJ232" s="59"/>
      <c r="DK232" s="59"/>
      <c r="DL232" s="59"/>
      <c r="DM232" s="59"/>
      <c r="DN232" s="59"/>
      <c r="DO232" s="59"/>
      <c r="DP232" s="59"/>
      <c r="DQ232" s="59"/>
      <c r="DR232" s="59"/>
      <c r="DS232" s="59"/>
      <c r="DT232" s="59"/>
      <c r="DU232" s="59"/>
      <c r="DV232" s="59"/>
      <c r="DW232" s="59"/>
      <c r="DX232" s="59"/>
      <c r="DY232" s="59"/>
      <c r="DZ232" s="59"/>
      <c r="EA232" s="59"/>
      <c r="EB232" s="59"/>
      <c r="EC232" s="59"/>
      <c r="ED232" s="59"/>
      <c r="EE232" s="59"/>
      <c r="EF232" s="59"/>
      <c r="EG232" s="59"/>
      <c r="EH232" s="59"/>
      <c r="EI232" s="59"/>
      <c r="EJ232" s="59"/>
      <c r="EK232" s="59"/>
      <c r="EL232" s="59"/>
      <c r="EM232" s="59"/>
      <c r="EN232" s="59"/>
      <c r="EO232" s="59"/>
      <c r="EP232" s="59"/>
      <c r="EQ232" s="59"/>
      <c r="ER232" s="59"/>
      <c r="ES232" s="59"/>
      <c r="ET232" s="59"/>
      <c r="EU232" s="59"/>
      <c r="EV232" s="59"/>
      <c r="EW232" s="59"/>
      <c r="EX232" s="59"/>
      <c r="EY232" s="59"/>
      <c r="EZ232" s="59"/>
      <c r="FA232" s="59"/>
      <c r="FB232" s="59"/>
      <c r="FC232" s="59"/>
      <c r="FD232" s="59"/>
      <c r="FE232" s="59"/>
      <c r="FF232" s="59"/>
      <c r="FG232" s="59"/>
      <c r="FH232" s="59"/>
      <c r="FI232" s="59"/>
      <c r="FJ232" s="59"/>
      <c r="FK232" s="59"/>
      <c r="FL232" s="59"/>
      <c r="FM232" s="59"/>
      <c r="FN232" s="59"/>
      <c r="FO232" s="59"/>
      <c r="FP232" s="59"/>
      <c r="FQ232" s="59"/>
      <c r="FR232" s="59"/>
      <c r="FS232" s="59"/>
      <c r="FT232" s="59"/>
      <c r="FU232" s="59"/>
      <c r="FV232" s="59"/>
      <c r="FW232" s="59"/>
      <c r="FX232" s="59"/>
      <c r="FY232" s="59"/>
      <c r="FZ232" s="59"/>
      <c r="GA232" s="59"/>
      <c r="GB232" s="59"/>
      <c r="GC232" s="59"/>
      <c r="GD232" s="59"/>
      <c r="GE232" s="59"/>
      <c r="GF232" s="59"/>
      <c r="GG232" s="59"/>
      <c r="GH232" s="59"/>
      <c r="GI232" s="59"/>
      <c r="GJ232" s="59"/>
      <c r="GK232" s="59"/>
      <c r="GL232" s="59"/>
      <c r="GM232" s="59"/>
      <c r="GN232" s="59"/>
      <c r="GO232" s="59"/>
      <c r="GP232" s="59"/>
      <c r="GQ232" s="59"/>
      <c r="GR232" s="59"/>
      <c r="GS232" s="59"/>
      <c r="GT232" s="59"/>
      <c r="GU232" s="59"/>
      <c r="GV232" s="59"/>
      <c r="GW232" s="59"/>
      <c r="GX232" s="59"/>
      <c r="GY232" s="59"/>
      <c r="GZ232" s="59"/>
      <c r="HA232" s="59"/>
      <c r="HB232" s="59"/>
      <c r="HC232" s="59"/>
      <c r="HD232" s="59"/>
      <c r="HE232" s="59"/>
      <c r="HF232" s="59"/>
      <c r="HG232" s="59"/>
      <c r="HH232" s="59"/>
      <c r="HI232" s="59"/>
      <c r="HJ232" s="59"/>
      <c r="HK232" s="59"/>
      <c r="HL232" s="59"/>
      <c r="HM232" s="59"/>
      <c r="HN232" s="59"/>
      <c r="HO232" s="59"/>
      <c r="HP232" s="59"/>
      <c r="HQ232" s="59"/>
      <c r="HR232" s="59"/>
      <c r="HS232" s="59"/>
      <c r="HT232" s="59"/>
      <c r="HU232" s="59"/>
      <c r="HV232" s="59"/>
      <c r="HW232" s="59"/>
      <c r="HX232" s="59"/>
      <c r="HY232" s="59"/>
      <c r="HZ232" s="59"/>
      <c r="IA232" s="59"/>
      <c r="IB232" s="59"/>
      <c r="IC232" s="59"/>
      <c r="ID232" s="59"/>
      <c r="IE232" s="59"/>
      <c r="IF232" s="59"/>
      <c r="IG232" s="59"/>
      <c r="IH232" s="59"/>
      <c r="II232" s="59"/>
      <c r="IJ232" s="59"/>
      <c r="IK232" s="59"/>
      <c r="IL232" s="59"/>
      <c r="IM232" s="59"/>
      <c r="IN232" s="59"/>
      <c r="IO232" s="59"/>
      <c r="IP232" s="59"/>
      <c r="IQ232" s="59"/>
      <c r="IR232" s="59"/>
      <c r="IS232" s="59"/>
      <c r="IT232" s="59"/>
      <c r="IU232" s="59"/>
      <c r="IV232" s="81"/>
      <c r="IW232" s="81"/>
    </row>
    <row r="233" customFormat="false" ht="15.75" hidden="true" customHeight="true" outlineLevel="0" collapsed="false">
      <c r="A233" s="87" t="s">
        <v>209</v>
      </c>
      <c r="B233" s="52"/>
      <c r="C233" s="53"/>
      <c r="D233" s="58" t="n">
        <f aca="false">I233/0.06</f>
        <v>203.183333333333</v>
      </c>
      <c r="E233" s="54" t="n">
        <v>15.088</v>
      </c>
      <c r="F233" s="49" t="n">
        <v>-2.897</v>
      </c>
      <c r="G233" s="49" t="n">
        <v>0</v>
      </c>
      <c r="H233" s="49"/>
      <c r="I233" s="55" t="n">
        <v>12.191</v>
      </c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  <c r="DA233" s="59"/>
      <c r="DB233" s="59"/>
      <c r="DC233" s="59"/>
      <c r="DD233" s="59"/>
      <c r="DE233" s="59"/>
      <c r="DF233" s="59"/>
      <c r="DG233" s="59"/>
      <c r="DH233" s="59"/>
      <c r="DI233" s="59"/>
      <c r="DJ233" s="59"/>
      <c r="DK233" s="59"/>
      <c r="DL233" s="59"/>
      <c r="DM233" s="59"/>
      <c r="DN233" s="59"/>
      <c r="DO233" s="59"/>
      <c r="DP233" s="59"/>
      <c r="DQ233" s="59"/>
      <c r="DR233" s="59"/>
      <c r="DS233" s="59"/>
      <c r="DT233" s="59"/>
      <c r="DU233" s="59"/>
      <c r="DV233" s="59"/>
      <c r="DW233" s="59"/>
      <c r="DX233" s="59"/>
      <c r="DY233" s="59"/>
      <c r="DZ233" s="59"/>
      <c r="EA233" s="59"/>
      <c r="EB233" s="59"/>
      <c r="EC233" s="59"/>
      <c r="ED233" s="59"/>
      <c r="EE233" s="59"/>
      <c r="EF233" s="59"/>
      <c r="EG233" s="59"/>
      <c r="EH233" s="59"/>
      <c r="EI233" s="59"/>
      <c r="EJ233" s="59"/>
      <c r="EK233" s="59"/>
      <c r="EL233" s="59"/>
      <c r="EM233" s="59"/>
      <c r="EN233" s="59"/>
      <c r="EO233" s="59"/>
      <c r="EP233" s="59"/>
      <c r="EQ233" s="59"/>
      <c r="ER233" s="59"/>
      <c r="ES233" s="59"/>
      <c r="ET233" s="59"/>
      <c r="EU233" s="59"/>
      <c r="EV233" s="59"/>
      <c r="EW233" s="59"/>
      <c r="EX233" s="59"/>
      <c r="EY233" s="59"/>
      <c r="EZ233" s="59"/>
      <c r="FA233" s="59"/>
      <c r="FB233" s="59"/>
      <c r="FC233" s="59"/>
      <c r="FD233" s="59"/>
      <c r="FE233" s="59"/>
      <c r="FF233" s="59"/>
      <c r="FG233" s="59"/>
      <c r="FH233" s="59"/>
      <c r="FI233" s="59"/>
      <c r="FJ233" s="59"/>
      <c r="FK233" s="59"/>
      <c r="FL233" s="59"/>
      <c r="FM233" s="59"/>
      <c r="FN233" s="59"/>
      <c r="FO233" s="59"/>
      <c r="FP233" s="59"/>
      <c r="FQ233" s="59"/>
      <c r="FR233" s="59"/>
      <c r="FS233" s="59"/>
      <c r="FT233" s="59"/>
      <c r="FU233" s="59"/>
      <c r="FV233" s="59"/>
      <c r="FW233" s="59"/>
      <c r="FX233" s="59"/>
      <c r="FY233" s="59"/>
      <c r="FZ233" s="59"/>
      <c r="GA233" s="59"/>
      <c r="GB233" s="59"/>
      <c r="GC233" s="59"/>
      <c r="GD233" s="59"/>
      <c r="GE233" s="59"/>
      <c r="GF233" s="59"/>
      <c r="GG233" s="59"/>
      <c r="GH233" s="59"/>
      <c r="GI233" s="59"/>
      <c r="GJ233" s="59"/>
      <c r="GK233" s="59"/>
      <c r="GL233" s="59"/>
      <c r="GM233" s="59"/>
      <c r="GN233" s="59"/>
      <c r="GO233" s="59"/>
      <c r="GP233" s="59"/>
      <c r="GQ233" s="59"/>
      <c r="GR233" s="59"/>
      <c r="GS233" s="59"/>
      <c r="GT233" s="59"/>
      <c r="GU233" s="59"/>
      <c r="GV233" s="59"/>
      <c r="GW233" s="59"/>
      <c r="GX233" s="59"/>
      <c r="GY233" s="59"/>
      <c r="GZ233" s="59"/>
      <c r="HA233" s="59"/>
      <c r="HB233" s="59"/>
      <c r="HC233" s="59"/>
      <c r="HD233" s="59"/>
      <c r="HE233" s="59"/>
      <c r="HF233" s="59"/>
      <c r="HG233" s="59"/>
      <c r="HH233" s="59"/>
      <c r="HI233" s="59"/>
      <c r="HJ233" s="59"/>
      <c r="HK233" s="59"/>
      <c r="HL233" s="59"/>
      <c r="HM233" s="59"/>
      <c r="HN233" s="59"/>
      <c r="HO233" s="59"/>
      <c r="HP233" s="59"/>
      <c r="HQ233" s="59"/>
      <c r="HR233" s="59"/>
      <c r="HS233" s="59"/>
      <c r="HT233" s="59"/>
      <c r="HU233" s="59"/>
      <c r="HV233" s="59"/>
      <c r="HW233" s="59"/>
      <c r="HX233" s="59"/>
      <c r="HY233" s="59"/>
      <c r="HZ233" s="59"/>
      <c r="IA233" s="59"/>
      <c r="IB233" s="59"/>
      <c r="IC233" s="59"/>
      <c r="ID233" s="59"/>
      <c r="IE233" s="59"/>
      <c r="IF233" s="59"/>
      <c r="IG233" s="59"/>
      <c r="IH233" s="59"/>
      <c r="II233" s="59"/>
      <c r="IJ233" s="59"/>
      <c r="IK233" s="59"/>
      <c r="IL233" s="59"/>
      <c r="IM233" s="59"/>
      <c r="IN233" s="59"/>
      <c r="IO233" s="59"/>
      <c r="IP233" s="59"/>
      <c r="IQ233" s="59"/>
      <c r="IR233" s="59"/>
      <c r="IS233" s="59"/>
      <c r="IT233" s="59"/>
      <c r="IU233" s="59"/>
      <c r="IV233" s="81"/>
      <c r="IW233" s="81"/>
    </row>
    <row r="234" customFormat="false" ht="15.75" hidden="true" customHeight="true" outlineLevel="0" collapsed="false">
      <c r="A234" s="87" t="s">
        <v>210</v>
      </c>
      <c r="B234" s="52"/>
      <c r="C234" s="53"/>
      <c r="D234" s="58" t="n">
        <f aca="false">I234/0.06</f>
        <v>518.816666666667</v>
      </c>
      <c r="E234" s="54" t="n">
        <v>36.778</v>
      </c>
      <c r="F234" s="49" t="n">
        <v>-5.649</v>
      </c>
      <c r="G234" s="49" t="n">
        <v>0</v>
      </c>
      <c r="H234" s="49"/>
      <c r="I234" s="55" t="n">
        <v>31.129</v>
      </c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  <c r="DA234" s="59"/>
      <c r="DB234" s="59"/>
      <c r="DC234" s="59"/>
      <c r="DD234" s="59"/>
      <c r="DE234" s="59"/>
      <c r="DF234" s="59"/>
      <c r="DG234" s="59"/>
      <c r="DH234" s="59"/>
      <c r="DI234" s="59"/>
      <c r="DJ234" s="59"/>
      <c r="DK234" s="59"/>
      <c r="DL234" s="59"/>
      <c r="DM234" s="59"/>
      <c r="DN234" s="59"/>
      <c r="DO234" s="59"/>
      <c r="DP234" s="59"/>
      <c r="DQ234" s="59"/>
      <c r="DR234" s="59"/>
      <c r="DS234" s="59"/>
      <c r="DT234" s="59"/>
      <c r="DU234" s="59"/>
      <c r="DV234" s="59"/>
      <c r="DW234" s="59"/>
      <c r="DX234" s="59"/>
      <c r="DY234" s="59"/>
      <c r="DZ234" s="59"/>
      <c r="EA234" s="59"/>
      <c r="EB234" s="59"/>
      <c r="EC234" s="59"/>
      <c r="ED234" s="59"/>
      <c r="EE234" s="59"/>
      <c r="EF234" s="59"/>
      <c r="EG234" s="59"/>
      <c r="EH234" s="59"/>
      <c r="EI234" s="59"/>
      <c r="EJ234" s="59"/>
      <c r="EK234" s="59"/>
      <c r="EL234" s="59"/>
      <c r="EM234" s="59"/>
      <c r="EN234" s="59"/>
      <c r="EO234" s="59"/>
      <c r="EP234" s="59"/>
      <c r="EQ234" s="59"/>
      <c r="ER234" s="59"/>
      <c r="ES234" s="59"/>
      <c r="ET234" s="59"/>
      <c r="EU234" s="59"/>
      <c r="EV234" s="59"/>
      <c r="EW234" s="59"/>
      <c r="EX234" s="59"/>
      <c r="EY234" s="59"/>
      <c r="EZ234" s="59"/>
      <c r="FA234" s="59"/>
      <c r="FB234" s="59"/>
      <c r="FC234" s="59"/>
      <c r="FD234" s="59"/>
      <c r="FE234" s="59"/>
      <c r="FF234" s="59"/>
      <c r="FG234" s="59"/>
      <c r="FH234" s="59"/>
      <c r="FI234" s="59"/>
      <c r="FJ234" s="59"/>
      <c r="FK234" s="59"/>
      <c r="FL234" s="59"/>
      <c r="FM234" s="59"/>
      <c r="FN234" s="59"/>
      <c r="FO234" s="59"/>
      <c r="FP234" s="59"/>
      <c r="FQ234" s="59"/>
      <c r="FR234" s="59"/>
      <c r="FS234" s="59"/>
      <c r="FT234" s="59"/>
      <c r="FU234" s="59"/>
      <c r="FV234" s="59"/>
      <c r="FW234" s="59"/>
      <c r="FX234" s="59"/>
      <c r="FY234" s="59"/>
      <c r="FZ234" s="59"/>
      <c r="GA234" s="59"/>
      <c r="GB234" s="59"/>
      <c r="GC234" s="59"/>
      <c r="GD234" s="59"/>
      <c r="GE234" s="59"/>
      <c r="GF234" s="59"/>
      <c r="GG234" s="59"/>
      <c r="GH234" s="59"/>
      <c r="GI234" s="59"/>
      <c r="GJ234" s="59"/>
      <c r="GK234" s="59"/>
      <c r="GL234" s="59"/>
      <c r="GM234" s="59"/>
      <c r="GN234" s="59"/>
      <c r="GO234" s="59"/>
      <c r="GP234" s="59"/>
      <c r="GQ234" s="59"/>
      <c r="GR234" s="59"/>
      <c r="GS234" s="59"/>
      <c r="GT234" s="59"/>
      <c r="GU234" s="59"/>
      <c r="GV234" s="59"/>
      <c r="GW234" s="59"/>
      <c r="GX234" s="59"/>
      <c r="GY234" s="59"/>
      <c r="GZ234" s="59"/>
      <c r="HA234" s="59"/>
      <c r="HB234" s="59"/>
      <c r="HC234" s="59"/>
      <c r="HD234" s="59"/>
      <c r="HE234" s="59"/>
      <c r="HF234" s="59"/>
      <c r="HG234" s="59"/>
      <c r="HH234" s="59"/>
      <c r="HI234" s="59"/>
      <c r="HJ234" s="59"/>
      <c r="HK234" s="59"/>
      <c r="HL234" s="59"/>
      <c r="HM234" s="59"/>
      <c r="HN234" s="59"/>
      <c r="HO234" s="59"/>
      <c r="HP234" s="59"/>
      <c r="HQ234" s="59"/>
      <c r="HR234" s="59"/>
      <c r="HS234" s="59"/>
      <c r="HT234" s="59"/>
      <c r="HU234" s="59"/>
      <c r="HV234" s="59"/>
      <c r="HW234" s="59"/>
      <c r="HX234" s="59"/>
      <c r="HY234" s="59"/>
      <c r="HZ234" s="59"/>
      <c r="IA234" s="59"/>
      <c r="IB234" s="59"/>
      <c r="IC234" s="59"/>
      <c r="ID234" s="59"/>
      <c r="IE234" s="59"/>
      <c r="IF234" s="59"/>
      <c r="IG234" s="59"/>
      <c r="IH234" s="59"/>
      <c r="II234" s="59"/>
      <c r="IJ234" s="59"/>
      <c r="IK234" s="59"/>
      <c r="IL234" s="59"/>
      <c r="IM234" s="59"/>
      <c r="IN234" s="59"/>
      <c r="IO234" s="59"/>
      <c r="IP234" s="59"/>
      <c r="IQ234" s="59"/>
      <c r="IR234" s="59"/>
      <c r="IS234" s="59"/>
      <c r="IT234" s="59"/>
      <c r="IU234" s="59"/>
      <c r="IV234" s="81"/>
      <c r="IW234" s="81"/>
    </row>
    <row r="235" customFormat="false" ht="15.75" hidden="true" customHeight="true" outlineLevel="0" collapsed="false">
      <c r="A235" s="87" t="s">
        <v>211</v>
      </c>
      <c r="B235" s="52"/>
      <c r="C235" s="53"/>
      <c r="D235" s="58" t="n">
        <f aca="false">I235/0.06</f>
        <v>-2.93333333333333</v>
      </c>
      <c r="E235" s="54" t="n">
        <v>0.001</v>
      </c>
      <c r="F235" s="49" t="n">
        <v>-0.177</v>
      </c>
      <c r="G235" s="49" t="n">
        <v>0</v>
      </c>
      <c r="H235" s="49"/>
      <c r="I235" s="55" t="n">
        <v>-0.176</v>
      </c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  <c r="DA235" s="59"/>
      <c r="DB235" s="59"/>
      <c r="DC235" s="59"/>
      <c r="DD235" s="59"/>
      <c r="DE235" s="59"/>
      <c r="DF235" s="59"/>
      <c r="DG235" s="59"/>
      <c r="DH235" s="59"/>
      <c r="DI235" s="59"/>
      <c r="DJ235" s="59"/>
      <c r="DK235" s="59"/>
      <c r="DL235" s="59"/>
      <c r="DM235" s="59"/>
      <c r="DN235" s="59"/>
      <c r="DO235" s="59"/>
      <c r="DP235" s="59"/>
      <c r="DQ235" s="59"/>
      <c r="DR235" s="59"/>
      <c r="DS235" s="59"/>
      <c r="DT235" s="59"/>
      <c r="DU235" s="59"/>
      <c r="DV235" s="59"/>
      <c r="DW235" s="59"/>
      <c r="DX235" s="59"/>
      <c r="DY235" s="59"/>
      <c r="DZ235" s="59"/>
      <c r="EA235" s="59"/>
      <c r="EB235" s="59"/>
      <c r="EC235" s="59"/>
      <c r="ED235" s="59"/>
      <c r="EE235" s="59"/>
      <c r="EF235" s="59"/>
      <c r="EG235" s="59"/>
      <c r="EH235" s="59"/>
      <c r="EI235" s="59"/>
      <c r="EJ235" s="59"/>
      <c r="EK235" s="59"/>
      <c r="EL235" s="59"/>
      <c r="EM235" s="59"/>
      <c r="EN235" s="59"/>
      <c r="EO235" s="59"/>
      <c r="EP235" s="59"/>
      <c r="EQ235" s="59"/>
      <c r="ER235" s="59"/>
      <c r="ES235" s="59"/>
      <c r="ET235" s="59"/>
      <c r="EU235" s="59"/>
      <c r="EV235" s="59"/>
      <c r="EW235" s="59"/>
      <c r="EX235" s="59"/>
      <c r="EY235" s="59"/>
      <c r="EZ235" s="59"/>
      <c r="FA235" s="59"/>
      <c r="FB235" s="59"/>
      <c r="FC235" s="59"/>
      <c r="FD235" s="59"/>
      <c r="FE235" s="59"/>
      <c r="FF235" s="59"/>
      <c r="FG235" s="59"/>
      <c r="FH235" s="59"/>
      <c r="FI235" s="59"/>
      <c r="FJ235" s="59"/>
      <c r="FK235" s="59"/>
      <c r="FL235" s="59"/>
      <c r="FM235" s="59"/>
      <c r="FN235" s="59"/>
      <c r="FO235" s="59"/>
      <c r="FP235" s="59"/>
      <c r="FQ235" s="59"/>
      <c r="FR235" s="59"/>
      <c r="FS235" s="59"/>
      <c r="FT235" s="59"/>
      <c r="FU235" s="59"/>
      <c r="FV235" s="59"/>
      <c r="FW235" s="59"/>
      <c r="FX235" s="59"/>
      <c r="FY235" s="59"/>
      <c r="FZ235" s="59"/>
      <c r="GA235" s="59"/>
      <c r="GB235" s="59"/>
      <c r="GC235" s="59"/>
      <c r="GD235" s="59"/>
      <c r="GE235" s="59"/>
      <c r="GF235" s="59"/>
      <c r="GG235" s="59"/>
      <c r="GH235" s="59"/>
      <c r="GI235" s="59"/>
      <c r="GJ235" s="59"/>
      <c r="GK235" s="59"/>
      <c r="GL235" s="59"/>
      <c r="GM235" s="59"/>
      <c r="GN235" s="59"/>
      <c r="GO235" s="59"/>
      <c r="GP235" s="59"/>
      <c r="GQ235" s="59"/>
      <c r="GR235" s="59"/>
      <c r="GS235" s="59"/>
      <c r="GT235" s="59"/>
      <c r="GU235" s="59"/>
      <c r="GV235" s="59"/>
      <c r="GW235" s="59"/>
      <c r="GX235" s="59"/>
      <c r="GY235" s="59"/>
      <c r="GZ235" s="59"/>
      <c r="HA235" s="59"/>
      <c r="HB235" s="59"/>
      <c r="HC235" s="59"/>
      <c r="HD235" s="59"/>
      <c r="HE235" s="59"/>
      <c r="HF235" s="59"/>
      <c r="HG235" s="59"/>
      <c r="HH235" s="59"/>
      <c r="HI235" s="59"/>
      <c r="HJ235" s="59"/>
      <c r="HK235" s="59"/>
      <c r="HL235" s="59"/>
      <c r="HM235" s="59"/>
      <c r="HN235" s="59"/>
      <c r="HO235" s="59"/>
      <c r="HP235" s="59"/>
      <c r="HQ235" s="59"/>
      <c r="HR235" s="59"/>
      <c r="HS235" s="59"/>
      <c r="HT235" s="59"/>
      <c r="HU235" s="59"/>
      <c r="HV235" s="59"/>
      <c r="HW235" s="59"/>
      <c r="HX235" s="59"/>
      <c r="HY235" s="59"/>
      <c r="HZ235" s="59"/>
      <c r="IA235" s="59"/>
      <c r="IB235" s="59"/>
      <c r="IC235" s="59"/>
      <c r="ID235" s="59"/>
      <c r="IE235" s="59"/>
      <c r="IF235" s="59"/>
      <c r="IG235" s="59"/>
      <c r="IH235" s="59"/>
      <c r="II235" s="59"/>
      <c r="IJ235" s="59"/>
      <c r="IK235" s="59"/>
      <c r="IL235" s="59"/>
      <c r="IM235" s="59"/>
      <c r="IN235" s="59"/>
      <c r="IO235" s="59"/>
      <c r="IP235" s="59"/>
      <c r="IQ235" s="59"/>
      <c r="IR235" s="59"/>
      <c r="IS235" s="59"/>
      <c r="IT235" s="59"/>
      <c r="IU235" s="59"/>
      <c r="IV235" s="81"/>
      <c r="IW235" s="81"/>
    </row>
    <row r="236" customFormat="false" ht="15.75" hidden="true" customHeight="true" outlineLevel="0" collapsed="false">
      <c r="A236" s="87" t="s">
        <v>212</v>
      </c>
      <c r="B236" s="52"/>
      <c r="C236" s="53"/>
      <c r="D236" s="58" t="n">
        <f aca="false">I236/0.06</f>
        <v>127.5</v>
      </c>
      <c r="E236" s="54" t="n">
        <v>10.032</v>
      </c>
      <c r="F236" s="49" t="n">
        <v>-2.382</v>
      </c>
      <c r="G236" s="49" t="n">
        <v>0</v>
      </c>
      <c r="H236" s="49"/>
      <c r="I236" s="55" t="n">
        <v>7.65</v>
      </c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  <c r="DA236" s="59"/>
      <c r="DB236" s="59"/>
      <c r="DC236" s="59"/>
      <c r="DD236" s="59"/>
      <c r="DE236" s="59"/>
      <c r="DF236" s="59"/>
      <c r="DG236" s="59"/>
      <c r="DH236" s="59"/>
      <c r="DI236" s="59"/>
      <c r="DJ236" s="59"/>
      <c r="DK236" s="59"/>
      <c r="DL236" s="59"/>
      <c r="DM236" s="59"/>
      <c r="DN236" s="59"/>
      <c r="DO236" s="59"/>
      <c r="DP236" s="59"/>
      <c r="DQ236" s="59"/>
      <c r="DR236" s="59"/>
      <c r="DS236" s="59"/>
      <c r="DT236" s="59"/>
      <c r="DU236" s="59"/>
      <c r="DV236" s="59"/>
      <c r="DW236" s="59"/>
      <c r="DX236" s="59"/>
      <c r="DY236" s="59"/>
      <c r="DZ236" s="59"/>
      <c r="EA236" s="59"/>
      <c r="EB236" s="59"/>
      <c r="EC236" s="59"/>
      <c r="ED236" s="59"/>
      <c r="EE236" s="59"/>
      <c r="EF236" s="59"/>
      <c r="EG236" s="59"/>
      <c r="EH236" s="59"/>
      <c r="EI236" s="59"/>
      <c r="EJ236" s="59"/>
      <c r="EK236" s="59"/>
      <c r="EL236" s="59"/>
      <c r="EM236" s="59"/>
      <c r="EN236" s="59"/>
      <c r="EO236" s="59"/>
      <c r="EP236" s="59"/>
      <c r="EQ236" s="59"/>
      <c r="ER236" s="59"/>
      <c r="ES236" s="59"/>
      <c r="ET236" s="59"/>
      <c r="EU236" s="59"/>
      <c r="EV236" s="59"/>
      <c r="EW236" s="59"/>
      <c r="EX236" s="59"/>
      <c r="EY236" s="59"/>
      <c r="EZ236" s="59"/>
      <c r="FA236" s="59"/>
      <c r="FB236" s="59"/>
      <c r="FC236" s="59"/>
      <c r="FD236" s="59"/>
      <c r="FE236" s="59"/>
      <c r="FF236" s="59"/>
      <c r="FG236" s="59"/>
      <c r="FH236" s="59"/>
      <c r="FI236" s="59"/>
      <c r="FJ236" s="59"/>
      <c r="FK236" s="59"/>
      <c r="FL236" s="59"/>
      <c r="FM236" s="59"/>
      <c r="FN236" s="59"/>
      <c r="FO236" s="59"/>
      <c r="FP236" s="59"/>
      <c r="FQ236" s="59"/>
      <c r="FR236" s="59"/>
      <c r="FS236" s="59"/>
      <c r="FT236" s="59"/>
      <c r="FU236" s="59"/>
      <c r="FV236" s="59"/>
      <c r="FW236" s="59"/>
      <c r="FX236" s="59"/>
      <c r="FY236" s="59"/>
      <c r="FZ236" s="59"/>
      <c r="GA236" s="59"/>
      <c r="GB236" s="59"/>
      <c r="GC236" s="59"/>
      <c r="GD236" s="59"/>
      <c r="GE236" s="59"/>
      <c r="GF236" s="59"/>
      <c r="GG236" s="59"/>
      <c r="GH236" s="59"/>
      <c r="GI236" s="59"/>
      <c r="GJ236" s="59"/>
      <c r="GK236" s="59"/>
      <c r="GL236" s="59"/>
      <c r="GM236" s="59"/>
      <c r="GN236" s="59"/>
      <c r="GO236" s="59"/>
      <c r="GP236" s="59"/>
      <c r="GQ236" s="59"/>
      <c r="GR236" s="59"/>
      <c r="GS236" s="59"/>
      <c r="GT236" s="59"/>
      <c r="GU236" s="59"/>
      <c r="GV236" s="59"/>
      <c r="GW236" s="59"/>
      <c r="GX236" s="59"/>
      <c r="GY236" s="59"/>
      <c r="GZ236" s="59"/>
      <c r="HA236" s="59"/>
      <c r="HB236" s="59"/>
      <c r="HC236" s="59"/>
      <c r="HD236" s="59"/>
      <c r="HE236" s="59"/>
      <c r="HF236" s="59"/>
      <c r="HG236" s="59"/>
      <c r="HH236" s="59"/>
      <c r="HI236" s="59"/>
      <c r="HJ236" s="59"/>
      <c r="HK236" s="59"/>
      <c r="HL236" s="59"/>
      <c r="HM236" s="59"/>
      <c r="HN236" s="59"/>
      <c r="HO236" s="59"/>
      <c r="HP236" s="59"/>
      <c r="HQ236" s="59"/>
      <c r="HR236" s="59"/>
      <c r="HS236" s="59"/>
      <c r="HT236" s="59"/>
      <c r="HU236" s="59"/>
      <c r="HV236" s="59"/>
      <c r="HW236" s="59"/>
      <c r="HX236" s="59"/>
      <c r="HY236" s="59"/>
      <c r="HZ236" s="59"/>
      <c r="IA236" s="59"/>
      <c r="IB236" s="59"/>
      <c r="IC236" s="59"/>
      <c r="ID236" s="59"/>
      <c r="IE236" s="59"/>
      <c r="IF236" s="59"/>
      <c r="IG236" s="59"/>
      <c r="IH236" s="59"/>
      <c r="II236" s="59"/>
      <c r="IJ236" s="59"/>
      <c r="IK236" s="59"/>
      <c r="IL236" s="59"/>
      <c r="IM236" s="59"/>
      <c r="IN236" s="59"/>
      <c r="IO236" s="59"/>
      <c r="IP236" s="59"/>
      <c r="IQ236" s="59"/>
      <c r="IR236" s="59"/>
      <c r="IS236" s="59"/>
      <c r="IT236" s="59"/>
      <c r="IU236" s="59"/>
      <c r="IV236" s="81"/>
      <c r="IW236" s="81"/>
    </row>
    <row r="237" customFormat="false" ht="15.75" hidden="true" customHeight="true" outlineLevel="0" collapsed="false">
      <c r="A237" s="87" t="s">
        <v>213</v>
      </c>
      <c r="B237" s="52"/>
      <c r="C237" s="53"/>
      <c r="D237" s="58" t="n">
        <f aca="false">I237/0.06</f>
        <v>355.483333333333</v>
      </c>
      <c r="E237" s="54" t="n">
        <v>25.178</v>
      </c>
      <c r="F237" s="49" t="n">
        <v>-3.849</v>
      </c>
      <c r="G237" s="49" t="n">
        <v>0</v>
      </c>
      <c r="H237" s="49"/>
      <c r="I237" s="55" t="n">
        <v>21.329</v>
      </c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  <c r="HU237" s="59"/>
      <c r="HV237" s="59"/>
      <c r="HW237" s="59"/>
      <c r="HX237" s="59"/>
      <c r="HY237" s="59"/>
      <c r="HZ237" s="59"/>
      <c r="IA237" s="59"/>
      <c r="IB237" s="59"/>
      <c r="IC237" s="59"/>
      <c r="ID237" s="59"/>
      <c r="IE237" s="59"/>
      <c r="IF237" s="59"/>
      <c r="IG237" s="59"/>
      <c r="IH237" s="59"/>
      <c r="II237" s="59"/>
      <c r="IJ237" s="59"/>
      <c r="IK237" s="59"/>
      <c r="IL237" s="59"/>
      <c r="IM237" s="59"/>
      <c r="IN237" s="59"/>
      <c r="IO237" s="59"/>
      <c r="IP237" s="59"/>
      <c r="IQ237" s="59"/>
      <c r="IR237" s="59"/>
      <c r="IS237" s="59"/>
      <c r="IT237" s="59"/>
      <c r="IU237" s="59"/>
      <c r="IV237" s="81"/>
      <c r="IW237" s="81"/>
    </row>
    <row r="238" customFormat="false" ht="15.75" hidden="true" customHeight="true" outlineLevel="0" collapsed="false">
      <c r="A238" s="87" t="s">
        <v>214</v>
      </c>
      <c r="B238" s="52"/>
      <c r="C238" s="53"/>
      <c r="D238" s="58" t="n">
        <f aca="false">I238/0.06</f>
        <v>107.65</v>
      </c>
      <c r="E238" s="54" t="n">
        <v>7.902</v>
      </c>
      <c r="F238" s="49" t="n">
        <v>-1.443</v>
      </c>
      <c r="G238" s="49" t="n">
        <v>0</v>
      </c>
      <c r="H238" s="49"/>
      <c r="I238" s="55" t="n">
        <v>6.459</v>
      </c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  <c r="DA238" s="59"/>
      <c r="DB238" s="59"/>
      <c r="DC238" s="59"/>
      <c r="DD238" s="59"/>
      <c r="DE238" s="59"/>
      <c r="DF238" s="59"/>
      <c r="DG238" s="59"/>
      <c r="DH238" s="59"/>
      <c r="DI238" s="59"/>
      <c r="DJ238" s="59"/>
      <c r="DK238" s="59"/>
      <c r="DL238" s="59"/>
      <c r="DM238" s="59"/>
      <c r="DN238" s="59"/>
      <c r="DO238" s="59"/>
      <c r="DP238" s="59"/>
      <c r="DQ238" s="59"/>
      <c r="DR238" s="59"/>
      <c r="DS238" s="59"/>
      <c r="DT238" s="59"/>
      <c r="DU238" s="59"/>
      <c r="DV238" s="59"/>
      <c r="DW238" s="59"/>
      <c r="DX238" s="59"/>
      <c r="DY238" s="59"/>
      <c r="DZ238" s="59"/>
      <c r="EA238" s="59"/>
      <c r="EB238" s="59"/>
      <c r="EC238" s="59"/>
      <c r="ED238" s="59"/>
      <c r="EE238" s="59"/>
      <c r="EF238" s="59"/>
      <c r="EG238" s="59"/>
      <c r="EH238" s="59"/>
      <c r="EI238" s="59"/>
      <c r="EJ238" s="59"/>
      <c r="EK238" s="59"/>
      <c r="EL238" s="59"/>
      <c r="EM238" s="59"/>
      <c r="EN238" s="59"/>
      <c r="EO238" s="59"/>
      <c r="EP238" s="59"/>
      <c r="EQ238" s="59"/>
      <c r="ER238" s="59"/>
      <c r="ES238" s="59"/>
      <c r="ET238" s="59"/>
      <c r="EU238" s="59"/>
      <c r="EV238" s="59"/>
      <c r="EW238" s="59"/>
      <c r="EX238" s="59"/>
      <c r="EY238" s="59"/>
      <c r="EZ238" s="59"/>
      <c r="FA238" s="59"/>
      <c r="FB238" s="59"/>
      <c r="FC238" s="59"/>
      <c r="FD238" s="59"/>
      <c r="FE238" s="59"/>
      <c r="FF238" s="59"/>
      <c r="FG238" s="59"/>
      <c r="FH238" s="59"/>
      <c r="FI238" s="59"/>
      <c r="FJ238" s="59"/>
      <c r="FK238" s="59"/>
      <c r="FL238" s="59"/>
      <c r="FM238" s="59"/>
      <c r="FN238" s="59"/>
      <c r="FO238" s="59"/>
      <c r="FP238" s="59"/>
      <c r="FQ238" s="59"/>
      <c r="FR238" s="59"/>
      <c r="FS238" s="59"/>
      <c r="FT238" s="59"/>
      <c r="FU238" s="59"/>
      <c r="FV238" s="59"/>
      <c r="FW238" s="59"/>
      <c r="FX238" s="59"/>
      <c r="FY238" s="59"/>
      <c r="FZ238" s="59"/>
      <c r="GA238" s="59"/>
      <c r="GB238" s="59"/>
      <c r="GC238" s="59"/>
      <c r="GD238" s="59"/>
      <c r="GE238" s="59"/>
      <c r="GF238" s="59"/>
      <c r="GG238" s="59"/>
      <c r="GH238" s="59"/>
      <c r="GI238" s="59"/>
      <c r="GJ238" s="59"/>
      <c r="GK238" s="59"/>
      <c r="GL238" s="59"/>
      <c r="GM238" s="59"/>
      <c r="GN238" s="59"/>
      <c r="GO238" s="59"/>
      <c r="GP238" s="59"/>
      <c r="GQ238" s="59"/>
      <c r="GR238" s="59"/>
      <c r="GS238" s="59"/>
      <c r="GT238" s="59"/>
      <c r="GU238" s="59"/>
      <c r="GV238" s="59"/>
      <c r="GW238" s="59"/>
      <c r="GX238" s="59"/>
      <c r="GY238" s="59"/>
      <c r="GZ238" s="59"/>
      <c r="HA238" s="59"/>
      <c r="HB238" s="59"/>
      <c r="HC238" s="59"/>
      <c r="HD238" s="59"/>
      <c r="HE238" s="59"/>
      <c r="HF238" s="59"/>
      <c r="HG238" s="59"/>
      <c r="HH238" s="59"/>
      <c r="HI238" s="59"/>
      <c r="HJ238" s="59"/>
      <c r="HK238" s="59"/>
      <c r="HL238" s="59"/>
      <c r="HM238" s="59"/>
      <c r="HN238" s="59"/>
      <c r="HO238" s="59"/>
      <c r="HP238" s="59"/>
      <c r="HQ238" s="59"/>
      <c r="HR238" s="59"/>
      <c r="HS238" s="59"/>
      <c r="HT238" s="59"/>
      <c r="HU238" s="59"/>
      <c r="HV238" s="59"/>
      <c r="HW238" s="59"/>
      <c r="HX238" s="59"/>
      <c r="HY238" s="59"/>
      <c r="HZ238" s="59"/>
      <c r="IA238" s="59"/>
      <c r="IB238" s="59"/>
      <c r="IC238" s="59"/>
      <c r="ID238" s="59"/>
      <c r="IE238" s="59"/>
      <c r="IF238" s="59"/>
      <c r="IG238" s="59"/>
      <c r="IH238" s="59"/>
      <c r="II238" s="59"/>
      <c r="IJ238" s="59"/>
      <c r="IK238" s="59"/>
      <c r="IL238" s="59"/>
      <c r="IM238" s="59"/>
      <c r="IN238" s="59"/>
      <c r="IO238" s="59"/>
      <c r="IP238" s="59"/>
      <c r="IQ238" s="59"/>
      <c r="IR238" s="59"/>
      <c r="IS238" s="59"/>
      <c r="IT238" s="59"/>
      <c r="IU238" s="59"/>
      <c r="IV238" s="81"/>
      <c r="IW238" s="81"/>
    </row>
    <row r="239" customFormat="false" ht="15.75" hidden="true" customHeight="true" outlineLevel="0" collapsed="false">
      <c r="A239" s="87" t="s">
        <v>215</v>
      </c>
      <c r="B239" s="52"/>
      <c r="C239" s="53"/>
      <c r="D239" s="58" t="n">
        <f aca="false">I239/0.06</f>
        <v>64.9833333333333</v>
      </c>
      <c r="E239" s="54" t="n">
        <v>4.993</v>
      </c>
      <c r="F239" s="49" t="n">
        <v>-1.094</v>
      </c>
      <c r="G239" s="49" t="n">
        <v>0</v>
      </c>
      <c r="H239" s="49"/>
      <c r="I239" s="55" t="n">
        <v>3.899</v>
      </c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  <c r="DR239" s="59"/>
      <c r="DS239" s="59"/>
      <c r="DT239" s="59"/>
      <c r="DU239" s="59"/>
      <c r="DV239" s="59"/>
      <c r="DW239" s="59"/>
      <c r="DX239" s="59"/>
      <c r="DY239" s="59"/>
      <c r="DZ239" s="59"/>
      <c r="EA239" s="59"/>
      <c r="EB239" s="59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59"/>
      <c r="ER239" s="59"/>
      <c r="ES239" s="59"/>
      <c r="ET239" s="59"/>
      <c r="EU239" s="59"/>
      <c r="EV239" s="59"/>
      <c r="EW239" s="59"/>
      <c r="EX239" s="59"/>
      <c r="EY239" s="59"/>
      <c r="EZ239" s="59"/>
      <c r="FA239" s="59"/>
      <c r="FB239" s="59"/>
      <c r="FC239" s="59"/>
      <c r="FD239" s="59"/>
      <c r="FE239" s="59"/>
      <c r="FF239" s="59"/>
      <c r="FG239" s="59"/>
      <c r="FH239" s="59"/>
      <c r="FI239" s="59"/>
      <c r="FJ239" s="59"/>
      <c r="FK239" s="59"/>
      <c r="FL239" s="59"/>
      <c r="FM239" s="59"/>
      <c r="FN239" s="59"/>
      <c r="FO239" s="59"/>
      <c r="FP239" s="59"/>
      <c r="FQ239" s="59"/>
      <c r="FR239" s="59"/>
      <c r="FS239" s="59"/>
      <c r="FT239" s="59"/>
      <c r="FU239" s="59"/>
      <c r="FV239" s="59"/>
      <c r="FW239" s="59"/>
      <c r="FX239" s="59"/>
      <c r="FY239" s="59"/>
      <c r="FZ239" s="59"/>
      <c r="GA239" s="59"/>
      <c r="GB239" s="59"/>
      <c r="GC239" s="59"/>
      <c r="GD239" s="59"/>
      <c r="GE239" s="59"/>
      <c r="GF239" s="59"/>
      <c r="GG239" s="59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  <c r="GR239" s="59"/>
      <c r="GS239" s="59"/>
      <c r="GT239" s="59"/>
      <c r="GU239" s="59"/>
      <c r="GV239" s="59"/>
      <c r="GW239" s="59"/>
      <c r="GX239" s="59"/>
      <c r="GY239" s="59"/>
      <c r="GZ239" s="59"/>
      <c r="HA239" s="59"/>
      <c r="HB239" s="59"/>
      <c r="HC239" s="59"/>
      <c r="HD239" s="59"/>
      <c r="HE239" s="59"/>
      <c r="HF239" s="59"/>
      <c r="HG239" s="59"/>
      <c r="HH239" s="59"/>
      <c r="HI239" s="59"/>
      <c r="HJ239" s="59"/>
      <c r="HK239" s="59"/>
      <c r="HL239" s="59"/>
      <c r="HM239" s="59"/>
      <c r="HN239" s="59"/>
      <c r="HO239" s="59"/>
      <c r="HP239" s="59"/>
      <c r="HQ239" s="59"/>
      <c r="HR239" s="59"/>
      <c r="HS239" s="59"/>
      <c r="HT239" s="59"/>
      <c r="HU239" s="59"/>
      <c r="HV239" s="59"/>
      <c r="HW239" s="59"/>
      <c r="HX239" s="59"/>
      <c r="HY239" s="59"/>
      <c r="HZ239" s="59"/>
      <c r="IA239" s="59"/>
      <c r="IB239" s="59"/>
      <c r="IC239" s="59"/>
      <c r="ID239" s="59"/>
      <c r="IE239" s="59"/>
      <c r="IF239" s="59"/>
      <c r="IG239" s="59"/>
      <c r="IH239" s="59"/>
      <c r="II239" s="59"/>
      <c r="IJ239" s="59"/>
      <c r="IK239" s="59"/>
      <c r="IL239" s="59"/>
      <c r="IM239" s="59"/>
      <c r="IN239" s="59"/>
      <c r="IO239" s="59"/>
      <c r="IP239" s="59"/>
      <c r="IQ239" s="59"/>
      <c r="IR239" s="59"/>
      <c r="IS239" s="59"/>
      <c r="IT239" s="59"/>
      <c r="IU239" s="59"/>
      <c r="IV239" s="81"/>
      <c r="IW239" s="81"/>
    </row>
    <row r="240" customFormat="false" ht="15.75" hidden="true" customHeight="true" outlineLevel="0" collapsed="false">
      <c r="A240" s="87" t="s">
        <v>216</v>
      </c>
      <c r="B240" s="52"/>
      <c r="C240" s="53"/>
      <c r="D240" s="58" t="n">
        <f aca="false">I240/0.06</f>
        <v>56.1833333333333</v>
      </c>
      <c r="E240" s="54" t="n">
        <v>4.259</v>
      </c>
      <c r="F240" s="49" t="n">
        <v>-0.888</v>
      </c>
      <c r="G240" s="49" t="n">
        <v>0</v>
      </c>
      <c r="H240" s="49"/>
      <c r="I240" s="55" t="n">
        <v>3.371</v>
      </c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  <c r="DR240" s="59"/>
      <c r="DS240" s="59"/>
      <c r="DT240" s="59"/>
      <c r="DU240" s="59"/>
      <c r="DV240" s="59"/>
      <c r="DW240" s="59"/>
      <c r="DX240" s="59"/>
      <c r="DY240" s="59"/>
      <c r="DZ240" s="59"/>
      <c r="EA240" s="59"/>
      <c r="EB240" s="59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59"/>
      <c r="ER240" s="59"/>
      <c r="ES240" s="59"/>
      <c r="ET240" s="59"/>
      <c r="EU240" s="59"/>
      <c r="EV240" s="59"/>
      <c r="EW240" s="59"/>
      <c r="EX240" s="59"/>
      <c r="EY240" s="59"/>
      <c r="EZ240" s="59"/>
      <c r="FA240" s="59"/>
      <c r="FB240" s="59"/>
      <c r="FC240" s="59"/>
      <c r="FD240" s="59"/>
      <c r="FE240" s="59"/>
      <c r="FF240" s="59"/>
      <c r="FG240" s="59"/>
      <c r="FH240" s="59"/>
      <c r="FI240" s="59"/>
      <c r="FJ240" s="59"/>
      <c r="FK240" s="59"/>
      <c r="FL240" s="59"/>
      <c r="FM240" s="59"/>
      <c r="FN240" s="59"/>
      <c r="FO240" s="59"/>
      <c r="FP240" s="59"/>
      <c r="FQ240" s="59"/>
      <c r="FR240" s="59"/>
      <c r="FS240" s="59"/>
      <c r="FT240" s="59"/>
      <c r="FU240" s="59"/>
      <c r="FV240" s="59"/>
      <c r="FW240" s="59"/>
      <c r="FX240" s="59"/>
      <c r="FY240" s="59"/>
      <c r="FZ240" s="59"/>
      <c r="GA240" s="59"/>
      <c r="GB240" s="59"/>
      <c r="GC240" s="59"/>
      <c r="GD240" s="59"/>
      <c r="GE240" s="59"/>
      <c r="GF240" s="59"/>
      <c r="GG240" s="59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  <c r="GR240" s="59"/>
      <c r="GS240" s="59"/>
      <c r="GT240" s="59"/>
      <c r="GU240" s="59"/>
      <c r="GV240" s="59"/>
      <c r="GW240" s="59"/>
      <c r="GX240" s="59"/>
      <c r="GY240" s="59"/>
      <c r="GZ240" s="59"/>
      <c r="HA240" s="59"/>
      <c r="HB240" s="59"/>
      <c r="HC240" s="59"/>
      <c r="HD240" s="59"/>
      <c r="HE240" s="59"/>
      <c r="HF240" s="59"/>
      <c r="HG240" s="59"/>
      <c r="HH240" s="59"/>
      <c r="HI240" s="59"/>
      <c r="HJ240" s="59"/>
      <c r="HK240" s="59"/>
      <c r="HL240" s="59"/>
      <c r="HM240" s="59"/>
      <c r="HN240" s="59"/>
      <c r="HO240" s="59"/>
      <c r="HP240" s="59"/>
      <c r="HQ240" s="59"/>
      <c r="HR240" s="59"/>
      <c r="HS240" s="59"/>
      <c r="HT240" s="59"/>
      <c r="HU240" s="59"/>
      <c r="HV240" s="59"/>
      <c r="HW240" s="59"/>
      <c r="HX240" s="59"/>
      <c r="HY240" s="59"/>
      <c r="HZ240" s="59"/>
      <c r="IA240" s="59"/>
      <c r="IB240" s="59"/>
      <c r="IC240" s="59"/>
      <c r="ID240" s="59"/>
      <c r="IE240" s="59"/>
      <c r="IF240" s="59"/>
      <c r="IG240" s="59"/>
      <c r="IH240" s="59"/>
      <c r="II240" s="59"/>
      <c r="IJ240" s="59"/>
      <c r="IK240" s="59"/>
      <c r="IL240" s="59"/>
      <c r="IM240" s="59"/>
      <c r="IN240" s="59"/>
      <c r="IO240" s="59"/>
      <c r="IP240" s="59"/>
      <c r="IQ240" s="59"/>
      <c r="IR240" s="59"/>
      <c r="IS240" s="59"/>
      <c r="IT240" s="59"/>
      <c r="IU240" s="59"/>
      <c r="IV240" s="81"/>
      <c r="IW240" s="81"/>
    </row>
    <row r="241" customFormat="false" ht="15.75" hidden="true" customHeight="true" outlineLevel="0" collapsed="false">
      <c r="A241" s="87" t="s">
        <v>217</v>
      </c>
      <c r="B241" s="52"/>
      <c r="C241" s="53"/>
      <c r="D241" s="58" t="n">
        <f aca="false">I241/0.06</f>
        <v>324.966666666667</v>
      </c>
      <c r="E241" s="54" t="n">
        <v>23.551</v>
      </c>
      <c r="F241" s="49" t="n">
        <v>-4.053</v>
      </c>
      <c r="G241" s="49" t="n">
        <v>0</v>
      </c>
      <c r="H241" s="49"/>
      <c r="I241" s="55" t="n">
        <v>19.498</v>
      </c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  <c r="DA241" s="59"/>
      <c r="DB241" s="59"/>
      <c r="DC241" s="59"/>
      <c r="DD241" s="59"/>
      <c r="DE241" s="59"/>
      <c r="DF241" s="59"/>
      <c r="DG241" s="59"/>
      <c r="DH241" s="59"/>
      <c r="DI241" s="59"/>
      <c r="DJ241" s="59"/>
      <c r="DK241" s="59"/>
      <c r="DL241" s="59"/>
      <c r="DM241" s="59"/>
      <c r="DN241" s="59"/>
      <c r="DO241" s="59"/>
      <c r="DP241" s="59"/>
      <c r="DQ241" s="59"/>
      <c r="DR241" s="59"/>
      <c r="DS241" s="59"/>
      <c r="DT241" s="59"/>
      <c r="DU241" s="59"/>
      <c r="DV241" s="59"/>
      <c r="DW241" s="59"/>
      <c r="DX241" s="59"/>
      <c r="DY241" s="59"/>
      <c r="DZ241" s="59"/>
      <c r="EA241" s="59"/>
      <c r="EB241" s="59"/>
      <c r="EC241" s="59"/>
      <c r="ED241" s="59"/>
      <c r="EE241" s="59"/>
      <c r="EF241" s="59"/>
      <c r="EG241" s="59"/>
      <c r="EH241" s="59"/>
      <c r="EI241" s="59"/>
      <c r="EJ241" s="59"/>
      <c r="EK241" s="59"/>
      <c r="EL241" s="59"/>
      <c r="EM241" s="59"/>
      <c r="EN241" s="59"/>
      <c r="EO241" s="59"/>
      <c r="EP241" s="59"/>
      <c r="EQ241" s="59"/>
      <c r="ER241" s="59"/>
      <c r="ES241" s="59"/>
      <c r="ET241" s="59"/>
      <c r="EU241" s="59"/>
      <c r="EV241" s="59"/>
      <c r="EW241" s="59"/>
      <c r="EX241" s="59"/>
      <c r="EY241" s="59"/>
      <c r="EZ241" s="59"/>
      <c r="FA241" s="59"/>
      <c r="FB241" s="59"/>
      <c r="FC241" s="59"/>
      <c r="FD241" s="59"/>
      <c r="FE241" s="59"/>
      <c r="FF241" s="59"/>
      <c r="FG241" s="59"/>
      <c r="FH241" s="59"/>
      <c r="FI241" s="59"/>
      <c r="FJ241" s="59"/>
      <c r="FK241" s="59"/>
      <c r="FL241" s="59"/>
      <c r="FM241" s="59"/>
      <c r="FN241" s="59"/>
      <c r="FO241" s="59"/>
      <c r="FP241" s="59"/>
      <c r="FQ241" s="59"/>
      <c r="FR241" s="59"/>
      <c r="FS241" s="59"/>
      <c r="FT241" s="59"/>
      <c r="FU241" s="59"/>
      <c r="FV241" s="59"/>
      <c r="FW241" s="59"/>
      <c r="FX241" s="59"/>
      <c r="FY241" s="59"/>
      <c r="FZ241" s="59"/>
      <c r="GA241" s="59"/>
      <c r="GB241" s="59"/>
      <c r="GC241" s="59"/>
      <c r="GD241" s="59"/>
      <c r="GE241" s="59"/>
      <c r="GF241" s="59"/>
      <c r="GG241" s="59"/>
      <c r="GH241" s="59"/>
      <c r="GI241" s="59"/>
      <c r="GJ241" s="59"/>
      <c r="GK241" s="59"/>
      <c r="GL241" s="59"/>
      <c r="GM241" s="59"/>
      <c r="GN241" s="59"/>
      <c r="GO241" s="59"/>
      <c r="GP241" s="59"/>
      <c r="GQ241" s="59"/>
      <c r="GR241" s="59"/>
      <c r="GS241" s="59"/>
      <c r="GT241" s="59"/>
      <c r="GU241" s="59"/>
      <c r="GV241" s="59"/>
      <c r="GW241" s="59"/>
      <c r="GX241" s="59"/>
      <c r="GY241" s="59"/>
      <c r="GZ241" s="59"/>
      <c r="HA241" s="59"/>
      <c r="HB241" s="59"/>
      <c r="HC241" s="59"/>
      <c r="HD241" s="59"/>
      <c r="HE241" s="59"/>
      <c r="HF241" s="59"/>
      <c r="HG241" s="59"/>
      <c r="HH241" s="59"/>
      <c r="HI241" s="59"/>
      <c r="HJ241" s="59"/>
      <c r="HK241" s="59"/>
      <c r="HL241" s="59"/>
      <c r="HM241" s="59"/>
      <c r="HN241" s="59"/>
      <c r="HO241" s="59"/>
      <c r="HP241" s="59"/>
      <c r="HQ241" s="59"/>
      <c r="HR241" s="59"/>
      <c r="HS241" s="59"/>
      <c r="HT241" s="59"/>
      <c r="HU241" s="59"/>
      <c r="HV241" s="59"/>
      <c r="HW241" s="59"/>
      <c r="HX241" s="59"/>
      <c r="HY241" s="59"/>
      <c r="HZ241" s="59"/>
      <c r="IA241" s="59"/>
      <c r="IB241" s="59"/>
      <c r="IC241" s="59"/>
      <c r="ID241" s="59"/>
      <c r="IE241" s="59"/>
      <c r="IF241" s="59"/>
      <c r="IG241" s="59"/>
      <c r="IH241" s="59"/>
      <c r="II241" s="59"/>
      <c r="IJ241" s="59"/>
      <c r="IK241" s="59"/>
      <c r="IL241" s="59"/>
      <c r="IM241" s="59"/>
      <c r="IN241" s="59"/>
      <c r="IO241" s="59"/>
      <c r="IP241" s="59"/>
      <c r="IQ241" s="59"/>
      <c r="IR241" s="59"/>
      <c r="IS241" s="59"/>
      <c r="IT241" s="59"/>
      <c r="IU241" s="59"/>
      <c r="IV241" s="81"/>
      <c r="IW241" s="81"/>
    </row>
    <row r="242" customFormat="false" ht="15.75" hidden="true" customHeight="true" outlineLevel="0" collapsed="false">
      <c r="A242" s="87" t="s">
        <v>218</v>
      </c>
      <c r="B242" s="52"/>
      <c r="C242" s="53"/>
      <c r="D242" s="58" t="n">
        <f aca="false">I242/0.06</f>
        <v>277.133333333333</v>
      </c>
      <c r="E242" s="54" t="n">
        <v>20.579</v>
      </c>
      <c r="F242" s="49" t="n">
        <v>-3.951</v>
      </c>
      <c r="G242" s="49" t="n">
        <v>0</v>
      </c>
      <c r="H242" s="49"/>
      <c r="I242" s="55" t="n">
        <v>16.628</v>
      </c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  <c r="DA242" s="59"/>
      <c r="DB242" s="59"/>
      <c r="DC242" s="59"/>
      <c r="DD242" s="59"/>
      <c r="DE242" s="59"/>
      <c r="DF242" s="59"/>
      <c r="DG242" s="59"/>
      <c r="DH242" s="59"/>
      <c r="DI242" s="59"/>
      <c r="DJ242" s="59"/>
      <c r="DK242" s="59"/>
      <c r="DL242" s="59"/>
      <c r="DM242" s="59"/>
      <c r="DN242" s="59"/>
      <c r="DO242" s="59"/>
      <c r="DP242" s="59"/>
      <c r="DQ242" s="59"/>
      <c r="DR242" s="59"/>
      <c r="DS242" s="59"/>
      <c r="DT242" s="59"/>
      <c r="DU242" s="59"/>
      <c r="DV242" s="59"/>
      <c r="DW242" s="59"/>
      <c r="DX242" s="59"/>
      <c r="DY242" s="59"/>
      <c r="DZ242" s="59"/>
      <c r="EA242" s="59"/>
      <c r="EB242" s="59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59"/>
      <c r="ER242" s="59"/>
      <c r="ES242" s="59"/>
      <c r="ET242" s="59"/>
      <c r="EU242" s="59"/>
      <c r="EV242" s="59"/>
      <c r="EW242" s="59"/>
      <c r="EX242" s="59"/>
      <c r="EY242" s="59"/>
      <c r="EZ242" s="59"/>
      <c r="FA242" s="59"/>
      <c r="FB242" s="59"/>
      <c r="FC242" s="59"/>
      <c r="FD242" s="59"/>
      <c r="FE242" s="59"/>
      <c r="FF242" s="59"/>
      <c r="FG242" s="59"/>
      <c r="FH242" s="59"/>
      <c r="FI242" s="59"/>
      <c r="FJ242" s="59"/>
      <c r="FK242" s="59"/>
      <c r="FL242" s="59"/>
      <c r="FM242" s="59"/>
      <c r="FN242" s="59"/>
      <c r="FO242" s="59"/>
      <c r="FP242" s="59"/>
      <c r="FQ242" s="59"/>
      <c r="FR242" s="59"/>
      <c r="FS242" s="59"/>
      <c r="FT242" s="59"/>
      <c r="FU242" s="59"/>
      <c r="FV242" s="59"/>
      <c r="FW242" s="59"/>
      <c r="FX242" s="59"/>
      <c r="FY242" s="59"/>
      <c r="FZ242" s="59"/>
      <c r="GA242" s="59"/>
      <c r="GB242" s="59"/>
      <c r="GC242" s="59"/>
      <c r="GD242" s="59"/>
      <c r="GE242" s="59"/>
      <c r="GF242" s="59"/>
      <c r="GG242" s="59"/>
      <c r="GH242" s="59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  <c r="GS242" s="59"/>
      <c r="GT242" s="59"/>
      <c r="GU242" s="59"/>
      <c r="GV242" s="59"/>
      <c r="GW242" s="59"/>
      <c r="GX242" s="59"/>
      <c r="GY242" s="59"/>
      <c r="GZ242" s="59"/>
      <c r="HA242" s="59"/>
      <c r="HB242" s="59"/>
      <c r="HC242" s="59"/>
      <c r="HD242" s="59"/>
      <c r="HE242" s="59"/>
      <c r="HF242" s="59"/>
      <c r="HG242" s="59"/>
      <c r="HH242" s="59"/>
      <c r="HI242" s="59"/>
      <c r="HJ242" s="59"/>
      <c r="HK242" s="59"/>
      <c r="HL242" s="59"/>
      <c r="HM242" s="59"/>
      <c r="HN242" s="59"/>
      <c r="HO242" s="59"/>
      <c r="HP242" s="59"/>
      <c r="HQ242" s="59"/>
      <c r="HR242" s="59"/>
      <c r="HS242" s="59"/>
      <c r="HT242" s="59"/>
      <c r="HU242" s="59"/>
      <c r="HV242" s="59"/>
      <c r="HW242" s="59"/>
      <c r="HX242" s="59"/>
      <c r="HY242" s="59"/>
      <c r="HZ242" s="59"/>
      <c r="IA242" s="59"/>
      <c r="IB242" s="59"/>
      <c r="IC242" s="59"/>
      <c r="ID242" s="59"/>
      <c r="IE242" s="59"/>
      <c r="IF242" s="59"/>
      <c r="IG242" s="59"/>
      <c r="IH242" s="59"/>
      <c r="II242" s="59"/>
      <c r="IJ242" s="59"/>
      <c r="IK242" s="59"/>
      <c r="IL242" s="59"/>
      <c r="IM242" s="59"/>
      <c r="IN242" s="59"/>
      <c r="IO242" s="59"/>
      <c r="IP242" s="59"/>
      <c r="IQ242" s="59"/>
      <c r="IR242" s="59"/>
      <c r="IS242" s="59"/>
      <c r="IT242" s="59"/>
      <c r="IU242" s="59"/>
      <c r="IV242" s="81"/>
      <c r="IW242" s="81"/>
    </row>
    <row r="243" customFormat="false" ht="15.75" hidden="true" customHeight="true" outlineLevel="0" collapsed="false">
      <c r="A243" s="87" t="s">
        <v>219</v>
      </c>
      <c r="B243" s="52"/>
      <c r="C243" s="53"/>
      <c r="D243" s="58" t="n">
        <f aca="false">I243/0.06</f>
        <v>340.45</v>
      </c>
      <c r="E243" s="54" t="n">
        <v>24.882</v>
      </c>
      <c r="F243" s="49" t="n">
        <v>-4.455</v>
      </c>
      <c r="G243" s="49" t="n">
        <v>0</v>
      </c>
      <c r="H243" s="49"/>
      <c r="I243" s="55" t="n">
        <v>20.427</v>
      </c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  <c r="DA243" s="59"/>
      <c r="DB243" s="59"/>
      <c r="DC243" s="59"/>
      <c r="DD243" s="59"/>
      <c r="DE243" s="59"/>
      <c r="DF243" s="59"/>
      <c r="DG243" s="59"/>
      <c r="DH243" s="59"/>
      <c r="DI243" s="59"/>
      <c r="DJ243" s="59"/>
      <c r="DK243" s="59"/>
      <c r="DL243" s="59"/>
      <c r="DM243" s="59"/>
      <c r="DN243" s="59"/>
      <c r="DO243" s="59"/>
      <c r="DP243" s="59"/>
      <c r="DQ243" s="59"/>
      <c r="DR243" s="59"/>
      <c r="DS243" s="59"/>
      <c r="DT243" s="59"/>
      <c r="DU243" s="59"/>
      <c r="DV243" s="59"/>
      <c r="DW243" s="59"/>
      <c r="DX243" s="59"/>
      <c r="DY243" s="59"/>
      <c r="DZ243" s="59"/>
      <c r="EA243" s="59"/>
      <c r="EB243" s="59"/>
      <c r="EC243" s="59"/>
      <c r="ED243" s="59"/>
      <c r="EE243" s="59"/>
      <c r="EF243" s="59"/>
      <c r="EG243" s="59"/>
      <c r="EH243" s="59"/>
      <c r="EI243" s="59"/>
      <c r="EJ243" s="59"/>
      <c r="EK243" s="59"/>
      <c r="EL243" s="59"/>
      <c r="EM243" s="59"/>
      <c r="EN243" s="59"/>
      <c r="EO243" s="59"/>
      <c r="EP243" s="59"/>
      <c r="EQ243" s="59"/>
      <c r="ER243" s="59"/>
      <c r="ES243" s="59"/>
      <c r="ET243" s="59"/>
      <c r="EU243" s="59"/>
      <c r="EV243" s="59"/>
      <c r="EW243" s="59"/>
      <c r="EX243" s="59"/>
      <c r="EY243" s="59"/>
      <c r="EZ243" s="59"/>
      <c r="FA243" s="59"/>
      <c r="FB243" s="59"/>
      <c r="FC243" s="59"/>
      <c r="FD243" s="59"/>
      <c r="FE243" s="59"/>
      <c r="FF243" s="59"/>
      <c r="FG243" s="59"/>
      <c r="FH243" s="59"/>
      <c r="FI243" s="59"/>
      <c r="FJ243" s="59"/>
      <c r="FK243" s="59"/>
      <c r="FL243" s="59"/>
      <c r="FM243" s="59"/>
      <c r="FN243" s="59"/>
      <c r="FO243" s="59"/>
      <c r="FP243" s="59"/>
      <c r="FQ243" s="59"/>
      <c r="FR243" s="59"/>
      <c r="FS243" s="59"/>
      <c r="FT243" s="59"/>
      <c r="FU243" s="59"/>
      <c r="FV243" s="59"/>
      <c r="FW243" s="59"/>
      <c r="FX243" s="59"/>
      <c r="FY243" s="59"/>
      <c r="FZ243" s="59"/>
      <c r="GA243" s="59"/>
      <c r="GB243" s="59"/>
      <c r="GC243" s="59"/>
      <c r="GD243" s="59"/>
      <c r="GE243" s="59"/>
      <c r="GF243" s="59"/>
      <c r="GG243" s="59"/>
      <c r="GH243" s="59"/>
      <c r="GI243" s="59"/>
      <c r="GJ243" s="59"/>
      <c r="GK243" s="59"/>
      <c r="GL243" s="59"/>
      <c r="GM243" s="59"/>
      <c r="GN243" s="59"/>
      <c r="GO243" s="59"/>
      <c r="GP243" s="59"/>
      <c r="GQ243" s="59"/>
      <c r="GR243" s="59"/>
      <c r="GS243" s="59"/>
      <c r="GT243" s="59"/>
      <c r="GU243" s="59"/>
      <c r="GV243" s="59"/>
      <c r="GW243" s="59"/>
      <c r="GX243" s="59"/>
      <c r="GY243" s="59"/>
      <c r="GZ243" s="59"/>
      <c r="HA243" s="59"/>
      <c r="HB243" s="59"/>
      <c r="HC243" s="59"/>
      <c r="HD243" s="59"/>
      <c r="HE243" s="59"/>
      <c r="HF243" s="59"/>
      <c r="HG243" s="59"/>
      <c r="HH243" s="59"/>
      <c r="HI243" s="59"/>
      <c r="HJ243" s="59"/>
      <c r="HK243" s="59"/>
      <c r="HL243" s="59"/>
      <c r="HM243" s="59"/>
      <c r="HN243" s="59"/>
      <c r="HO243" s="59"/>
      <c r="HP243" s="59"/>
      <c r="HQ243" s="59"/>
      <c r="HR243" s="59"/>
      <c r="HS243" s="59"/>
      <c r="HT243" s="59"/>
      <c r="HU243" s="59"/>
      <c r="HV243" s="59"/>
      <c r="HW243" s="59"/>
      <c r="HX243" s="59"/>
      <c r="HY243" s="59"/>
      <c r="HZ243" s="59"/>
      <c r="IA243" s="59"/>
      <c r="IB243" s="59"/>
      <c r="IC243" s="59"/>
      <c r="ID243" s="59"/>
      <c r="IE243" s="59"/>
      <c r="IF243" s="59"/>
      <c r="IG243" s="59"/>
      <c r="IH243" s="59"/>
      <c r="II243" s="59"/>
      <c r="IJ243" s="59"/>
      <c r="IK243" s="59"/>
      <c r="IL243" s="59"/>
      <c r="IM243" s="59"/>
      <c r="IN243" s="59"/>
      <c r="IO243" s="59"/>
      <c r="IP243" s="59"/>
      <c r="IQ243" s="59"/>
      <c r="IR243" s="59"/>
      <c r="IS243" s="59"/>
      <c r="IT243" s="59"/>
      <c r="IU243" s="59"/>
      <c r="IV243" s="81"/>
      <c r="IW243" s="81"/>
    </row>
    <row r="244" customFormat="false" ht="15.75" hidden="true" customHeight="true" outlineLevel="0" collapsed="false">
      <c r="A244" s="87" t="s">
        <v>220</v>
      </c>
      <c r="B244" s="52"/>
      <c r="C244" s="53"/>
      <c r="D244" s="58" t="n">
        <f aca="false">I244/0.06</f>
        <v>67.4833333333333</v>
      </c>
      <c r="E244" s="54" t="n">
        <v>5.127</v>
      </c>
      <c r="F244" s="49" t="n">
        <v>-1.078</v>
      </c>
      <c r="G244" s="49" t="n">
        <v>0</v>
      </c>
      <c r="H244" s="49"/>
      <c r="I244" s="55" t="n">
        <v>4.049</v>
      </c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  <c r="DA244" s="59"/>
      <c r="DB244" s="59"/>
      <c r="DC244" s="59"/>
      <c r="DD244" s="59"/>
      <c r="DE244" s="59"/>
      <c r="DF244" s="59"/>
      <c r="DG244" s="59"/>
      <c r="DH244" s="59"/>
      <c r="DI244" s="59"/>
      <c r="DJ244" s="59"/>
      <c r="DK244" s="59"/>
      <c r="DL244" s="59"/>
      <c r="DM244" s="59"/>
      <c r="DN244" s="59"/>
      <c r="DO244" s="59"/>
      <c r="DP244" s="59"/>
      <c r="DQ244" s="59"/>
      <c r="DR244" s="59"/>
      <c r="DS244" s="59"/>
      <c r="DT244" s="59"/>
      <c r="DU244" s="59"/>
      <c r="DV244" s="59"/>
      <c r="DW244" s="59"/>
      <c r="DX244" s="59"/>
      <c r="DY244" s="59"/>
      <c r="DZ244" s="59"/>
      <c r="EA244" s="59"/>
      <c r="EB244" s="59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59"/>
      <c r="ER244" s="59"/>
      <c r="ES244" s="59"/>
      <c r="ET244" s="59"/>
      <c r="EU244" s="59"/>
      <c r="EV244" s="59"/>
      <c r="EW244" s="59"/>
      <c r="EX244" s="59"/>
      <c r="EY244" s="59"/>
      <c r="EZ244" s="59"/>
      <c r="FA244" s="59"/>
      <c r="FB244" s="59"/>
      <c r="FC244" s="59"/>
      <c r="FD244" s="59"/>
      <c r="FE244" s="59"/>
      <c r="FF244" s="59"/>
      <c r="FG244" s="59"/>
      <c r="FH244" s="59"/>
      <c r="FI244" s="59"/>
      <c r="FJ244" s="59"/>
      <c r="FK244" s="59"/>
      <c r="FL244" s="59"/>
      <c r="FM244" s="59"/>
      <c r="FN244" s="59"/>
      <c r="FO244" s="59"/>
      <c r="FP244" s="59"/>
      <c r="FQ244" s="59"/>
      <c r="FR244" s="59"/>
      <c r="FS244" s="59"/>
      <c r="FT244" s="59"/>
      <c r="FU244" s="59"/>
      <c r="FV244" s="59"/>
      <c r="FW244" s="59"/>
      <c r="FX244" s="59"/>
      <c r="FY244" s="59"/>
      <c r="FZ244" s="59"/>
      <c r="GA244" s="59"/>
      <c r="GB244" s="59"/>
      <c r="GC244" s="59"/>
      <c r="GD244" s="59"/>
      <c r="GE244" s="59"/>
      <c r="GF244" s="59"/>
      <c r="GG244" s="59"/>
      <c r="GH244" s="59"/>
      <c r="GI244" s="59"/>
      <c r="GJ244" s="59"/>
      <c r="GK244" s="59"/>
      <c r="GL244" s="59"/>
      <c r="GM244" s="59"/>
      <c r="GN244" s="59"/>
      <c r="GO244" s="59"/>
      <c r="GP244" s="59"/>
      <c r="GQ244" s="59"/>
      <c r="GR244" s="59"/>
      <c r="GS244" s="59"/>
      <c r="GT244" s="59"/>
      <c r="GU244" s="59"/>
      <c r="GV244" s="59"/>
      <c r="GW244" s="59"/>
      <c r="GX244" s="59"/>
      <c r="GY244" s="59"/>
      <c r="GZ244" s="59"/>
      <c r="HA244" s="59"/>
      <c r="HB244" s="59"/>
      <c r="HC244" s="59"/>
      <c r="HD244" s="59"/>
      <c r="HE244" s="59"/>
      <c r="HF244" s="59"/>
      <c r="HG244" s="59"/>
      <c r="HH244" s="59"/>
      <c r="HI244" s="59"/>
      <c r="HJ244" s="59"/>
      <c r="HK244" s="59"/>
      <c r="HL244" s="59"/>
      <c r="HM244" s="59"/>
      <c r="HN244" s="59"/>
      <c r="HO244" s="59"/>
      <c r="HP244" s="59"/>
      <c r="HQ244" s="59"/>
      <c r="HR244" s="59"/>
      <c r="HS244" s="59"/>
      <c r="HT244" s="59"/>
      <c r="HU244" s="59"/>
      <c r="HV244" s="59"/>
      <c r="HW244" s="59"/>
      <c r="HX244" s="59"/>
      <c r="HY244" s="59"/>
      <c r="HZ244" s="59"/>
      <c r="IA244" s="59"/>
      <c r="IB244" s="59"/>
      <c r="IC244" s="59"/>
      <c r="ID244" s="59"/>
      <c r="IE244" s="59"/>
      <c r="IF244" s="59"/>
      <c r="IG244" s="59"/>
      <c r="IH244" s="59"/>
      <c r="II244" s="59"/>
      <c r="IJ244" s="59"/>
      <c r="IK244" s="59"/>
      <c r="IL244" s="59"/>
      <c r="IM244" s="59"/>
      <c r="IN244" s="59"/>
      <c r="IO244" s="59"/>
      <c r="IP244" s="59"/>
      <c r="IQ244" s="59"/>
      <c r="IR244" s="59"/>
      <c r="IS244" s="59"/>
      <c r="IT244" s="59"/>
      <c r="IU244" s="59"/>
      <c r="IV244" s="81"/>
      <c r="IW244" s="81"/>
    </row>
    <row r="245" customFormat="false" ht="15.75" hidden="true" customHeight="true" outlineLevel="0" collapsed="false">
      <c r="A245" s="87" t="s">
        <v>221</v>
      </c>
      <c r="B245" s="52"/>
      <c r="C245" s="53"/>
      <c r="D245" s="58" t="n">
        <f aca="false">I245/0.06</f>
        <v>93.1333333333333</v>
      </c>
      <c r="E245" s="54" t="n">
        <v>6.969</v>
      </c>
      <c r="F245" s="49" t="n">
        <v>-1.381</v>
      </c>
      <c r="G245" s="49" t="n">
        <v>0</v>
      </c>
      <c r="H245" s="49"/>
      <c r="I245" s="55" t="n">
        <v>5.588</v>
      </c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  <c r="HU245" s="59"/>
      <c r="HV245" s="59"/>
      <c r="HW245" s="59"/>
      <c r="HX245" s="59"/>
      <c r="HY245" s="59"/>
      <c r="HZ245" s="59"/>
      <c r="IA245" s="59"/>
      <c r="IB245" s="59"/>
      <c r="IC245" s="59"/>
      <c r="ID245" s="59"/>
      <c r="IE245" s="59"/>
      <c r="IF245" s="59"/>
      <c r="IG245" s="59"/>
      <c r="IH245" s="59"/>
      <c r="II245" s="59"/>
      <c r="IJ245" s="59"/>
      <c r="IK245" s="59"/>
      <c r="IL245" s="59"/>
      <c r="IM245" s="59"/>
      <c r="IN245" s="59"/>
      <c r="IO245" s="59"/>
      <c r="IP245" s="59"/>
      <c r="IQ245" s="59"/>
      <c r="IR245" s="59"/>
      <c r="IS245" s="59"/>
      <c r="IT245" s="59"/>
      <c r="IU245" s="59"/>
      <c r="IV245" s="81"/>
      <c r="IW245" s="81"/>
    </row>
    <row r="246" customFormat="false" ht="15.75" hidden="true" customHeight="true" outlineLevel="0" collapsed="false">
      <c r="A246" s="87" t="s">
        <v>222</v>
      </c>
      <c r="B246" s="52"/>
      <c r="C246" s="53"/>
      <c r="D246" s="58" t="n">
        <f aca="false">I246/0.06</f>
        <v>35.1166666666667</v>
      </c>
      <c r="E246" s="54" t="n">
        <v>2.772</v>
      </c>
      <c r="F246" s="49" t="n">
        <v>-0.665</v>
      </c>
      <c r="G246" s="49" t="n">
        <v>0</v>
      </c>
      <c r="H246" s="49"/>
      <c r="I246" s="55" t="n">
        <v>2.107</v>
      </c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  <c r="DA246" s="59"/>
      <c r="DB246" s="59"/>
      <c r="DC246" s="59"/>
      <c r="DD246" s="59"/>
      <c r="DE246" s="59"/>
      <c r="DF246" s="59"/>
      <c r="DG246" s="59"/>
      <c r="DH246" s="59"/>
      <c r="DI246" s="59"/>
      <c r="DJ246" s="59"/>
      <c r="DK246" s="59"/>
      <c r="DL246" s="59"/>
      <c r="DM246" s="59"/>
      <c r="DN246" s="59"/>
      <c r="DO246" s="59"/>
      <c r="DP246" s="59"/>
      <c r="DQ246" s="59"/>
      <c r="DR246" s="59"/>
      <c r="DS246" s="59"/>
      <c r="DT246" s="59"/>
      <c r="DU246" s="59"/>
      <c r="DV246" s="59"/>
      <c r="DW246" s="59"/>
      <c r="DX246" s="59"/>
      <c r="DY246" s="59"/>
      <c r="DZ246" s="59"/>
      <c r="EA246" s="59"/>
      <c r="EB246" s="59"/>
      <c r="EC246" s="59"/>
      <c r="ED246" s="59"/>
      <c r="EE246" s="59"/>
      <c r="EF246" s="59"/>
      <c r="EG246" s="59"/>
      <c r="EH246" s="59"/>
      <c r="EI246" s="59"/>
      <c r="EJ246" s="59"/>
      <c r="EK246" s="59"/>
      <c r="EL246" s="59"/>
      <c r="EM246" s="59"/>
      <c r="EN246" s="59"/>
      <c r="EO246" s="59"/>
      <c r="EP246" s="59"/>
      <c r="EQ246" s="59"/>
      <c r="ER246" s="59"/>
      <c r="ES246" s="59"/>
      <c r="ET246" s="59"/>
      <c r="EU246" s="59"/>
      <c r="EV246" s="59"/>
      <c r="EW246" s="59"/>
      <c r="EX246" s="59"/>
      <c r="EY246" s="59"/>
      <c r="EZ246" s="59"/>
      <c r="FA246" s="59"/>
      <c r="FB246" s="59"/>
      <c r="FC246" s="59"/>
      <c r="FD246" s="59"/>
      <c r="FE246" s="59"/>
      <c r="FF246" s="59"/>
      <c r="FG246" s="59"/>
      <c r="FH246" s="59"/>
      <c r="FI246" s="59"/>
      <c r="FJ246" s="59"/>
      <c r="FK246" s="59"/>
      <c r="FL246" s="59"/>
      <c r="FM246" s="59"/>
      <c r="FN246" s="59"/>
      <c r="FO246" s="59"/>
      <c r="FP246" s="59"/>
      <c r="FQ246" s="59"/>
      <c r="FR246" s="59"/>
      <c r="FS246" s="59"/>
      <c r="FT246" s="59"/>
      <c r="FU246" s="59"/>
      <c r="FV246" s="59"/>
      <c r="FW246" s="59"/>
      <c r="FX246" s="59"/>
      <c r="FY246" s="59"/>
      <c r="FZ246" s="59"/>
      <c r="GA246" s="59"/>
      <c r="GB246" s="59"/>
      <c r="GC246" s="59"/>
      <c r="GD246" s="59"/>
      <c r="GE246" s="59"/>
      <c r="GF246" s="59"/>
      <c r="GG246" s="59"/>
      <c r="GH246" s="59"/>
      <c r="GI246" s="59"/>
      <c r="GJ246" s="59"/>
      <c r="GK246" s="59"/>
      <c r="GL246" s="59"/>
      <c r="GM246" s="59"/>
      <c r="GN246" s="59"/>
      <c r="GO246" s="59"/>
      <c r="GP246" s="59"/>
      <c r="GQ246" s="59"/>
      <c r="GR246" s="59"/>
      <c r="GS246" s="59"/>
      <c r="GT246" s="59"/>
      <c r="GU246" s="59"/>
      <c r="GV246" s="59"/>
      <c r="GW246" s="59"/>
      <c r="GX246" s="59"/>
      <c r="GY246" s="59"/>
      <c r="GZ246" s="59"/>
      <c r="HA246" s="59"/>
      <c r="HB246" s="59"/>
      <c r="HC246" s="59"/>
      <c r="HD246" s="59"/>
      <c r="HE246" s="59"/>
      <c r="HF246" s="59"/>
      <c r="HG246" s="59"/>
      <c r="HH246" s="59"/>
      <c r="HI246" s="59"/>
      <c r="HJ246" s="59"/>
      <c r="HK246" s="59"/>
      <c r="HL246" s="59"/>
      <c r="HM246" s="59"/>
      <c r="HN246" s="59"/>
      <c r="HO246" s="59"/>
      <c r="HP246" s="59"/>
      <c r="HQ246" s="59"/>
      <c r="HR246" s="59"/>
      <c r="HS246" s="59"/>
      <c r="HT246" s="59"/>
      <c r="HU246" s="59"/>
      <c r="HV246" s="59"/>
      <c r="HW246" s="59"/>
      <c r="HX246" s="59"/>
      <c r="HY246" s="59"/>
      <c r="HZ246" s="59"/>
      <c r="IA246" s="59"/>
      <c r="IB246" s="59"/>
      <c r="IC246" s="59"/>
      <c r="ID246" s="59"/>
      <c r="IE246" s="59"/>
      <c r="IF246" s="59"/>
      <c r="IG246" s="59"/>
      <c r="IH246" s="59"/>
      <c r="II246" s="59"/>
      <c r="IJ246" s="59"/>
      <c r="IK246" s="59"/>
      <c r="IL246" s="59"/>
      <c r="IM246" s="59"/>
      <c r="IN246" s="59"/>
      <c r="IO246" s="59"/>
      <c r="IP246" s="59"/>
      <c r="IQ246" s="59"/>
      <c r="IR246" s="59"/>
      <c r="IS246" s="59"/>
      <c r="IT246" s="59"/>
      <c r="IU246" s="59"/>
      <c r="IV246" s="81"/>
      <c r="IW246" s="81"/>
    </row>
    <row r="247" customFormat="false" ht="15.75" hidden="true" customHeight="true" outlineLevel="0" collapsed="false">
      <c r="A247" s="87" t="s">
        <v>223</v>
      </c>
      <c r="B247" s="52" t="n">
        <v>37083</v>
      </c>
      <c r="C247" s="53" t="s">
        <v>176</v>
      </c>
      <c r="D247" s="58" t="n">
        <f aca="false">I247/0.015</f>
        <v>-203.666666666667</v>
      </c>
      <c r="E247" s="54" t="n">
        <v>-2.36</v>
      </c>
      <c r="F247" s="49" t="n">
        <v>-0.695</v>
      </c>
      <c r="G247" s="49" t="n">
        <v>0</v>
      </c>
      <c r="H247" s="49" t="n">
        <v>0</v>
      </c>
      <c r="I247" s="55" t="n">
        <f aca="false">SUM(E247:H247)</f>
        <v>-3.055</v>
      </c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  <c r="DA247" s="59"/>
      <c r="DB247" s="59"/>
      <c r="DC247" s="59"/>
      <c r="DD247" s="59"/>
      <c r="DE247" s="59"/>
      <c r="DF247" s="59"/>
      <c r="DG247" s="59"/>
      <c r="DH247" s="59"/>
      <c r="DI247" s="59"/>
      <c r="DJ247" s="59"/>
      <c r="DK247" s="59"/>
      <c r="DL247" s="59"/>
      <c r="DM247" s="59"/>
      <c r="DN247" s="59"/>
      <c r="DO247" s="59"/>
      <c r="DP247" s="59"/>
      <c r="DQ247" s="59"/>
      <c r="DR247" s="59"/>
      <c r="DS247" s="59"/>
      <c r="DT247" s="59"/>
      <c r="DU247" s="59"/>
      <c r="DV247" s="59"/>
      <c r="DW247" s="59"/>
      <c r="DX247" s="59"/>
      <c r="DY247" s="59"/>
      <c r="DZ247" s="59"/>
      <c r="EA247" s="59"/>
      <c r="EB247" s="59"/>
      <c r="EC247" s="59"/>
      <c r="ED247" s="59"/>
      <c r="EE247" s="59"/>
      <c r="EF247" s="59"/>
      <c r="EG247" s="59"/>
      <c r="EH247" s="59"/>
      <c r="EI247" s="59"/>
      <c r="EJ247" s="59"/>
      <c r="EK247" s="59"/>
      <c r="EL247" s="59"/>
      <c r="EM247" s="59"/>
      <c r="EN247" s="59"/>
      <c r="EO247" s="59"/>
      <c r="EP247" s="59"/>
      <c r="EQ247" s="59"/>
      <c r="ER247" s="59"/>
      <c r="ES247" s="59"/>
      <c r="ET247" s="59"/>
      <c r="EU247" s="59"/>
      <c r="EV247" s="59"/>
      <c r="EW247" s="59"/>
      <c r="EX247" s="59"/>
      <c r="EY247" s="59"/>
      <c r="EZ247" s="59"/>
      <c r="FA247" s="59"/>
      <c r="FB247" s="59"/>
      <c r="FC247" s="59"/>
      <c r="FD247" s="59"/>
      <c r="FE247" s="59"/>
      <c r="FF247" s="59"/>
      <c r="FG247" s="59"/>
      <c r="FH247" s="59"/>
      <c r="FI247" s="59"/>
      <c r="FJ247" s="59"/>
      <c r="FK247" s="59"/>
      <c r="FL247" s="59"/>
      <c r="FM247" s="59"/>
      <c r="FN247" s="59"/>
      <c r="FO247" s="59"/>
      <c r="FP247" s="59"/>
      <c r="FQ247" s="59"/>
      <c r="FR247" s="59"/>
      <c r="FS247" s="59"/>
      <c r="FT247" s="59"/>
      <c r="FU247" s="59"/>
      <c r="FV247" s="59"/>
      <c r="FW247" s="59"/>
      <c r="FX247" s="59"/>
      <c r="FY247" s="59"/>
      <c r="FZ247" s="59"/>
      <c r="GA247" s="59"/>
      <c r="GB247" s="59"/>
      <c r="GC247" s="59"/>
      <c r="GD247" s="59"/>
      <c r="GE247" s="59"/>
      <c r="GF247" s="59"/>
      <c r="GG247" s="59"/>
      <c r="GH247" s="59"/>
      <c r="GI247" s="59"/>
      <c r="GJ247" s="59"/>
      <c r="GK247" s="59"/>
      <c r="GL247" s="59"/>
      <c r="GM247" s="59"/>
      <c r="GN247" s="59"/>
      <c r="GO247" s="59"/>
      <c r="GP247" s="59"/>
      <c r="GQ247" s="59"/>
      <c r="GR247" s="59"/>
      <c r="GS247" s="59"/>
      <c r="GT247" s="59"/>
      <c r="GU247" s="59"/>
      <c r="GV247" s="59"/>
      <c r="GW247" s="59"/>
      <c r="GX247" s="59"/>
      <c r="GY247" s="59"/>
      <c r="GZ247" s="59"/>
      <c r="HA247" s="59"/>
      <c r="HB247" s="59"/>
      <c r="HC247" s="59"/>
      <c r="HD247" s="59"/>
      <c r="HE247" s="59"/>
      <c r="HF247" s="59"/>
      <c r="HG247" s="59"/>
      <c r="HH247" s="59"/>
      <c r="HI247" s="59"/>
      <c r="HJ247" s="59"/>
      <c r="HK247" s="59"/>
      <c r="HL247" s="59"/>
      <c r="HM247" s="59"/>
      <c r="HN247" s="59"/>
      <c r="HO247" s="59"/>
      <c r="HP247" s="59"/>
      <c r="HQ247" s="59"/>
      <c r="HR247" s="59"/>
      <c r="HS247" s="59"/>
      <c r="HT247" s="59"/>
      <c r="HU247" s="59"/>
      <c r="HV247" s="59"/>
      <c r="HW247" s="59"/>
      <c r="HX247" s="59"/>
      <c r="HY247" s="59"/>
      <c r="HZ247" s="59"/>
      <c r="IA247" s="59"/>
      <c r="IB247" s="59"/>
      <c r="IC247" s="59"/>
      <c r="ID247" s="59"/>
      <c r="IE247" s="59"/>
      <c r="IF247" s="59"/>
      <c r="IG247" s="59"/>
      <c r="IH247" s="59"/>
      <c r="II247" s="59"/>
      <c r="IJ247" s="59"/>
      <c r="IK247" s="59"/>
      <c r="IL247" s="59"/>
      <c r="IM247" s="59"/>
      <c r="IN247" s="59"/>
      <c r="IO247" s="59"/>
      <c r="IP247" s="59"/>
      <c r="IQ247" s="59"/>
      <c r="IR247" s="59"/>
      <c r="IS247" s="59"/>
      <c r="IT247" s="59"/>
      <c r="IU247" s="59"/>
      <c r="IV247" s="59"/>
      <c r="IW247" s="59"/>
    </row>
    <row r="248" customFormat="false" ht="15.75" hidden="true" customHeight="true" outlineLevel="0" collapsed="false">
      <c r="A248" s="87" t="s">
        <v>224</v>
      </c>
      <c r="B248" s="52" t="n">
        <v>37091</v>
      </c>
      <c r="C248" s="53" t="s">
        <v>176</v>
      </c>
      <c r="D248" s="58" t="n">
        <f aca="false">I248/0.015</f>
        <v>-455.066666666667</v>
      </c>
      <c r="E248" s="54" t="n">
        <v>-7.36</v>
      </c>
      <c r="F248" s="49" t="n">
        <v>0.534</v>
      </c>
      <c r="G248" s="49" t="n">
        <v>0</v>
      </c>
      <c r="H248" s="49" t="n">
        <v>0</v>
      </c>
      <c r="I248" s="55" t="n">
        <f aca="false">SUM(E248:H248)</f>
        <v>-6.826</v>
      </c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  <c r="DA248" s="59"/>
      <c r="DB248" s="59"/>
      <c r="DC248" s="59"/>
      <c r="DD248" s="59"/>
      <c r="DE248" s="59"/>
      <c r="DF248" s="59"/>
      <c r="DG248" s="59"/>
      <c r="DH248" s="59"/>
      <c r="DI248" s="59"/>
      <c r="DJ248" s="59"/>
      <c r="DK248" s="59"/>
      <c r="DL248" s="59"/>
      <c r="DM248" s="59"/>
      <c r="DN248" s="59"/>
      <c r="DO248" s="59"/>
      <c r="DP248" s="59"/>
      <c r="DQ248" s="59"/>
      <c r="DR248" s="59"/>
      <c r="DS248" s="59"/>
      <c r="DT248" s="59"/>
      <c r="DU248" s="59"/>
      <c r="DV248" s="59"/>
      <c r="DW248" s="59"/>
      <c r="DX248" s="59"/>
      <c r="DY248" s="59"/>
      <c r="DZ248" s="59"/>
      <c r="EA248" s="59"/>
      <c r="EB248" s="59"/>
      <c r="EC248" s="59"/>
      <c r="ED248" s="59"/>
      <c r="EE248" s="59"/>
      <c r="EF248" s="59"/>
      <c r="EG248" s="59"/>
      <c r="EH248" s="59"/>
      <c r="EI248" s="59"/>
      <c r="EJ248" s="59"/>
      <c r="EK248" s="59"/>
      <c r="EL248" s="59"/>
      <c r="EM248" s="59"/>
      <c r="EN248" s="59"/>
      <c r="EO248" s="59"/>
      <c r="EP248" s="59"/>
      <c r="EQ248" s="59"/>
      <c r="ER248" s="59"/>
      <c r="ES248" s="59"/>
      <c r="ET248" s="59"/>
      <c r="EU248" s="59"/>
      <c r="EV248" s="59"/>
      <c r="EW248" s="59"/>
      <c r="EX248" s="59"/>
      <c r="EY248" s="59"/>
      <c r="EZ248" s="59"/>
      <c r="FA248" s="59"/>
      <c r="FB248" s="59"/>
      <c r="FC248" s="59"/>
      <c r="FD248" s="59"/>
      <c r="FE248" s="59"/>
      <c r="FF248" s="59"/>
      <c r="FG248" s="59"/>
      <c r="FH248" s="59"/>
      <c r="FI248" s="59"/>
      <c r="FJ248" s="59"/>
      <c r="FK248" s="59"/>
      <c r="FL248" s="59"/>
      <c r="FM248" s="59"/>
      <c r="FN248" s="59"/>
      <c r="FO248" s="59"/>
      <c r="FP248" s="59"/>
      <c r="FQ248" s="59"/>
      <c r="FR248" s="59"/>
      <c r="FS248" s="59"/>
      <c r="FT248" s="59"/>
      <c r="FU248" s="59"/>
      <c r="FV248" s="59"/>
      <c r="FW248" s="59"/>
      <c r="FX248" s="59"/>
      <c r="FY248" s="59"/>
      <c r="FZ248" s="59"/>
      <c r="GA248" s="59"/>
      <c r="GB248" s="59"/>
      <c r="GC248" s="59"/>
      <c r="GD248" s="59"/>
      <c r="GE248" s="59"/>
      <c r="GF248" s="59"/>
      <c r="GG248" s="59"/>
      <c r="GH248" s="59"/>
      <c r="GI248" s="59"/>
      <c r="GJ248" s="59"/>
      <c r="GK248" s="59"/>
      <c r="GL248" s="59"/>
      <c r="GM248" s="59"/>
      <c r="GN248" s="59"/>
      <c r="GO248" s="59"/>
      <c r="GP248" s="59"/>
      <c r="GQ248" s="59"/>
      <c r="GR248" s="59"/>
      <c r="GS248" s="59"/>
      <c r="GT248" s="59"/>
      <c r="GU248" s="59"/>
      <c r="GV248" s="59"/>
      <c r="GW248" s="59"/>
      <c r="GX248" s="59"/>
      <c r="GY248" s="59"/>
      <c r="GZ248" s="59"/>
      <c r="HA248" s="59"/>
      <c r="HB248" s="59"/>
      <c r="HC248" s="59"/>
      <c r="HD248" s="59"/>
      <c r="HE248" s="59"/>
      <c r="HF248" s="59"/>
      <c r="HG248" s="59"/>
      <c r="HH248" s="59"/>
      <c r="HI248" s="59"/>
      <c r="HJ248" s="59"/>
      <c r="HK248" s="59"/>
      <c r="HL248" s="59"/>
      <c r="HM248" s="59"/>
      <c r="HN248" s="59"/>
      <c r="HO248" s="59"/>
      <c r="HP248" s="59"/>
      <c r="HQ248" s="59"/>
      <c r="HR248" s="59"/>
      <c r="HS248" s="59"/>
      <c r="HT248" s="59"/>
      <c r="HU248" s="59"/>
      <c r="HV248" s="59"/>
      <c r="HW248" s="59"/>
      <c r="HX248" s="59"/>
      <c r="HY248" s="59"/>
      <c r="HZ248" s="59"/>
      <c r="IA248" s="59"/>
      <c r="IB248" s="59"/>
      <c r="IC248" s="59"/>
      <c r="ID248" s="59"/>
      <c r="IE248" s="59"/>
      <c r="IF248" s="59"/>
      <c r="IG248" s="59"/>
      <c r="IH248" s="59"/>
      <c r="II248" s="59"/>
      <c r="IJ248" s="59"/>
      <c r="IK248" s="59"/>
      <c r="IL248" s="59"/>
      <c r="IM248" s="59"/>
      <c r="IN248" s="59"/>
      <c r="IO248" s="59"/>
      <c r="IP248" s="59"/>
      <c r="IQ248" s="59"/>
      <c r="IR248" s="59"/>
      <c r="IS248" s="59"/>
      <c r="IT248" s="59"/>
      <c r="IU248" s="59"/>
      <c r="IV248" s="59"/>
      <c r="IW248" s="59"/>
    </row>
    <row r="249" customFormat="false" ht="15.75" hidden="true" customHeight="true" outlineLevel="0" collapsed="false">
      <c r="A249" s="87" t="s">
        <v>225</v>
      </c>
      <c r="B249" s="52" t="n">
        <v>37091</v>
      </c>
      <c r="C249" s="53" t="s">
        <v>176</v>
      </c>
      <c r="D249" s="58" t="n">
        <f aca="false">I249/0.015</f>
        <v>1693.33333333333</v>
      </c>
      <c r="E249" s="54" t="n">
        <v>29.009</v>
      </c>
      <c r="F249" s="49" t="n">
        <v>-3.609</v>
      </c>
      <c r="G249" s="49" t="n">
        <v>0</v>
      </c>
      <c r="H249" s="49" t="n">
        <v>0</v>
      </c>
      <c r="I249" s="55" t="n">
        <f aca="false">SUM(E249:H249)</f>
        <v>25.4</v>
      </c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  <c r="DA249" s="59"/>
      <c r="DB249" s="59"/>
      <c r="DC249" s="59"/>
      <c r="DD249" s="59"/>
      <c r="DE249" s="59"/>
      <c r="DF249" s="59"/>
      <c r="DG249" s="59"/>
      <c r="DH249" s="59"/>
      <c r="DI249" s="59"/>
      <c r="DJ249" s="59"/>
      <c r="DK249" s="59"/>
      <c r="DL249" s="59"/>
      <c r="DM249" s="59"/>
      <c r="DN249" s="59"/>
      <c r="DO249" s="59"/>
      <c r="DP249" s="59"/>
      <c r="DQ249" s="59"/>
      <c r="DR249" s="59"/>
      <c r="DS249" s="59"/>
      <c r="DT249" s="59"/>
      <c r="DU249" s="59"/>
      <c r="DV249" s="59"/>
      <c r="DW249" s="59"/>
      <c r="DX249" s="59"/>
      <c r="DY249" s="59"/>
      <c r="DZ249" s="59"/>
      <c r="EA249" s="59"/>
      <c r="EB249" s="59"/>
      <c r="EC249" s="59"/>
      <c r="ED249" s="59"/>
      <c r="EE249" s="59"/>
      <c r="EF249" s="59"/>
      <c r="EG249" s="59"/>
      <c r="EH249" s="59"/>
      <c r="EI249" s="59"/>
      <c r="EJ249" s="59"/>
      <c r="EK249" s="59"/>
      <c r="EL249" s="59"/>
      <c r="EM249" s="59"/>
      <c r="EN249" s="59"/>
      <c r="EO249" s="59"/>
      <c r="EP249" s="59"/>
      <c r="EQ249" s="59"/>
      <c r="ER249" s="59"/>
      <c r="ES249" s="59"/>
      <c r="ET249" s="59"/>
      <c r="EU249" s="59"/>
      <c r="EV249" s="59"/>
      <c r="EW249" s="59"/>
      <c r="EX249" s="59"/>
      <c r="EY249" s="59"/>
      <c r="EZ249" s="59"/>
      <c r="FA249" s="59"/>
      <c r="FB249" s="59"/>
      <c r="FC249" s="59"/>
      <c r="FD249" s="59"/>
      <c r="FE249" s="59"/>
      <c r="FF249" s="59"/>
      <c r="FG249" s="59"/>
      <c r="FH249" s="59"/>
      <c r="FI249" s="59"/>
      <c r="FJ249" s="59"/>
      <c r="FK249" s="59"/>
      <c r="FL249" s="59"/>
      <c r="FM249" s="59"/>
      <c r="FN249" s="59"/>
      <c r="FO249" s="59"/>
      <c r="FP249" s="59"/>
      <c r="FQ249" s="59"/>
      <c r="FR249" s="59"/>
      <c r="FS249" s="59"/>
      <c r="FT249" s="59"/>
      <c r="FU249" s="59"/>
      <c r="FV249" s="59"/>
      <c r="FW249" s="59"/>
      <c r="FX249" s="59"/>
      <c r="FY249" s="59"/>
      <c r="FZ249" s="59"/>
      <c r="GA249" s="59"/>
      <c r="GB249" s="59"/>
      <c r="GC249" s="59"/>
      <c r="GD249" s="59"/>
      <c r="GE249" s="59"/>
      <c r="GF249" s="59"/>
      <c r="GG249" s="59"/>
      <c r="GH249" s="59"/>
      <c r="GI249" s="59"/>
      <c r="GJ249" s="59"/>
      <c r="GK249" s="59"/>
      <c r="GL249" s="59"/>
      <c r="GM249" s="59"/>
      <c r="GN249" s="59"/>
      <c r="GO249" s="59"/>
      <c r="GP249" s="59"/>
      <c r="GQ249" s="59"/>
      <c r="GR249" s="59"/>
      <c r="GS249" s="59"/>
      <c r="GT249" s="59"/>
      <c r="GU249" s="59"/>
      <c r="GV249" s="59"/>
      <c r="GW249" s="59"/>
      <c r="GX249" s="59"/>
      <c r="GY249" s="59"/>
      <c r="GZ249" s="59"/>
      <c r="HA249" s="59"/>
      <c r="HB249" s="59"/>
      <c r="HC249" s="59"/>
      <c r="HD249" s="59"/>
      <c r="HE249" s="59"/>
      <c r="HF249" s="59"/>
      <c r="HG249" s="59"/>
      <c r="HH249" s="59"/>
      <c r="HI249" s="59"/>
      <c r="HJ249" s="59"/>
      <c r="HK249" s="59"/>
      <c r="HL249" s="59"/>
      <c r="HM249" s="59"/>
      <c r="HN249" s="59"/>
      <c r="HO249" s="59"/>
      <c r="HP249" s="59"/>
      <c r="HQ249" s="59"/>
      <c r="HR249" s="59"/>
      <c r="HS249" s="59"/>
      <c r="HT249" s="59"/>
      <c r="HU249" s="59"/>
      <c r="HV249" s="59"/>
      <c r="HW249" s="59"/>
      <c r="HX249" s="59"/>
      <c r="HY249" s="59"/>
      <c r="HZ249" s="59"/>
      <c r="IA249" s="59"/>
      <c r="IB249" s="59"/>
      <c r="IC249" s="59"/>
      <c r="ID249" s="59"/>
      <c r="IE249" s="59"/>
      <c r="IF249" s="59"/>
      <c r="IG249" s="59"/>
      <c r="IH249" s="59"/>
      <c r="II249" s="59"/>
      <c r="IJ249" s="59"/>
      <c r="IK249" s="59"/>
      <c r="IL249" s="59"/>
      <c r="IM249" s="59"/>
      <c r="IN249" s="59"/>
      <c r="IO249" s="59"/>
      <c r="IP249" s="59"/>
      <c r="IQ249" s="59"/>
      <c r="IR249" s="59"/>
      <c r="IS249" s="59"/>
      <c r="IT249" s="59"/>
      <c r="IU249" s="59"/>
      <c r="IV249" s="59"/>
      <c r="IW249" s="59"/>
    </row>
    <row r="250" customFormat="false" ht="15.75" hidden="true" customHeight="true" outlineLevel="0" collapsed="false">
      <c r="A250" s="87" t="s">
        <v>226</v>
      </c>
      <c r="B250" s="52" t="n">
        <v>37091</v>
      </c>
      <c r="C250" s="53" t="s">
        <v>176</v>
      </c>
      <c r="D250" s="58" t="n">
        <f aca="false">I250/0.015</f>
        <v>138.4</v>
      </c>
      <c r="E250" s="54" t="n">
        <v>2.447</v>
      </c>
      <c r="F250" s="49" t="n">
        <v>-0.371</v>
      </c>
      <c r="G250" s="49" t="n">
        <v>0</v>
      </c>
      <c r="H250" s="49" t="n">
        <v>0</v>
      </c>
      <c r="I250" s="55" t="n">
        <f aca="false">SUM(E250:H250)</f>
        <v>2.076</v>
      </c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  <c r="DA250" s="59"/>
      <c r="DB250" s="59"/>
      <c r="DC250" s="59"/>
      <c r="DD250" s="59"/>
      <c r="DE250" s="59"/>
      <c r="DF250" s="59"/>
      <c r="DG250" s="59"/>
      <c r="DH250" s="59"/>
      <c r="DI250" s="59"/>
      <c r="DJ250" s="59"/>
      <c r="DK250" s="59"/>
      <c r="DL250" s="59"/>
      <c r="DM250" s="59"/>
      <c r="DN250" s="59"/>
      <c r="DO250" s="59"/>
      <c r="DP250" s="59"/>
      <c r="DQ250" s="59"/>
      <c r="DR250" s="59"/>
      <c r="DS250" s="59"/>
      <c r="DT250" s="59"/>
      <c r="DU250" s="59"/>
      <c r="DV250" s="59"/>
      <c r="DW250" s="59"/>
      <c r="DX250" s="59"/>
      <c r="DY250" s="59"/>
      <c r="DZ250" s="59"/>
      <c r="EA250" s="59"/>
      <c r="EB250" s="59"/>
      <c r="EC250" s="59"/>
      <c r="ED250" s="59"/>
      <c r="EE250" s="59"/>
      <c r="EF250" s="59"/>
      <c r="EG250" s="59"/>
      <c r="EH250" s="59"/>
      <c r="EI250" s="59"/>
      <c r="EJ250" s="59"/>
      <c r="EK250" s="59"/>
      <c r="EL250" s="59"/>
      <c r="EM250" s="59"/>
      <c r="EN250" s="59"/>
      <c r="EO250" s="59"/>
      <c r="EP250" s="59"/>
      <c r="EQ250" s="59"/>
      <c r="ER250" s="59"/>
      <c r="ES250" s="59"/>
      <c r="ET250" s="59"/>
      <c r="EU250" s="59"/>
      <c r="EV250" s="59"/>
      <c r="EW250" s="59"/>
      <c r="EX250" s="59"/>
      <c r="EY250" s="59"/>
      <c r="EZ250" s="59"/>
      <c r="FA250" s="59"/>
      <c r="FB250" s="59"/>
      <c r="FC250" s="59"/>
      <c r="FD250" s="59"/>
      <c r="FE250" s="59"/>
      <c r="FF250" s="59"/>
      <c r="FG250" s="59"/>
      <c r="FH250" s="59"/>
      <c r="FI250" s="59"/>
      <c r="FJ250" s="59"/>
      <c r="FK250" s="59"/>
      <c r="FL250" s="59"/>
      <c r="FM250" s="59"/>
      <c r="FN250" s="59"/>
      <c r="FO250" s="59"/>
      <c r="FP250" s="59"/>
      <c r="FQ250" s="59"/>
      <c r="FR250" s="59"/>
      <c r="FS250" s="59"/>
      <c r="FT250" s="59"/>
      <c r="FU250" s="59"/>
      <c r="FV250" s="59"/>
      <c r="FW250" s="59"/>
      <c r="FX250" s="59"/>
      <c r="FY250" s="59"/>
      <c r="FZ250" s="59"/>
      <c r="GA250" s="59"/>
      <c r="GB250" s="59"/>
      <c r="GC250" s="59"/>
      <c r="GD250" s="59"/>
      <c r="GE250" s="59"/>
      <c r="GF250" s="59"/>
      <c r="GG250" s="59"/>
      <c r="GH250" s="59"/>
      <c r="GI250" s="59"/>
      <c r="GJ250" s="59"/>
      <c r="GK250" s="59"/>
      <c r="GL250" s="59"/>
      <c r="GM250" s="59"/>
      <c r="GN250" s="59"/>
      <c r="GO250" s="59"/>
      <c r="GP250" s="59"/>
      <c r="GQ250" s="59"/>
      <c r="GR250" s="59"/>
      <c r="GS250" s="59"/>
      <c r="GT250" s="59"/>
      <c r="GU250" s="59"/>
      <c r="GV250" s="59"/>
      <c r="GW250" s="59"/>
      <c r="GX250" s="59"/>
      <c r="GY250" s="59"/>
      <c r="GZ250" s="59"/>
      <c r="HA250" s="59"/>
      <c r="HB250" s="59"/>
      <c r="HC250" s="59"/>
      <c r="HD250" s="59"/>
      <c r="HE250" s="59"/>
      <c r="HF250" s="59"/>
      <c r="HG250" s="59"/>
      <c r="HH250" s="59"/>
      <c r="HI250" s="59"/>
      <c r="HJ250" s="59"/>
      <c r="HK250" s="59"/>
      <c r="HL250" s="59"/>
      <c r="HM250" s="59"/>
      <c r="HN250" s="59"/>
      <c r="HO250" s="59"/>
      <c r="HP250" s="59"/>
      <c r="HQ250" s="59"/>
      <c r="HR250" s="59"/>
      <c r="HS250" s="59"/>
      <c r="HT250" s="59"/>
      <c r="HU250" s="59"/>
      <c r="HV250" s="59"/>
      <c r="HW250" s="59"/>
      <c r="HX250" s="59"/>
      <c r="HY250" s="59"/>
      <c r="HZ250" s="59"/>
      <c r="IA250" s="59"/>
      <c r="IB250" s="59"/>
      <c r="IC250" s="59"/>
      <c r="ID250" s="59"/>
      <c r="IE250" s="59"/>
      <c r="IF250" s="59"/>
      <c r="IG250" s="59"/>
      <c r="IH250" s="59"/>
      <c r="II250" s="59"/>
      <c r="IJ250" s="59"/>
      <c r="IK250" s="59"/>
      <c r="IL250" s="59"/>
      <c r="IM250" s="59"/>
      <c r="IN250" s="59"/>
      <c r="IO250" s="59"/>
      <c r="IP250" s="59"/>
      <c r="IQ250" s="59"/>
      <c r="IR250" s="59"/>
      <c r="IS250" s="59"/>
      <c r="IT250" s="59"/>
      <c r="IU250" s="59"/>
      <c r="IV250" s="59"/>
      <c r="IW250" s="59"/>
    </row>
    <row r="251" customFormat="false" ht="15.75" hidden="true" customHeight="true" outlineLevel="0" collapsed="false">
      <c r="A251" s="87" t="s">
        <v>227</v>
      </c>
      <c r="B251" s="52" t="n">
        <v>37091</v>
      </c>
      <c r="C251" s="53" t="s">
        <v>176</v>
      </c>
      <c r="D251" s="58" t="n">
        <f aca="false">I251/0.015</f>
        <v>334.066666666667</v>
      </c>
      <c r="E251" s="54" t="n">
        <v>6.006</v>
      </c>
      <c r="F251" s="49" t="n">
        <v>-0.995</v>
      </c>
      <c r="G251" s="49" t="n">
        <v>0</v>
      </c>
      <c r="H251" s="49" t="n">
        <v>0</v>
      </c>
      <c r="I251" s="55" t="n">
        <f aca="false">SUM(E251:H251)</f>
        <v>5.011</v>
      </c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  <c r="DA251" s="59"/>
      <c r="DB251" s="59"/>
      <c r="DC251" s="59"/>
      <c r="DD251" s="59"/>
      <c r="DE251" s="59"/>
      <c r="DF251" s="59"/>
      <c r="DG251" s="59"/>
      <c r="DH251" s="59"/>
      <c r="DI251" s="59"/>
      <c r="DJ251" s="59"/>
      <c r="DK251" s="59"/>
      <c r="DL251" s="59"/>
      <c r="DM251" s="59"/>
      <c r="DN251" s="59"/>
      <c r="DO251" s="59"/>
      <c r="DP251" s="59"/>
      <c r="DQ251" s="59"/>
      <c r="DR251" s="59"/>
      <c r="DS251" s="59"/>
      <c r="DT251" s="59"/>
      <c r="DU251" s="59"/>
      <c r="DV251" s="59"/>
      <c r="DW251" s="59"/>
      <c r="DX251" s="59"/>
      <c r="DY251" s="59"/>
      <c r="DZ251" s="59"/>
      <c r="EA251" s="59"/>
      <c r="EB251" s="59"/>
      <c r="EC251" s="59"/>
      <c r="ED251" s="59"/>
      <c r="EE251" s="59"/>
      <c r="EF251" s="59"/>
      <c r="EG251" s="59"/>
      <c r="EH251" s="59"/>
      <c r="EI251" s="59"/>
      <c r="EJ251" s="59"/>
      <c r="EK251" s="59"/>
      <c r="EL251" s="59"/>
      <c r="EM251" s="59"/>
      <c r="EN251" s="59"/>
      <c r="EO251" s="59"/>
      <c r="EP251" s="59"/>
      <c r="EQ251" s="59"/>
      <c r="ER251" s="59"/>
      <c r="ES251" s="59"/>
      <c r="ET251" s="59"/>
      <c r="EU251" s="59"/>
      <c r="EV251" s="59"/>
      <c r="EW251" s="59"/>
      <c r="EX251" s="59"/>
      <c r="EY251" s="59"/>
      <c r="EZ251" s="59"/>
      <c r="FA251" s="59"/>
      <c r="FB251" s="59"/>
      <c r="FC251" s="59"/>
      <c r="FD251" s="59"/>
      <c r="FE251" s="59"/>
      <c r="FF251" s="59"/>
      <c r="FG251" s="59"/>
      <c r="FH251" s="59"/>
      <c r="FI251" s="59"/>
      <c r="FJ251" s="59"/>
      <c r="FK251" s="59"/>
      <c r="FL251" s="59"/>
      <c r="FM251" s="59"/>
      <c r="FN251" s="59"/>
      <c r="FO251" s="59"/>
      <c r="FP251" s="59"/>
      <c r="FQ251" s="59"/>
      <c r="FR251" s="59"/>
      <c r="FS251" s="59"/>
      <c r="FT251" s="59"/>
      <c r="FU251" s="59"/>
      <c r="FV251" s="59"/>
      <c r="FW251" s="59"/>
      <c r="FX251" s="59"/>
      <c r="FY251" s="59"/>
      <c r="FZ251" s="59"/>
      <c r="GA251" s="59"/>
      <c r="GB251" s="59"/>
      <c r="GC251" s="59"/>
      <c r="GD251" s="59"/>
      <c r="GE251" s="59"/>
      <c r="GF251" s="59"/>
      <c r="GG251" s="59"/>
      <c r="GH251" s="59"/>
      <c r="GI251" s="59"/>
      <c r="GJ251" s="59"/>
      <c r="GK251" s="59"/>
      <c r="GL251" s="59"/>
      <c r="GM251" s="59"/>
      <c r="GN251" s="59"/>
      <c r="GO251" s="59"/>
      <c r="GP251" s="59"/>
      <c r="GQ251" s="59"/>
      <c r="GR251" s="59"/>
      <c r="GS251" s="59"/>
      <c r="GT251" s="59"/>
      <c r="GU251" s="59"/>
      <c r="GV251" s="59"/>
      <c r="GW251" s="59"/>
      <c r="GX251" s="59"/>
      <c r="GY251" s="59"/>
      <c r="GZ251" s="59"/>
      <c r="HA251" s="59"/>
      <c r="HB251" s="59"/>
      <c r="HC251" s="59"/>
      <c r="HD251" s="59"/>
      <c r="HE251" s="59"/>
      <c r="HF251" s="59"/>
      <c r="HG251" s="59"/>
      <c r="HH251" s="59"/>
      <c r="HI251" s="59"/>
      <c r="HJ251" s="59"/>
      <c r="HK251" s="59"/>
      <c r="HL251" s="59"/>
      <c r="HM251" s="59"/>
      <c r="HN251" s="59"/>
      <c r="HO251" s="59"/>
      <c r="HP251" s="59"/>
      <c r="HQ251" s="59"/>
      <c r="HR251" s="59"/>
      <c r="HS251" s="59"/>
      <c r="HT251" s="59"/>
      <c r="HU251" s="59"/>
      <c r="HV251" s="59"/>
      <c r="HW251" s="59"/>
      <c r="HX251" s="59"/>
      <c r="HY251" s="59"/>
      <c r="HZ251" s="59"/>
      <c r="IA251" s="59"/>
      <c r="IB251" s="59"/>
      <c r="IC251" s="59"/>
      <c r="ID251" s="59"/>
      <c r="IE251" s="59"/>
      <c r="IF251" s="59"/>
      <c r="IG251" s="59"/>
      <c r="IH251" s="59"/>
      <c r="II251" s="59"/>
      <c r="IJ251" s="59"/>
      <c r="IK251" s="59"/>
      <c r="IL251" s="59"/>
      <c r="IM251" s="59"/>
      <c r="IN251" s="59"/>
      <c r="IO251" s="59"/>
      <c r="IP251" s="59"/>
      <c r="IQ251" s="59"/>
      <c r="IR251" s="59"/>
      <c r="IS251" s="59"/>
      <c r="IT251" s="59"/>
      <c r="IU251" s="59"/>
      <c r="IV251" s="59"/>
      <c r="IW251" s="59"/>
    </row>
    <row r="252" customFormat="false" ht="15.75" hidden="true" customHeight="true" outlineLevel="0" collapsed="false">
      <c r="A252" s="87" t="s">
        <v>228</v>
      </c>
      <c r="B252" s="52" t="n">
        <v>37091</v>
      </c>
      <c r="C252" s="53" t="s">
        <v>176</v>
      </c>
      <c r="D252" s="58" t="n">
        <f aca="false">I252/0.015</f>
        <v>1557.06666666667</v>
      </c>
      <c r="E252" s="54" t="n">
        <v>28.273</v>
      </c>
      <c r="F252" s="49" t="n">
        <v>-4.917</v>
      </c>
      <c r="G252" s="49" t="n">
        <v>0</v>
      </c>
      <c r="H252" s="49" t="n">
        <v>0</v>
      </c>
      <c r="I252" s="55" t="n">
        <f aca="false">SUM(E252:H252)</f>
        <v>23.356</v>
      </c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  <c r="DA252" s="59"/>
      <c r="DB252" s="59"/>
      <c r="DC252" s="59"/>
      <c r="DD252" s="59"/>
      <c r="DE252" s="59"/>
      <c r="DF252" s="59"/>
      <c r="DG252" s="59"/>
      <c r="DH252" s="59"/>
      <c r="DI252" s="59"/>
      <c r="DJ252" s="59"/>
      <c r="DK252" s="59"/>
      <c r="DL252" s="59"/>
      <c r="DM252" s="59"/>
      <c r="DN252" s="59"/>
      <c r="DO252" s="59"/>
      <c r="DP252" s="59"/>
      <c r="DQ252" s="59"/>
      <c r="DR252" s="59"/>
      <c r="DS252" s="59"/>
      <c r="DT252" s="59"/>
      <c r="DU252" s="59"/>
      <c r="DV252" s="59"/>
      <c r="DW252" s="59"/>
      <c r="DX252" s="59"/>
      <c r="DY252" s="59"/>
      <c r="DZ252" s="59"/>
      <c r="EA252" s="59"/>
      <c r="EB252" s="59"/>
      <c r="EC252" s="59"/>
      <c r="ED252" s="59"/>
      <c r="EE252" s="59"/>
      <c r="EF252" s="59"/>
      <c r="EG252" s="59"/>
      <c r="EH252" s="59"/>
      <c r="EI252" s="59"/>
      <c r="EJ252" s="59"/>
      <c r="EK252" s="59"/>
      <c r="EL252" s="59"/>
      <c r="EM252" s="59"/>
      <c r="EN252" s="59"/>
      <c r="EO252" s="59"/>
      <c r="EP252" s="59"/>
      <c r="EQ252" s="59"/>
      <c r="ER252" s="59"/>
      <c r="ES252" s="59"/>
      <c r="ET252" s="59"/>
      <c r="EU252" s="59"/>
      <c r="EV252" s="59"/>
      <c r="EW252" s="59"/>
      <c r="EX252" s="59"/>
      <c r="EY252" s="59"/>
      <c r="EZ252" s="59"/>
      <c r="FA252" s="59"/>
      <c r="FB252" s="59"/>
      <c r="FC252" s="59"/>
      <c r="FD252" s="59"/>
      <c r="FE252" s="59"/>
      <c r="FF252" s="59"/>
      <c r="FG252" s="59"/>
      <c r="FH252" s="59"/>
      <c r="FI252" s="59"/>
      <c r="FJ252" s="59"/>
      <c r="FK252" s="59"/>
      <c r="FL252" s="59"/>
      <c r="FM252" s="59"/>
      <c r="FN252" s="59"/>
      <c r="FO252" s="59"/>
      <c r="FP252" s="59"/>
      <c r="FQ252" s="59"/>
      <c r="FR252" s="59"/>
      <c r="FS252" s="59"/>
      <c r="FT252" s="59"/>
      <c r="FU252" s="59"/>
      <c r="FV252" s="59"/>
      <c r="FW252" s="59"/>
      <c r="FX252" s="59"/>
      <c r="FY252" s="59"/>
      <c r="FZ252" s="59"/>
      <c r="GA252" s="59"/>
      <c r="GB252" s="59"/>
      <c r="GC252" s="59"/>
      <c r="GD252" s="59"/>
      <c r="GE252" s="59"/>
      <c r="GF252" s="59"/>
      <c r="GG252" s="59"/>
      <c r="GH252" s="59"/>
      <c r="GI252" s="59"/>
      <c r="GJ252" s="59"/>
      <c r="GK252" s="59"/>
      <c r="GL252" s="59"/>
      <c r="GM252" s="59"/>
      <c r="GN252" s="59"/>
      <c r="GO252" s="59"/>
      <c r="GP252" s="59"/>
      <c r="GQ252" s="59"/>
      <c r="GR252" s="59"/>
      <c r="GS252" s="59"/>
      <c r="GT252" s="59"/>
      <c r="GU252" s="59"/>
      <c r="GV252" s="59"/>
      <c r="GW252" s="59"/>
      <c r="GX252" s="59"/>
      <c r="GY252" s="59"/>
      <c r="GZ252" s="59"/>
      <c r="HA252" s="59"/>
      <c r="HB252" s="59"/>
      <c r="HC252" s="59"/>
      <c r="HD252" s="59"/>
      <c r="HE252" s="59"/>
      <c r="HF252" s="59"/>
      <c r="HG252" s="59"/>
      <c r="HH252" s="59"/>
      <c r="HI252" s="59"/>
      <c r="HJ252" s="59"/>
      <c r="HK252" s="59"/>
      <c r="HL252" s="59"/>
      <c r="HM252" s="59"/>
      <c r="HN252" s="59"/>
      <c r="HO252" s="59"/>
      <c r="HP252" s="59"/>
      <c r="HQ252" s="59"/>
      <c r="HR252" s="59"/>
      <c r="HS252" s="59"/>
      <c r="HT252" s="59"/>
      <c r="HU252" s="59"/>
      <c r="HV252" s="59"/>
      <c r="HW252" s="59"/>
      <c r="HX252" s="59"/>
      <c r="HY252" s="59"/>
      <c r="HZ252" s="59"/>
      <c r="IA252" s="59"/>
      <c r="IB252" s="59"/>
      <c r="IC252" s="59"/>
      <c r="ID252" s="59"/>
      <c r="IE252" s="59"/>
      <c r="IF252" s="59"/>
      <c r="IG252" s="59"/>
      <c r="IH252" s="59"/>
      <c r="II252" s="59"/>
      <c r="IJ252" s="59"/>
      <c r="IK252" s="59"/>
      <c r="IL252" s="59"/>
      <c r="IM252" s="59"/>
      <c r="IN252" s="59"/>
      <c r="IO252" s="59"/>
      <c r="IP252" s="59"/>
      <c r="IQ252" s="59"/>
      <c r="IR252" s="59"/>
      <c r="IS252" s="59"/>
      <c r="IT252" s="59"/>
      <c r="IU252" s="59"/>
      <c r="IV252" s="59"/>
      <c r="IW252" s="59"/>
    </row>
    <row r="253" customFormat="false" ht="15.75" hidden="true" customHeight="true" outlineLevel="0" collapsed="false">
      <c r="A253" s="87" t="s">
        <v>229</v>
      </c>
      <c r="B253" s="52" t="n">
        <v>37091</v>
      </c>
      <c r="C253" s="53" t="s">
        <v>176</v>
      </c>
      <c r="D253" s="58" t="n">
        <f aca="false">I253/0.015</f>
        <v>980.866666666667</v>
      </c>
      <c r="E253" s="54" t="n">
        <v>18.27</v>
      </c>
      <c r="F253" s="49" t="n">
        <v>-3.557</v>
      </c>
      <c r="G253" s="49" t="n">
        <v>0</v>
      </c>
      <c r="H253" s="49" t="n">
        <v>0</v>
      </c>
      <c r="I253" s="55" t="n">
        <f aca="false">SUM(E253:H253)</f>
        <v>14.713</v>
      </c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  <c r="DA253" s="59"/>
      <c r="DB253" s="59"/>
      <c r="DC253" s="59"/>
      <c r="DD253" s="59"/>
      <c r="DE253" s="59"/>
      <c r="DF253" s="59"/>
      <c r="DG253" s="59"/>
      <c r="DH253" s="59"/>
      <c r="DI253" s="59"/>
      <c r="DJ253" s="59"/>
      <c r="DK253" s="59"/>
      <c r="DL253" s="59"/>
      <c r="DM253" s="59"/>
      <c r="DN253" s="59"/>
      <c r="DO253" s="59"/>
      <c r="DP253" s="59"/>
      <c r="DQ253" s="59"/>
      <c r="DR253" s="59"/>
      <c r="DS253" s="59"/>
      <c r="DT253" s="59"/>
      <c r="DU253" s="59"/>
      <c r="DV253" s="59"/>
      <c r="DW253" s="59"/>
      <c r="DX253" s="59"/>
      <c r="DY253" s="59"/>
      <c r="DZ253" s="59"/>
      <c r="EA253" s="59"/>
      <c r="EB253" s="59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59"/>
      <c r="ER253" s="59"/>
      <c r="ES253" s="59"/>
      <c r="ET253" s="59"/>
      <c r="EU253" s="59"/>
      <c r="EV253" s="59"/>
      <c r="EW253" s="59"/>
      <c r="EX253" s="59"/>
      <c r="EY253" s="59"/>
      <c r="EZ253" s="59"/>
      <c r="FA253" s="59"/>
      <c r="FB253" s="59"/>
      <c r="FC253" s="59"/>
      <c r="FD253" s="59"/>
      <c r="FE253" s="59"/>
      <c r="FF253" s="59"/>
      <c r="FG253" s="59"/>
      <c r="FH253" s="59"/>
      <c r="FI253" s="59"/>
      <c r="FJ253" s="59"/>
      <c r="FK253" s="59"/>
      <c r="FL253" s="59"/>
      <c r="FM253" s="59"/>
      <c r="FN253" s="59"/>
      <c r="FO253" s="59"/>
      <c r="FP253" s="59"/>
      <c r="FQ253" s="59"/>
      <c r="FR253" s="59"/>
      <c r="FS253" s="59"/>
      <c r="FT253" s="59"/>
      <c r="FU253" s="59"/>
      <c r="FV253" s="59"/>
      <c r="FW253" s="59"/>
      <c r="FX253" s="59"/>
      <c r="FY253" s="59"/>
      <c r="FZ253" s="59"/>
      <c r="GA253" s="59"/>
      <c r="GB253" s="59"/>
      <c r="GC253" s="59"/>
      <c r="GD253" s="59"/>
      <c r="GE253" s="59"/>
      <c r="GF253" s="59"/>
      <c r="GG253" s="59"/>
      <c r="GH253" s="59"/>
      <c r="GI253" s="59"/>
      <c r="GJ253" s="59"/>
      <c r="GK253" s="59"/>
      <c r="GL253" s="59"/>
      <c r="GM253" s="59"/>
      <c r="GN253" s="59"/>
      <c r="GO253" s="59"/>
      <c r="GP253" s="59"/>
      <c r="GQ253" s="59"/>
      <c r="GR253" s="59"/>
      <c r="GS253" s="59"/>
      <c r="GT253" s="59"/>
      <c r="GU253" s="59"/>
      <c r="GV253" s="59"/>
      <c r="GW253" s="59"/>
      <c r="GX253" s="59"/>
      <c r="GY253" s="59"/>
      <c r="GZ253" s="59"/>
      <c r="HA253" s="59"/>
      <c r="HB253" s="59"/>
      <c r="HC253" s="59"/>
      <c r="HD253" s="59"/>
      <c r="HE253" s="59"/>
      <c r="HF253" s="59"/>
      <c r="HG253" s="59"/>
      <c r="HH253" s="59"/>
      <c r="HI253" s="59"/>
      <c r="HJ253" s="59"/>
      <c r="HK253" s="59"/>
      <c r="HL253" s="59"/>
      <c r="HM253" s="59"/>
      <c r="HN253" s="59"/>
      <c r="HO253" s="59"/>
      <c r="HP253" s="59"/>
      <c r="HQ253" s="59"/>
      <c r="HR253" s="59"/>
      <c r="HS253" s="59"/>
      <c r="HT253" s="59"/>
      <c r="HU253" s="59"/>
      <c r="HV253" s="59"/>
      <c r="HW253" s="59"/>
      <c r="HX253" s="59"/>
      <c r="HY253" s="59"/>
      <c r="HZ253" s="59"/>
      <c r="IA253" s="59"/>
      <c r="IB253" s="59"/>
      <c r="IC253" s="59"/>
      <c r="ID253" s="59"/>
      <c r="IE253" s="59"/>
      <c r="IF253" s="59"/>
      <c r="IG253" s="59"/>
      <c r="IH253" s="59"/>
      <c r="II253" s="59"/>
      <c r="IJ253" s="59"/>
      <c r="IK253" s="59"/>
      <c r="IL253" s="59"/>
      <c r="IM253" s="59"/>
      <c r="IN253" s="59"/>
      <c r="IO253" s="59"/>
      <c r="IP253" s="59"/>
      <c r="IQ253" s="59"/>
      <c r="IR253" s="59"/>
      <c r="IS253" s="59"/>
      <c r="IT253" s="59"/>
      <c r="IU253" s="59"/>
      <c r="IV253" s="59"/>
      <c r="IW253" s="59"/>
    </row>
    <row r="254" customFormat="false" ht="15.75" hidden="true" customHeight="true" outlineLevel="0" collapsed="false">
      <c r="A254" s="87" t="s">
        <v>230</v>
      </c>
      <c r="B254" s="52" t="n">
        <v>37091</v>
      </c>
      <c r="C254" s="53" t="s">
        <v>176</v>
      </c>
      <c r="D254" s="58" t="n">
        <f aca="false">I254/0.015</f>
        <v>327.333333333333</v>
      </c>
      <c r="E254" s="54" t="n">
        <v>6.208</v>
      </c>
      <c r="F254" s="49" t="n">
        <v>-1.298</v>
      </c>
      <c r="G254" s="49" t="n">
        <v>0</v>
      </c>
      <c r="H254" s="49" t="n">
        <v>0</v>
      </c>
      <c r="I254" s="55" t="n">
        <f aca="false">SUM(E254:H254)</f>
        <v>4.91</v>
      </c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  <c r="DE254" s="59"/>
      <c r="DF254" s="59"/>
      <c r="DG254" s="59"/>
      <c r="DH254" s="59"/>
      <c r="DI254" s="59"/>
      <c r="DJ254" s="59"/>
      <c r="DK254" s="59"/>
      <c r="DL254" s="59"/>
      <c r="DM254" s="59"/>
      <c r="DN254" s="59"/>
      <c r="DO254" s="59"/>
      <c r="DP254" s="59"/>
      <c r="DQ254" s="59"/>
      <c r="DR254" s="59"/>
      <c r="DS254" s="59"/>
      <c r="DT254" s="59"/>
      <c r="DU254" s="59"/>
      <c r="DV254" s="59"/>
      <c r="DW254" s="59"/>
      <c r="DX254" s="59"/>
      <c r="DY254" s="59"/>
      <c r="DZ254" s="59"/>
      <c r="EA254" s="59"/>
      <c r="EB254" s="59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59"/>
      <c r="ER254" s="59"/>
      <c r="ES254" s="59"/>
      <c r="ET254" s="59"/>
      <c r="EU254" s="59"/>
      <c r="EV254" s="59"/>
      <c r="EW254" s="59"/>
      <c r="EX254" s="59"/>
      <c r="EY254" s="59"/>
      <c r="EZ254" s="59"/>
      <c r="FA254" s="59"/>
      <c r="FB254" s="59"/>
      <c r="FC254" s="59"/>
      <c r="FD254" s="59"/>
      <c r="FE254" s="59"/>
      <c r="FF254" s="59"/>
      <c r="FG254" s="59"/>
      <c r="FH254" s="59"/>
      <c r="FI254" s="59"/>
      <c r="FJ254" s="59"/>
      <c r="FK254" s="59"/>
      <c r="FL254" s="59"/>
      <c r="FM254" s="59"/>
      <c r="FN254" s="59"/>
      <c r="FO254" s="59"/>
      <c r="FP254" s="59"/>
      <c r="FQ254" s="59"/>
      <c r="FR254" s="59"/>
      <c r="FS254" s="59"/>
      <c r="FT254" s="59"/>
      <c r="FU254" s="59"/>
      <c r="FV254" s="59"/>
      <c r="FW254" s="59"/>
      <c r="FX254" s="59"/>
      <c r="FY254" s="59"/>
      <c r="FZ254" s="59"/>
      <c r="GA254" s="59"/>
      <c r="GB254" s="59"/>
      <c r="GC254" s="59"/>
      <c r="GD254" s="59"/>
      <c r="GE254" s="59"/>
      <c r="GF254" s="59"/>
      <c r="GG254" s="59"/>
      <c r="GH254" s="59"/>
      <c r="GI254" s="59"/>
      <c r="GJ254" s="59"/>
      <c r="GK254" s="59"/>
      <c r="GL254" s="59"/>
      <c r="GM254" s="59"/>
      <c r="GN254" s="59"/>
      <c r="GO254" s="59"/>
      <c r="GP254" s="59"/>
      <c r="GQ254" s="59"/>
      <c r="GR254" s="59"/>
      <c r="GS254" s="59"/>
      <c r="GT254" s="59"/>
      <c r="GU254" s="59"/>
      <c r="GV254" s="59"/>
      <c r="GW254" s="59"/>
      <c r="GX254" s="59"/>
      <c r="GY254" s="59"/>
      <c r="GZ254" s="59"/>
      <c r="HA254" s="59"/>
      <c r="HB254" s="59"/>
      <c r="HC254" s="59"/>
      <c r="HD254" s="59"/>
      <c r="HE254" s="59"/>
      <c r="HF254" s="59"/>
      <c r="HG254" s="59"/>
      <c r="HH254" s="59"/>
      <c r="HI254" s="59"/>
      <c r="HJ254" s="59"/>
      <c r="HK254" s="59"/>
      <c r="HL254" s="59"/>
      <c r="HM254" s="59"/>
      <c r="HN254" s="59"/>
      <c r="HO254" s="59"/>
      <c r="HP254" s="59"/>
      <c r="HQ254" s="59"/>
      <c r="HR254" s="59"/>
      <c r="HS254" s="59"/>
      <c r="HT254" s="59"/>
      <c r="HU254" s="59"/>
      <c r="HV254" s="59"/>
      <c r="HW254" s="59"/>
      <c r="HX254" s="59"/>
      <c r="HY254" s="59"/>
      <c r="HZ254" s="59"/>
      <c r="IA254" s="59"/>
      <c r="IB254" s="59"/>
      <c r="IC254" s="59"/>
      <c r="ID254" s="59"/>
      <c r="IE254" s="59"/>
      <c r="IF254" s="59"/>
      <c r="IG254" s="59"/>
      <c r="IH254" s="59"/>
      <c r="II254" s="59"/>
      <c r="IJ254" s="59"/>
      <c r="IK254" s="59"/>
      <c r="IL254" s="59"/>
      <c r="IM254" s="59"/>
      <c r="IN254" s="59"/>
      <c r="IO254" s="59"/>
      <c r="IP254" s="59"/>
      <c r="IQ254" s="59"/>
      <c r="IR254" s="59"/>
      <c r="IS254" s="59"/>
      <c r="IT254" s="59"/>
      <c r="IU254" s="59"/>
      <c r="IV254" s="59"/>
      <c r="IW254" s="59"/>
    </row>
    <row r="255" customFormat="false" ht="15.75" hidden="true" customHeight="true" outlineLevel="0" collapsed="false">
      <c r="A255" s="87" t="s">
        <v>231</v>
      </c>
      <c r="B255" s="52" t="n">
        <v>37091</v>
      </c>
      <c r="C255" s="53" t="s">
        <v>176</v>
      </c>
      <c r="D255" s="58" t="n">
        <f aca="false">I255/0.015</f>
        <v>-0.733333333333334</v>
      </c>
      <c r="E255" s="54" t="n">
        <v>0.244</v>
      </c>
      <c r="F255" s="49" t="n">
        <v>-0.255</v>
      </c>
      <c r="G255" s="49" t="n">
        <v>0</v>
      </c>
      <c r="H255" s="49" t="n">
        <v>0</v>
      </c>
      <c r="I255" s="55" t="n">
        <f aca="false">SUM(E255:H255)</f>
        <v>-0.011</v>
      </c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  <c r="DA255" s="59"/>
      <c r="DB255" s="59"/>
      <c r="DC255" s="59"/>
      <c r="DD255" s="59"/>
      <c r="DE255" s="59"/>
      <c r="DF255" s="59"/>
      <c r="DG255" s="59"/>
      <c r="DH255" s="59"/>
      <c r="DI255" s="59"/>
      <c r="DJ255" s="59"/>
      <c r="DK255" s="59"/>
      <c r="DL255" s="59"/>
      <c r="DM255" s="59"/>
      <c r="DN255" s="59"/>
      <c r="DO255" s="59"/>
      <c r="DP255" s="59"/>
      <c r="DQ255" s="59"/>
      <c r="DR255" s="59"/>
      <c r="DS255" s="59"/>
      <c r="DT255" s="59"/>
      <c r="DU255" s="59"/>
      <c r="DV255" s="59"/>
      <c r="DW255" s="59"/>
      <c r="DX255" s="59"/>
      <c r="DY255" s="59"/>
      <c r="DZ255" s="59"/>
      <c r="EA255" s="59"/>
      <c r="EB255" s="59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59"/>
      <c r="ER255" s="59"/>
      <c r="ES255" s="59"/>
      <c r="ET255" s="59"/>
      <c r="EU255" s="59"/>
      <c r="EV255" s="59"/>
      <c r="EW255" s="59"/>
      <c r="EX255" s="59"/>
      <c r="EY255" s="59"/>
      <c r="EZ255" s="59"/>
      <c r="FA255" s="59"/>
      <c r="FB255" s="59"/>
      <c r="FC255" s="59"/>
      <c r="FD255" s="59"/>
      <c r="FE255" s="59"/>
      <c r="FF255" s="59"/>
      <c r="FG255" s="59"/>
      <c r="FH255" s="59"/>
      <c r="FI255" s="59"/>
      <c r="FJ255" s="59"/>
      <c r="FK255" s="59"/>
      <c r="FL255" s="59"/>
      <c r="FM255" s="59"/>
      <c r="FN255" s="59"/>
      <c r="FO255" s="59"/>
      <c r="FP255" s="59"/>
      <c r="FQ255" s="59"/>
      <c r="FR255" s="59"/>
      <c r="FS255" s="59"/>
      <c r="FT255" s="59"/>
      <c r="FU255" s="59"/>
      <c r="FV255" s="59"/>
      <c r="FW255" s="59"/>
      <c r="FX255" s="59"/>
      <c r="FY255" s="59"/>
      <c r="FZ255" s="59"/>
      <c r="GA255" s="59"/>
      <c r="GB255" s="59"/>
      <c r="GC255" s="59"/>
      <c r="GD255" s="59"/>
      <c r="GE255" s="59"/>
      <c r="GF255" s="59"/>
      <c r="GG255" s="59"/>
      <c r="GH255" s="59"/>
      <c r="GI255" s="59"/>
      <c r="GJ255" s="59"/>
      <c r="GK255" s="59"/>
      <c r="GL255" s="59"/>
      <c r="GM255" s="59"/>
      <c r="GN255" s="59"/>
      <c r="GO255" s="59"/>
      <c r="GP255" s="59"/>
      <c r="GQ255" s="59"/>
      <c r="GR255" s="59"/>
      <c r="GS255" s="59"/>
      <c r="GT255" s="59"/>
      <c r="GU255" s="59"/>
      <c r="GV255" s="59"/>
      <c r="GW255" s="59"/>
      <c r="GX255" s="59"/>
      <c r="GY255" s="59"/>
      <c r="GZ255" s="59"/>
      <c r="HA255" s="59"/>
      <c r="HB255" s="59"/>
      <c r="HC255" s="59"/>
      <c r="HD255" s="59"/>
      <c r="HE255" s="59"/>
      <c r="HF255" s="59"/>
      <c r="HG255" s="59"/>
      <c r="HH255" s="59"/>
      <c r="HI255" s="59"/>
      <c r="HJ255" s="59"/>
      <c r="HK255" s="59"/>
      <c r="HL255" s="59"/>
      <c r="HM255" s="59"/>
      <c r="HN255" s="59"/>
      <c r="HO255" s="59"/>
      <c r="HP255" s="59"/>
      <c r="HQ255" s="59"/>
      <c r="HR255" s="59"/>
      <c r="HS255" s="59"/>
      <c r="HT255" s="59"/>
      <c r="HU255" s="59"/>
      <c r="HV255" s="59"/>
      <c r="HW255" s="59"/>
      <c r="HX255" s="59"/>
      <c r="HY255" s="59"/>
      <c r="HZ255" s="59"/>
      <c r="IA255" s="59"/>
      <c r="IB255" s="59"/>
      <c r="IC255" s="59"/>
      <c r="ID255" s="59"/>
      <c r="IE255" s="59"/>
      <c r="IF255" s="59"/>
      <c r="IG255" s="59"/>
      <c r="IH255" s="59"/>
      <c r="II255" s="59"/>
      <c r="IJ255" s="59"/>
      <c r="IK255" s="59"/>
      <c r="IL255" s="59"/>
      <c r="IM255" s="59"/>
      <c r="IN255" s="59"/>
      <c r="IO255" s="59"/>
      <c r="IP255" s="59"/>
      <c r="IQ255" s="59"/>
      <c r="IR255" s="59"/>
      <c r="IS255" s="59"/>
      <c r="IT255" s="59"/>
      <c r="IU255" s="59"/>
      <c r="IV255" s="59"/>
      <c r="IW255" s="59"/>
    </row>
    <row r="256" customFormat="false" ht="15.75" hidden="true" customHeight="true" outlineLevel="0" collapsed="false">
      <c r="A256" s="87" t="s">
        <v>232</v>
      </c>
      <c r="B256" s="52" t="n">
        <v>37091</v>
      </c>
      <c r="C256" s="53" t="s">
        <v>176</v>
      </c>
      <c r="D256" s="58" t="n">
        <f aca="false">I256/0.015</f>
        <v>333.333333333333</v>
      </c>
      <c r="E256" s="54" t="n">
        <v>5.978</v>
      </c>
      <c r="F256" s="49" t="n">
        <v>-0.978</v>
      </c>
      <c r="G256" s="49" t="n">
        <v>0</v>
      </c>
      <c r="H256" s="49" t="n">
        <v>0</v>
      </c>
      <c r="I256" s="55" t="n">
        <f aca="false">SUM(E256:H256)</f>
        <v>5</v>
      </c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  <c r="DA256" s="59"/>
      <c r="DB256" s="59"/>
      <c r="DC256" s="59"/>
      <c r="DD256" s="59"/>
      <c r="DE256" s="59"/>
      <c r="DF256" s="59"/>
      <c r="DG256" s="59"/>
      <c r="DH256" s="59"/>
      <c r="DI256" s="59"/>
      <c r="DJ256" s="59"/>
      <c r="DK256" s="59"/>
      <c r="DL256" s="59"/>
      <c r="DM256" s="59"/>
      <c r="DN256" s="59"/>
      <c r="DO256" s="59"/>
      <c r="DP256" s="59"/>
      <c r="DQ256" s="59"/>
      <c r="DR256" s="59"/>
      <c r="DS256" s="59"/>
      <c r="DT256" s="59"/>
      <c r="DU256" s="59"/>
      <c r="DV256" s="59"/>
      <c r="DW256" s="59"/>
      <c r="DX256" s="59"/>
      <c r="DY256" s="59"/>
      <c r="DZ256" s="59"/>
      <c r="EA256" s="59"/>
      <c r="EB256" s="59"/>
      <c r="EC256" s="59"/>
      <c r="ED256" s="59"/>
      <c r="EE256" s="59"/>
      <c r="EF256" s="59"/>
      <c r="EG256" s="59"/>
      <c r="EH256" s="59"/>
      <c r="EI256" s="59"/>
      <c r="EJ256" s="59"/>
      <c r="EK256" s="59"/>
      <c r="EL256" s="59"/>
      <c r="EM256" s="59"/>
      <c r="EN256" s="59"/>
      <c r="EO256" s="59"/>
      <c r="EP256" s="59"/>
      <c r="EQ256" s="59"/>
      <c r="ER256" s="59"/>
      <c r="ES256" s="59"/>
      <c r="ET256" s="59"/>
      <c r="EU256" s="59"/>
      <c r="EV256" s="59"/>
      <c r="EW256" s="59"/>
      <c r="EX256" s="59"/>
      <c r="EY256" s="59"/>
      <c r="EZ256" s="59"/>
      <c r="FA256" s="59"/>
      <c r="FB256" s="59"/>
      <c r="FC256" s="59"/>
      <c r="FD256" s="59"/>
      <c r="FE256" s="59"/>
      <c r="FF256" s="59"/>
      <c r="FG256" s="59"/>
      <c r="FH256" s="59"/>
      <c r="FI256" s="59"/>
      <c r="FJ256" s="59"/>
      <c r="FK256" s="59"/>
      <c r="FL256" s="59"/>
      <c r="FM256" s="59"/>
      <c r="FN256" s="59"/>
      <c r="FO256" s="59"/>
      <c r="FP256" s="59"/>
      <c r="FQ256" s="59"/>
      <c r="FR256" s="59"/>
      <c r="FS256" s="59"/>
      <c r="FT256" s="59"/>
      <c r="FU256" s="59"/>
      <c r="FV256" s="59"/>
      <c r="FW256" s="59"/>
      <c r="FX256" s="59"/>
      <c r="FY256" s="59"/>
      <c r="FZ256" s="59"/>
      <c r="GA256" s="59"/>
      <c r="GB256" s="59"/>
      <c r="GC256" s="59"/>
      <c r="GD256" s="59"/>
      <c r="GE256" s="59"/>
      <c r="GF256" s="59"/>
      <c r="GG256" s="59"/>
      <c r="GH256" s="59"/>
      <c r="GI256" s="59"/>
      <c r="GJ256" s="59"/>
      <c r="GK256" s="59"/>
      <c r="GL256" s="59"/>
      <c r="GM256" s="59"/>
      <c r="GN256" s="59"/>
      <c r="GO256" s="59"/>
      <c r="GP256" s="59"/>
      <c r="GQ256" s="59"/>
      <c r="GR256" s="59"/>
      <c r="GS256" s="59"/>
      <c r="GT256" s="59"/>
      <c r="GU256" s="59"/>
      <c r="GV256" s="59"/>
      <c r="GW256" s="59"/>
      <c r="GX256" s="59"/>
      <c r="GY256" s="59"/>
      <c r="GZ256" s="59"/>
      <c r="HA256" s="59"/>
      <c r="HB256" s="59"/>
      <c r="HC256" s="59"/>
      <c r="HD256" s="59"/>
      <c r="HE256" s="59"/>
      <c r="HF256" s="59"/>
      <c r="HG256" s="59"/>
      <c r="HH256" s="59"/>
      <c r="HI256" s="59"/>
      <c r="HJ256" s="59"/>
      <c r="HK256" s="59"/>
      <c r="HL256" s="59"/>
      <c r="HM256" s="59"/>
      <c r="HN256" s="59"/>
      <c r="HO256" s="59"/>
      <c r="HP256" s="59"/>
      <c r="HQ256" s="59"/>
      <c r="HR256" s="59"/>
      <c r="HS256" s="59"/>
      <c r="HT256" s="59"/>
      <c r="HU256" s="59"/>
      <c r="HV256" s="59"/>
      <c r="HW256" s="59"/>
      <c r="HX256" s="59"/>
      <c r="HY256" s="59"/>
      <c r="HZ256" s="59"/>
      <c r="IA256" s="59"/>
      <c r="IB256" s="59"/>
      <c r="IC256" s="59"/>
      <c r="ID256" s="59"/>
      <c r="IE256" s="59"/>
      <c r="IF256" s="59"/>
      <c r="IG256" s="59"/>
      <c r="IH256" s="59"/>
      <c r="II256" s="59"/>
      <c r="IJ256" s="59"/>
      <c r="IK256" s="59"/>
      <c r="IL256" s="59"/>
      <c r="IM256" s="59"/>
      <c r="IN256" s="59"/>
      <c r="IO256" s="59"/>
      <c r="IP256" s="59"/>
      <c r="IQ256" s="59"/>
      <c r="IR256" s="59"/>
      <c r="IS256" s="59"/>
      <c r="IT256" s="59"/>
      <c r="IU256" s="59"/>
      <c r="IV256" s="59"/>
      <c r="IW256" s="59"/>
    </row>
    <row r="257" customFormat="false" ht="15.75" hidden="true" customHeight="true" outlineLevel="0" collapsed="false">
      <c r="A257" s="87" t="s">
        <v>233</v>
      </c>
      <c r="B257" s="52" t="n">
        <v>37091</v>
      </c>
      <c r="C257" s="53" t="s">
        <v>176</v>
      </c>
      <c r="D257" s="58" t="n">
        <f aca="false">I257/0.015</f>
        <v>464.533333333333</v>
      </c>
      <c r="E257" s="54" t="n">
        <v>8.333</v>
      </c>
      <c r="F257" s="49" t="n">
        <v>-1.365</v>
      </c>
      <c r="G257" s="49" t="n">
        <v>0</v>
      </c>
      <c r="H257" s="49" t="n">
        <v>0</v>
      </c>
      <c r="I257" s="55" t="n">
        <f aca="false">SUM(E257:H257)</f>
        <v>6.968</v>
      </c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  <c r="DA257" s="59"/>
      <c r="DB257" s="59"/>
      <c r="DC257" s="59"/>
      <c r="DD257" s="59"/>
      <c r="DE257" s="59"/>
      <c r="DF257" s="59"/>
      <c r="DG257" s="59"/>
      <c r="DH257" s="59"/>
      <c r="DI257" s="59"/>
      <c r="DJ257" s="59"/>
      <c r="DK257" s="59"/>
      <c r="DL257" s="59"/>
      <c r="DM257" s="59"/>
      <c r="DN257" s="59"/>
      <c r="DO257" s="59"/>
      <c r="DP257" s="59"/>
      <c r="DQ257" s="59"/>
      <c r="DR257" s="59"/>
      <c r="DS257" s="59"/>
      <c r="DT257" s="59"/>
      <c r="DU257" s="59"/>
      <c r="DV257" s="59"/>
      <c r="DW257" s="59"/>
      <c r="DX257" s="59"/>
      <c r="DY257" s="59"/>
      <c r="DZ257" s="59"/>
      <c r="EA257" s="59"/>
      <c r="EB257" s="59"/>
      <c r="EC257" s="59"/>
      <c r="ED257" s="59"/>
      <c r="EE257" s="59"/>
      <c r="EF257" s="59"/>
      <c r="EG257" s="59"/>
      <c r="EH257" s="59"/>
      <c r="EI257" s="59"/>
      <c r="EJ257" s="59"/>
      <c r="EK257" s="59"/>
      <c r="EL257" s="59"/>
      <c r="EM257" s="59"/>
      <c r="EN257" s="59"/>
      <c r="EO257" s="59"/>
      <c r="EP257" s="59"/>
      <c r="EQ257" s="59"/>
      <c r="ER257" s="59"/>
      <c r="ES257" s="59"/>
      <c r="ET257" s="59"/>
      <c r="EU257" s="59"/>
      <c r="EV257" s="59"/>
      <c r="EW257" s="59"/>
      <c r="EX257" s="59"/>
      <c r="EY257" s="59"/>
      <c r="EZ257" s="59"/>
      <c r="FA257" s="59"/>
      <c r="FB257" s="59"/>
      <c r="FC257" s="59"/>
      <c r="FD257" s="59"/>
      <c r="FE257" s="59"/>
      <c r="FF257" s="59"/>
      <c r="FG257" s="59"/>
      <c r="FH257" s="59"/>
      <c r="FI257" s="59"/>
      <c r="FJ257" s="59"/>
      <c r="FK257" s="59"/>
      <c r="FL257" s="59"/>
      <c r="FM257" s="59"/>
      <c r="FN257" s="59"/>
      <c r="FO257" s="59"/>
      <c r="FP257" s="59"/>
      <c r="FQ257" s="59"/>
      <c r="FR257" s="59"/>
      <c r="FS257" s="59"/>
      <c r="FT257" s="59"/>
      <c r="FU257" s="59"/>
      <c r="FV257" s="59"/>
      <c r="FW257" s="59"/>
      <c r="FX257" s="59"/>
      <c r="FY257" s="59"/>
      <c r="FZ257" s="59"/>
      <c r="GA257" s="59"/>
      <c r="GB257" s="59"/>
      <c r="GC257" s="59"/>
      <c r="GD257" s="59"/>
      <c r="GE257" s="59"/>
      <c r="GF257" s="59"/>
      <c r="GG257" s="59"/>
      <c r="GH257" s="59"/>
      <c r="GI257" s="59"/>
      <c r="GJ257" s="59"/>
      <c r="GK257" s="59"/>
      <c r="GL257" s="59"/>
      <c r="GM257" s="59"/>
      <c r="GN257" s="59"/>
      <c r="GO257" s="59"/>
      <c r="GP257" s="59"/>
      <c r="GQ257" s="59"/>
      <c r="GR257" s="59"/>
      <c r="GS257" s="59"/>
      <c r="GT257" s="59"/>
      <c r="GU257" s="59"/>
      <c r="GV257" s="59"/>
      <c r="GW257" s="59"/>
      <c r="GX257" s="59"/>
      <c r="GY257" s="59"/>
      <c r="GZ257" s="59"/>
      <c r="HA257" s="59"/>
      <c r="HB257" s="59"/>
      <c r="HC257" s="59"/>
      <c r="HD257" s="59"/>
      <c r="HE257" s="59"/>
      <c r="HF257" s="59"/>
      <c r="HG257" s="59"/>
      <c r="HH257" s="59"/>
      <c r="HI257" s="59"/>
      <c r="HJ257" s="59"/>
      <c r="HK257" s="59"/>
      <c r="HL257" s="59"/>
      <c r="HM257" s="59"/>
      <c r="HN257" s="59"/>
      <c r="HO257" s="59"/>
      <c r="HP257" s="59"/>
      <c r="HQ257" s="59"/>
      <c r="HR257" s="59"/>
      <c r="HS257" s="59"/>
      <c r="HT257" s="59"/>
      <c r="HU257" s="59"/>
      <c r="HV257" s="59"/>
      <c r="HW257" s="59"/>
      <c r="HX257" s="59"/>
      <c r="HY257" s="59"/>
      <c r="HZ257" s="59"/>
      <c r="IA257" s="59"/>
      <c r="IB257" s="59"/>
      <c r="IC257" s="59"/>
      <c r="ID257" s="59"/>
      <c r="IE257" s="59"/>
      <c r="IF257" s="59"/>
      <c r="IG257" s="59"/>
      <c r="IH257" s="59"/>
      <c r="II257" s="59"/>
      <c r="IJ257" s="59"/>
      <c r="IK257" s="59"/>
      <c r="IL257" s="59"/>
      <c r="IM257" s="59"/>
      <c r="IN257" s="59"/>
      <c r="IO257" s="59"/>
      <c r="IP257" s="59"/>
      <c r="IQ257" s="59"/>
      <c r="IR257" s="59"/>
      <c r="IS257" s="59"/>
      <c r="IT257" s="59"/>
      <c r="IU257" s="59"/>
      <c r="IV257" s="59"/>
      <c r="IW257" s="59"/>
    </row>
    <row r="258" customFormat="false" ht="15.75" hidden="true" customHeight="true" outlineLevel="0" collapsed="false">
      <c r="A258" s="87" t="s">
        <v>234</v>
      </c>
      <c r="B258" s="52" t="n">
        <v>37091</v>
      </c>
      <c r="C258" s="53" t="s">
        <v>176</v>
      </c>
      <c r="D258" s="58" t="n">
        <f aca="false">I258/0.015</f>
        <v>-460.666666666667</v>
      </c>
      <c r="E258" s="54" t="n">
        <v>-8.195</v>
      </c>
      <c r="F258" s="49" t="n">
        <v>1.285</v>
      </c>
      <c r="G258" s="49" t="n">
        <v>0</v>
      </c>
      <c r="H258" s="49" t="n">
        <v>0</v>
      </c>
      <c r="I258" s="55" t="n">
        <f aca="false">SUM(E258:H258)</f>
        <v>-6.91</v>
      </c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  <c r="DA258" s="59"/>
      <c r="DB258" s="59"/>
      <c r="DC258" s="59"/>
      <c r="DD258" s="59"/>
      <c r="DE258" s="59"/>
      <c r="DF258" s="59"/>
      <c r="DG258" s="59"/>
      <c r="DH258" s="59"/>
      <c r="DI258" s="59"/>
      <c r="DJ258" s="59"/>
      <c r="DK258" s="59"/>
      <c r="DL258" s="59"/>
      <c r="DM258" s="59"/>
      <c r="DN258" s="59"/>
      <c r="DO258" s="59"/>
      <c r="DP258" s="59"/>
      <c r="DQ258" s="59"/>
      <c r="DR258" s="59"/>
      <c r="DS258" s="59"/>
      <c r="DT258" s="59"/>
      <c r="DU258" s="59"/>
      <c r="DV258" s="59"/>
      <c r="DW258" s="59"/>
      <c r="DX258" s="59"/>
      <c r="DY258" s="59"/>
      <c r="DZ258" s="59"/>
      <c r="EA258" s="59"/>
      <c r="EB258" s="59"/>
      <c r="EC258" s="59"/>
      <c r="ED258" s="59"/>
      <c r="EE258" s="59"/>
      <c r="EF258" s="59"/>
      <c r="EG258" s="59"/>
      <c r="EH258" s="59"/>
      <c r="EI258" s="59"/>
      <c r="EJ258" s="59"/>
      <c r="EK258" s="59"/>
      <c r="EL258" s="59"/>
      <c r="EM258" s="59"/>
      <c r="EN258" s="59"/>
      <c r="EO258" s="59"/>
      <c r="EP258" s="59"/>
      <c r="EQ258" s="59"/>
      <c r="ER258" s="59"/>
      <c r="ES258" s="59"/>
      <c r="ET258" s="59"/>
      <c r="EU258" s="59"/>
      <c r="EV258" s="59"/>
      <c r="EW258" s="59"/>
      <c r="EX258" s="59"/>
      <c r="EY258" s="59"/>
      <c r="EZ258" s="59"/>
      <c r="FA258" s="59"/>
      <c r="FB258" s="59"/>
      <c r="FC258" s="59"/>
      <c r="FD258" s="59"/>
      <c r="FE258" s="59"/>
      <c r="FF258" s="59"/>
      <c r="FG258" s="59"/>
      <c r="FH258" s="59"/>
      <c r="FI258" s="59"/>
      <c r="FJ258" s="59"/>
      <c r="FK258" s="59"/>
      <c r="FL258" s="59"/>
      <c r="FM258" s="59"/>
      <c r="FN258" s="59"/>
      <c r="FO258" s="59"/>
      <c r="FP258" s="59"/>
      <c r="FQ258" s="59"/>
      <c r="FR258" s="59"/>
      <c r="FS258" s="59"/>
      <c r="FT258" s="59"/>
      <c r="FU258" s="59"/>
      <c r="FV258" s="59"/>
      <c r="FW258" s="59"/>
      <c r="FX258" s="59"/>
      <c r="FY258" s="59"/>
      <c r="FZ258" s="59"/>
      <c r="GA258" s="59"/>
      <c r="GB258" s="59"/>
      <c r="GC258" s="59"/>
      <c r="GD258" s="59"/>
      <c r="GE258" s="59"/>
      <c r="GF258" s="59"/>
      <c r="GG258" s="59"/>
      <c r="GH258" s="59"/>
      <c r="GI258" s="59"/>
      <c r="GJ258" s="59"/>
      <c r="GK258" s="59"/>
      <c r="GL258" s="59"/>
      <c r="GM258" s="59"/>
      <c r="GN258" s="59"/>
      <c r="GO258" s="59"/>
      <c r="GP258" s="59"/>
      <c r="GQ258" s="59"/>
      <c r="GR258" s="59"/>
      <c r="GS258" s="59"/>
      <c r="GT258" s="59"/>
      <c r="GU258" s="59"/>
      <c r="GV258" s="59"/>
      <c r="GW258" s="59"/>
      <c r="GX258" s="59"/>
      <c r="GY258" s="59"/>
      <c r="GZ258" s="59"/>
      <c r="HA258" s="59"/>
      <c r="HB258" s="59"/>
      <c r="HC258" s="59"/>
      <c r="HD258" s="59"/>
      <c r="HE258" s="59"/>
      <c r="HF258" s="59"/>
      <c r="HG258" s="59"/>
      <c r="HH258" s="59"/>
      <c r="HI258" s="59"/>
      <c r="HJ258" s="59"/>
      <c r="HK258" s="59"/>
      <c r="HL258" s="59"/>
      <c r="HM258" s="59"/>
      <c r="HN258" s="59"/>
      <c r="HO258" s="59"/>
      <c r="HP258" s="59"/>
      <c r="HQ258" s="59"/>
      <c r="HR258" s="59"/>
      <c r="HS258" s="59"/>
      <c r="HT258" s="59"/>
      <c r="HU258" s="59"/>
      <c r="HV258" s="59"/>
      <c r="HW258" s="59"/>
      <c r="HX258" s="59"/>
      <c r="HY258" s="59"/>
      <c r="HZ258" s="59"/>
      <c r="IA258" s="59"/>
      <c r="IB258" s="59"/>
      <c r="IC258" s="59"/>
      <c r="ID258" s="59"/>
      <c r="IE258" s="59"/>
      <c r="IF258" s="59"/>
      <c r="IG258" s="59"/>
      <c r="IH258" s="59"/>
      <c r="II258" s="59"/>
      <c r="IJ258" s="59"/>
      <c r="IK258" s="59"/>
      <c r="IL258" s="59"/>
      <c r="IM258" s="59"/>
      <c r="IN258" s="59"/>
      <c r="IO258" s="59"/>
      <c r="IP258" s="59"/>
      <c r="IQ258" s="59"/>
      <c r="IR258" s="59"/>
      <c r="IS258" s="59"/>
      <c r="IT258" s="59"/>
      <c r="IU258" s="59"/>
      <c r="IV258" s="59"/>
      <c r="IW258" s="59"/>
    </row>
    <row r="259" customFormat="false" ht="15.75" hidden="true" customHeight="true" outlineLevel="0" collapsed="false">
      <c r="A259" s="87" t="s">
        <v>235</v>
      </c>
      <c r="B259" s="52" t="n">
        <v>37091</v>
      </c>
      <c r="C259" s="53" t="s">
        <v>176</v>
      </c>
      <c r="D259" s="58" t="n">
        <f aca="false">I259/0.015</f>
        <v>-106.666666666667</v>
      </c>
      <c r="E259" s="54" t="n">
        <v>-1.851</v>
      </c>
      <c r="F259" s="49" t="n">
        <v>0.251</v>
      </c>
      <c r="G259" s="49" t="n">
        <v>0</v>
      </c>
      <c r="H259" s="49" t="n">
        <v>0</v>
      </c>
      <c r="I259" s="55" t="n">
        <f aca="false">SUM(E259:H259)</f>
        <v>-1.6</v>
      </c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  <c r="DA259" s="59"/>
      <c r="DB259" s="59"/>
      <c r="DC259" s="59"/>
      <c r="DD259" s="59"/>
      <c r="DE259" s="59"/>
      <c r="DF259" s="59"/>
      <c r="DG259" s="59"/>
      <c r="DH259" s="59"/>
      <c r="DI259" s="59"/>
      <c r="DJ259" s="59"/>
      <c r="DK259" s="59"/>
      <c r="DL259" s="59"/>
      <c r="DM259" s="59"/>
      <c r="DN259" s="59"/>
      <c r="DO259" s="59"/>
      <c r="DP259" s="59"/>
      <c r="DQ259" s="59"/>
      <c r="DR259" s="59"/>
      <c r="DS259" s="59"/>
      <c r="DT259" s="59"/>
      <c r="DU259" s="59"/>
      <c r="DV259" s="59"/>
      <c r="DW259" s="59"/>
      <c r="DX259" s="59"/>
      <c r="DY259" s="59"/>
      <c r="DZ259" s="59"/>
      <c r="EA259" s="59"/>
      <c r="EB259" s="59"/>
      <c r="EC259" s="59"/>
      <c r="ED259" s="59"/>
      <c r="EE259" s="59"/>
      <c r="EF259" s="59"/>
      <c r="EG259" s="59"/>
      <c r="EH259" s="59"/>
      <c r="EI259" s="59"/>
      <c r="EJ259" s="59"/>
      <c r="EK259" s="59"/>
      <c r="EL259" s="59"/>
      <c r="EM259" s="59"/>
      <c r="EN259" s="59"/>
      <c r="EO259" s="59"/>
      <c r="EP259" s="59"/>
      <c r="EQ259" s="59"/>
      <c r="ER259" s="59"/>
      <c r="ES259" s="59"/>
      <c r="ET259" s="59"/>
      <c r="EU259" s="59"/>
      <c r="EV259" s="59"/>
      <c r="EW259" s="59"/>
      <c r="EX259" s="59"/>
      <c r="EY259" s="59"/>
      <c r="EZ259" s="59"/>
      <c r="FA259" s="59"/>
      <c r="FB259" s="59"/>
      <c r="FC259" s="59"/>
      <c r="FD259" s="59"/>
      <c r="FE259" s="59"/>
      <c r="FF259" s="59"/>
      <c r="FG259" s="59"/>
      <c r="FH259" s="59"/>
      <c r="FI259" s="59"/>
      <c r="FJ259" s="59"/>
      <c r="FK259" s="59"/>
      <c r="FL259" s="59"/>
      <c r="FM259" s="59"/>
      <c r="FN259" s="59"/>
      <c r="FO259" s="59"/>
      <c r="FP259" s="59"/>
      <c r="FQ259" s="59"/>
      <c r="FR259" s="59"/>
      <c r="FS259" s="59"/>
      <c r="FT259" s="59"/>
      <c r="FU259" s="59"/>
      <c r="FV259" s="59"/>
      <c r="FW259" s="59"/>
      <c r="FX259" s="59"/>
      <c r="FY259" s="59"/>
      <c r="FZ259" s="59"/>
      <c r="GA259" s="59"/>
      <c r="GB259" s="59"/>
      <c r="GC259" s="59"/>
      <c r="GD259" s="59"/>
      <c r="GE259" s="59"/>
      <c r="GF259" s="59"/>
      <c r="GG259" s="59"/>
      <c r="GH259" s="59"/>
      <c r="GI259" s="59"/>
      <c r="GJ259" s="59"/>
      <c r="GK259" s="59"/>
      <c r="GL259" s="59"/>
      <c r="GM259" s="59"/>
      <c r="GN259" s="59"/>
      <c r="GO259" s="59"/>
      <c r="GP259" s="59"/>
      <c r="GQ259" s="59"/>
      <c r="GR259" s="59"/>
      <c r="GS259" s="59"/>
      <c r="GT259" s="59"/>
      <c r="GU259" s="59"/>
      <c r="GV259" s="59"/>
      <c r="GW259" s="59"/>
      <c r="GX259" s="59"/>
      <c r="GY259" s="59"/>
      <c r="GZ259" s="59"/>
      <c r="HA259" s="59"/>
      <c r="HB259" s="59"/>
      <c r="HC259" s="59"/>
      <c r="HD259" s="59"/>
      <c r="HE259" s="59"/>
      <c r="HF259" s="59"/>
      <c r="HG259" s="59"/>
      <c r="HH259" s="59"/>
      <c r="HI259" s="59"/>
      <c r="HJ259" s="59"/>
      <c r="HK259" s="59"/>
      <c r="HL259" s="59"/>
      <c r="HM259" s="59"/>
      <c r="HN259" s="59"/>
      <c r="HO259" s="59"/>
      <c r="HP259" s="59"/>
      <c r="HQ259" s="59"/>
      <c r="HR259" s="59"/>
      <c r="HS259" s="59"/>
      <c r="HT259" s="59"/>
      <c r="HU259" s="59"/>
      <c r="HV259" s="59"/>
      <c r="HW259" s="59"/>
      <c r="HX259" s="59"/>
      <c r="HY259" s="59"/>
      <c r="HZ259" s="59"/>
      <c r="IA259" s="59"/>
      <c r="IB259" s="59"/>
      <c r="IC259" s="59"/>
      <c r="ID259" s="59"/>
      <c r="IE259" s="59"/>
      <c r="IF259" s="59"/>
      <c r="IG259" s="59"/>
      <c r="IH259" s="59"/>
      <c r="II259" s="59"/>
      <c r="IJ259" s="59"/>
      <c r="IK259" s="59"/>
      <c r="IL259" s="59"/>
      <c r="IM259" s="59"/>
      <c r="IN259" s="59"/>
      <c r="IO259" s="59"/>
      <c r="IP259" s="59"/>
      <c r="IQ259" s="59"/>
      <c r="IR259" s="59"/>
      <c r="IS259" s="59"/>
      <c r="IT259" s="59"/>
      <c r="IU259" s="59"/>
      <c r="IV259" s="59"/>
      <c r="IW259" s="59"/>
    </row>
    <row r="260" customFormat="false" ht="15.75" hidden="true" customHeight="true" outlineLevel="0" collapsed="false">
      <c r="A260" s="87" t="s">
        <v>236</v>
      </c>
      <c r="B260" s="52" t="n">
        <v>37098</v>
      </c>
      <c r="C260" s="57" t="s">
        <v>133</v>
      </c>
      <c r="D260" s="54" t="n">
        <v>-1693</v>
      </c>
      <c r="E260" s="54" t="n">
        <v>-29.009</v>
      </c>
      <c r="F260" s="49" t="n">
        <v>3.609</v>
      </c>
      <c r="G260" s="49"/>
      <c r="H260" s="49"/>
      <c r="I260" s="55" t="n">
        <f aca="false">SUM(E260:H260)</f>
        <v>-25.4</v>
      </c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  <c r="DA260" s="59"/>
      <c r="DB260" s="59"/>
      <c r="DC260" s="59"/>
      <c r="DD260" s="59"/>
      <c r="DE260" s="59"/>
      <c r="DF260" s="59"/>
      <c r="DG260" s="59"/>
      <c r="DH260" s="59"/>
      <c r="DI260" s="59"/>
      <c r="DJ260" s="59"/>
      <c r="DK260" s="59"/>
      <c r="DL260" s="59"/>
      <c r="DM260" s="59"/>
      <c r="DN260" s="59"/>
      <c r="DO260" s="59"/>
      <c r="DP260" s="59"/>
      <c r="DQ260" s="59"/>
      <c r="DR260" s="59"/>
      <c r="DS260" s="59"/>
      <c r="DT260" s="59"/>
      <c r="DU260" s="59"/>
      <c r="DV260" s="59"/>
      <c r="DW260" s="59"/>
      <c r="DX260" s="59"/>
      <c r="DY260" s="59"/>
      <c r="DZ260" s="59"/>
      <c r="EA260" s="59"/>
      <c r="EB260" s="59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59"/>
      <c r="ER260" s="59"/>
      <c r="ES260" s="59"/>
      <c r="ET260" s="59"/>
      <c r="EU260" s="59"/>
      <c r="EV260" s="59"/>
      <c r="EW260" s="59"/>
      <c r="EX260" s="59"/>
      <c r="EY260" s="59"/>
      <c r="EZ260" s="59"/>
      <c r="FA260" s="59"/>
      <c r="FB260" s="59"/>
      <c r="FC260" s="59"/>
      <c r="FD260" s="59"/>
      <c r="FE260" s="59"/>
      <c r="FF260" s="59"/>
      <c r="FG260" s="59"/>
      <c r="FH260" s="59"/>
      <c r="FI260" s="59"/>
      <c r="FJ260" s="59"/>
      <c r="FK260" s="59"/>
      <c r="FL260" s="59"/>
      <c r="FM260" s="59"/>
      <c r="FN260" s="59"/>
      <c r="FO260" s="59"/>
      <c r="FP260" s="59"/>
      <c r="FQ260" s="59"/>
      <c r="FR260" s="59"/>
      <c r="FS260" s="59"/>
      <c r="FT260" s="59"/>
      <c r="FU260" s="59"/>
      <c r="FV260" s="59"/>
      <c r="FW260" s="59"/>
      <c r="FX260" s="59"/>
      <c r="FY260" s="59"/>
      <c r="FZ260" s="59"/>
      <c r="GA260" s="59"/>
      <c r="GB260" s="59"/>
      <c r="GC260" s="59"/>
      <c r="GD260" s="59"/>
      <c r="GE260" s="59"/>
      <c r="GF260" s="59"/>
      <c r="GG260" s="59"/>
      <c r="GH260" s="59"/>
      <c r="GI260" s="59"/>
      <c r="GJ260" s="59"/>
      <c r="GK260" s="59"/>
      <c r="GL260" s="59"/>
      <c r="GM260" s="59"/>
      <c r="GN260" s="59"/>
      <c r="GO260" s="59"/>
      <c r="GP260" s="59"/>
      <c r="GQ260" s="59"/>
      <c r="GR260" s="59"/>
      <c r="GS260" s="59"/>
      <c r="GT260" s="59"/>
      <c r="GU260" s="59"/>
      <c r="GV260" s="59"/>
      <c r="GW260" s="59"/>
      <c r="GX260" s="59"/>
      <c r="GY260" s="59"/>
      <c r="GZ260" s="59"/>
      <c r="HA260" s="59"/>
      <c r="HB260" s="59"/>
      <c r="HC260" s="59"/>
      <c r="HD260" s="59"/>
      <c r="HE260" s="59"/>
      <c r="HF260" s="59"/>
      <c r="HG260" s="59"/>
      <c r="HH260" s="59"/>
      <c r="HI260" s="59"/>
      <c r="HJ260" s="59"/>
      <c r="HK260" s="59"/>
      <c r="HL260" s="59"/>
      <c r="HM260" s="59"/>
      <c r="HN260" s="59"/>
      <c r="HO260" s="59"/>
      <c r="HP260" s="59"/>
      <c r="HQ260" s="59"/>
      <c r="HR260" s="59"/>
      <c r="HS260" s="59"/>
      <c r="HT260" s="59"/>
      <c r="HU260" s="59"/>
      <c r="HV260" s="59"/>
      <c r="HW260" s="59"/>
      <c r="HX260" s="59"/>
      <c r="HY260" s="59"/>
      <c r="HZ260" s="59"/>
      <c r="IA260" s="59"/>
      <c r="IB260" s="59"/>
      <c r="IC260" s="59"/>
      <c r="ID260" s="59"/>
      <c r="IE260" s="59"/>
      <c r="IF260" s="59"/>
      <c r="IG260" s="59"/>
      <c r="IH260" s="59"/>
      <c r="II260" s="59"/>
      <c r="IJ260" s="59"/>
      <c r="IK260" s="59"/>
      <c r="IL260" s="59"/>
      <c r="IM260" s="59"/>
      <c r="IN260" s="59"/>
      <c r="IO260" s="59"/>
      <c r="IP260" s="59"/>
      <c r="IQ260" s="59"/>
      <c r="IR260" s="59"/>
      <c r="IS260" s="59"/>
      <c r="IT260" s="59"/>
      <c r="IU260" s="59"/>
      <c r="IV260" s="59"/>
      <c r="IW260" s="59"/>
    </row>
    <row r="261" customFormat="false" ht="15.75" hidden="true" customHeight="true" outlineLevel="0" collapsed="false">
      <c r="A261" s="87" t="s">
        <v>237</v>
      </c>
      <c r="B261" s="52" t="n">
        <v>37098</v>
      </c>
      <c r="C261" s="57" t="s">
        <v>133</v>
      </c>
      <c r="D261" s="54" t="n">
        <f aca="false">I261/0.03</f>
        <v>558.3</v>
      </c>
      <c r="E261" s="54" t="n">
        <v>20.358</v>
      </c>
      <c r="F261" s="49" t="n">
        <v>-3.609</v>
      </c>
      <c r="G261" s="49"/>
      <c r="H261" s="49"/>
      <c r="I261" s="55" t="n">
        <f aca="false">SUM(E261:H261)</f>
        <v>16.749</v>
      </c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  <c r="DA261" s="59"/>
      <c r="DB261" s="59"/>
      <c r="DC261" s="59"/>
      <c r="DD261" s="59"/>
      <c r="DE261" s="59"/>
      <c r="DF261" s="59"/>
      <c r="DG261" s="59"/>
      <c r="DH261" s="59"/>
      <c r="DI261" s="59"/>
      <c r="DJ261" s="59"/>
      <c r="DK261" s="59"/>
      <c r="DL261" s="59"/>
      <c r="DM261" s="59"/>
      <c r="DN261" s="59"/>
      <c r="DO261" s="59"/>
      <c r="DP261" s="59"/>
      <c r="DQ261" s="59"/>
      <c r="DR261" s="59"/>
      <c r="DS261" s="59"/>
      <c r="DT261" s="59"/>
      <c r="DU261" s="59"/>
      <c r="DV261" s="59"/>
      <c r="DW261" s="59"/>
      <c r="DX261" s="59"/>
      <c r="DY261" s="59"/>
      <c r="DZ261" s="59"/>
      <c r="EA261" s="59"/>
      <c r="EB261" s="59"/>
      <c r="EC261" s="59"/>
      <c r="ED261" s="59"/>
      <c r="EE261" s="59"/>
      <c r="EF261" s="59"/>
      <c r="EG261" s="59"/>
      <c r="EH261" s="59"/>
      <c r="EI261" s="59"/>
      <c r="EJ261" s="59"/>
      <c r="EK261" s="59"/>
      <c r="EL261" s="59"/>
      <c r="EM261" s="59"/>
      <c r="EN261" s="59"/>
      <c r="EO261" s="59"/>
      <c r="EP261" s="59"/>
      <c r="EQ261" s="59"/>
      <c r="ER261" s="59"/>
      <c r="ES261" s="59"/>
      <c r="ET261" s="59"/>
      <c r="EU261" s="59"/>
      <c r="EV261" s="59"/>
      <c r="EW261" s="59"/>
      <c r="EX261" s="59"/>
      <c r="EY261" s="59"/>
      <c r="EZ261" s="59"/>
      <c r="FA261" s="59"/>
      <c r="FB261" s="59"/>
      <c r="FC261" s="59"/>
      <c r="FD261" s="59"/>
      <c r="FE261" s="59"/>
      <c r="FF261" s="59"/>
      <c r="FG261" s="59"/>
      <c r="FH261" s="59"/>
      <c r="FI261" s="59"/>
      <c r="FJ261" s="59"/>
      <c r="FK261" s="59"/>
      <c r="FL261" s="59"/>
      <c r="FM261" s="59"/>
      <c r="FN261" s="59"/>
      <c r="FO261" s="59"/>
      <c r="FP261" s="59"/>
      <c r="FQ261" s="59"/>
      <c r="FR261" s="59"/>
      <c r="FS261" s="59"/>
      <c r="FT261" s="59"/>
      <c r="FU261" s="59"/>
      <c r="FV261" s="59"/>
      <c r="FW261" s="59"/>
      <c r="FX261" s="59"/>
      <c r="FY261" s="59"/>
      <c r="FZ261" s="59"/>
      <c r="GA261" s="59"/>
      <c r="GB261" s="59"/>
      <c r="GC261" s="59"/>
      <c r="GD261" s="59"/>
      <c r="GE261" s="59"/>
      <c r="GF261" s="59"/>
      <c r="GG261" s="59"/>
      <c r="GH261" s="59"/>
      <c r="GI261" s="59"/>
      <c r="GJ261" s="59"/>
      <c r="GK261" s="59"/>
      <c r="GL261" s="59"/>
      <c r="GM261" s="59"/>
      <c r="GN261" s="59"/>
      <c r="GO261" s="59"/>
      <c r="GP261" s="59"/>
      <c r="GQ261" s="59"/>
      <c r="GR261" s="59"/>
      <c r="GS261" s="59"/>
      <c r="GT261" s="59"/>
      <c r="GU261" s="59"/>
      <c r="GV261" s="59"/>
      <c r="GW261" s="59"/>
      <c r="GX261" s="59"/>
      <c r="GY261" s="59"/>
      <c r="GZ261" s="59"/>
      <c r="HA261" s="59"/>
      <c r="HB261" s="59"/>
      <c r="HC261" s="59"/>
      <c r="HD261" s="59"/>
      <c r="HE261" s="59"/>
      <c r="HF261" s="59"/>
      <c r="HG261" s="59"/>
      <c r="HH261" s="59"/>
      <c r="HI261" s="59"/>
      <c r="HJ261" s="59"/>
      <c r="HK261" s="59"/>
      <c r="HL261" s="59"/>
      <c r="HM261" s="59"/>
      <c r="HN261" s="59"/>
      <c r="HO261" s="59"/>
      <c r="HP261" s="59"/>
      <c r="HQ261" s="59"/>
      <c r="HR261" s="59"/>
      <c r="HS261" s="59"/>
      <c r="HT261" s="59"/>
      <c r="HU261" s="59"/>
      <c r="HV261" s="59"/>
      <c r="HW261" s="59"/>
      <c r="HX261" s="59"/>
      <c r="HY261" s="59"/>
      <c r="HZ261" s="59"/>
      <c r="IA261" s="59"/>
      <c r="IB261" s="59"/>
      <c r="IC261" s="59"/>
      <c r="ID261" s="59"/>
      <c r="IE261" s="59"/>
      <c r="IF261" s="59"/>
      <c r="IG261" s="59"/>
      <c r="IH261" s="59"/>
      <c r="II261" s="59"/>
      <c r="IJ261" s="59"/>
      <c r="IK261" s="59"/>
      <c r="IL261" s="59"/>
      <c r="IM261" s="59"/>
      <c r="IN261" s="59"/>
      <c r="IO261" s="59"/>
      <c r="IP261" s="59"/>
      <c r="IQ261" s="59"/>
      <c r="IR261" s="59"/>
      <c r="IS261" s="59"/>
      <c r="IT261" s="59"/>
      <c r="IU261" s="59"/>
      <c r="IV261" s="59"/>
      <c r="IW261" s="59"/>
    </row>
    <row r="262" customFormat="false" ht="15.75" hidden="true" customHeight="true" outlineLevel="0" collapsed="false">
      <c r="A262" s="146" t="s">
        <v>238</v>
      </c>
      <c r="B262" s="160" t="n">
        <v>37091</v>
      </c>
      <c r="C262" s="148" t="s">
        <v>176</v>
      </c>
      <c r="D262" s="149" t="n">
        <f aca="false">I262/0.015</f>
        <v>-1547.2</v>
      </c>
      <c r="E262" s="150" t="n">
        <v>-26.751</v>
      </c>
      <c r="F262" s="151" t="n">
        <v>3.543</v>
      </c>
      <c r="G262" s="151" t="n">
        <v>0</v>
      </c>
      <c r="H262" s="151" t="n">
        <v>0</v>
      </c>
      <c r="I262" s="152" t="n">
        <f aca="false">SUM(E262:H262)</f>
        <v>-23.208</v>
      </c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  <c r="DA262" s="59"/>
      <c r="DB262" s="59"/>
      <c r="DC262" s="59"/>
      <c r="DD262" s="59"/>
      <c r="DE262" s="59"/>
      <c r="DF262" s="59"/>
      <c r="DG262" s="59"/>
      <c r="DH262" s="59"/>
      <c r="DI262" s="59"/>
      <c r="DJ262" s="59"/>
      <c r="DK262" s="59"/>
      <c r="DL262" s="59"/>
      <c r="DM262" s="59"/>
      <c r="DN262" s="59"/>
      <c r="DO262" s="59"/>
      <c r="DP262" s="59"/>
      <c r="DQ262" s="59"/>
      <c r="DR262" s="59"/>
      <c r="DS262" s="59"/>
      <c r="DT262" s="59"/>
      <c r="DU262" s="59"/>
      <c r="DV262" s="59"/>
      <c r="DW262" s="59"/>
      <c r="DX262" s="59"/>
      <c r="DY262" s="59"/>
      <c r="DZ262" s="59"/>
      <c r="EA262" s="59"/>
      <c r="EB262" s="59"/>
      <c r="EC262" s="59"/>
      <c r="ED262" s="59"/>
      <c r="EE262" s="59"/>
      <c r="EF262" s="59"/>
      <c r="EG262" s="59"/>
      <c r="EH262" s="59"/>
      <c r="EI262" s="59"/>
      <c r="EJ262" s="59"/>
      <c r="EK262" s="59"/>
      <c r="EL262" s="59"/>
      <c r="EM262" s="59"/>
      <c r="EN262" s="59"/>
      <c r="EO262" s="59"/>
      <c r="EP262" s="59"/>
      <c r="EQ262" s="59"/>
      <c r="ER262" s="59"/>
      <c r="ES262" s="59"/>
      <c r="ET262" s="59"/>
      <c r="EU262" s="59"/>
      <c r="EV262" s="59"/>
      <c r="EW262" s="59"/>
      <c r="EX262" s="59"/>
      <c r="EY262" s="59"/>
      <c r="EZ262" s="59"/>
      <c r="FA262" s="59"/>
      <c r="FB262" s="59"/>
      <c r="FC262" s="59"/>
      <c r="FD262" s="59"/>
      <c r="FE262" s="59"/>
      <c r="FF262" s="59"/>
      <c r="FG262" s="59"/>
      <c r="FH262" s="59"/>
      <c r="FI262" s="59"/>
      <c r="FJ262" s="59"/>
      <c r="FK262" s="59"/>
      <c r="FL262" s="59"/>
      <c r="FM262" s="59"/>
      <c r="FN262" s="59"/>
      <c r="FO262" s="59"/>
      <c r="FP262" s="59"/>
      <c r="FQ262" s="59"/>
      <c r="FR262" s="59"/>
      <c r="FS262" s="59"/>
      <c r="FT262" s="59"/>
      <c r="FU262" s="59"/>
      <c r="FV262" s="59"/>
      <c r="FW262" s="59"/>
      <c r="FX262" s="59"/>
      <c r="FY262" s="59"/>
      <c r="FZ262" s="59"/>
      <c r="GA262" s="59"/>
      <c r="GB262" s="59"/>
      <c r="GC262" s="59"/>
      <c r="GD262" s="59"/>
      <c r="GE262" s="59"/>
      <c r="GF262" s="59"/>
      <c r="GG262" s="59"/>
      <c r="GH262" s="59"/>
      <c r="GI262" s="59"/>
      <c r="GJ262" s="59"/>
      <c r="GK262" s="59"/>
      <c r="GL262" s="59"/>
      <c r="GM262" s="59"/>
      <c r="GN262" s="59"/>
      <c r="GO262" s="59"/>
      <c r="GP262" s="59"/>
      <c r="GQ262" s="59"/>
      <c r="GR262" s="59"/>
      <c r="GS262" s="59"/>
      <c r="GT262" s="59"/>
      <c r="GU262" s="59"/>
      <c r="GV262" s="59"/>
      <c r="GW262" s="59"/>
      <c r="GX262" s="59"/>
      <c r="GY262" s="59"/>
      <c r="GZ262" s="59"/>
      <c r="HA262" s="59"/>
      <c r="HB262" s="59"/>
      <c r="HC262" s="59"/>
      <c r="HD262" s="59"/>
      <c r="HE262" s="59"/>
      <c r="HF262" s="59"/>
      <c r="HG262" s="59"/>
      <c r="HH262" s="59"/>
      <c r="HI262" s="59"/>
      <c r="HJ262" s="59"/>
      <c r="HK262" s="59"/>
      <c r="HL262" s="59"/>
      <c r="HM262" s="59"/>
      <c r="HN262" s="59"/>
      <c r="HO262" s="59"/>
      <c r="HP262" s="59"/>
      <c r="HQ262" s="59"/>
      <c r="HR262" s="59"/>
      <c r="HS262" s="59"/>
      <c r="HT262" s="59"/>
      <c r="HU262" s="59"/>
      <c r="HV262" s="59"/>
      <c r="HW262" s="59"/>
      <c r="HX262" s="59"/>
      <c r="HY262" s="59"/>
      <c r="HZ262" s="59"/>
      <c r="IA262" s="59"/>
      <c r="IB262" s="59"/>
      <c r="IC262" s="59"/>
      <c r="ID262" s="59"/>
      <c r="IE262" s="59"/>
      <c r="IF262" s="59"/>
      <c r="IG262" s="59"/>
      <c r="IH262" s="59"/>
      <c r="II262" s="59"/>
      <c r="IJ262" s="59"/>
      <c r="IK262" s="59"/>
      <c r="IL262" s="59"/>
      <c r="IM262" s="59"/>
      <c r="IN262" s="59"/>
      <c r="IO262" s="59"/>
      <c r="IP262" s="59"/>
      <c r="IQ262" s="59"/>
      <c r="IR262" s="59"/>
      <c r="IS262" s="59"/>
      <c r="IT262" s="59"/>
      <c r="IU262" s="59"/>
      <c r="IV262" s="59"/>
      <c r="IW262" s="59"/>
    </row>
    <row r="263" customFormat="false" ht="16.5" hidden="false" customHeight="true" outlineLevel="0" collapsed="false">
      <c r="A263" s="87" t="s">
        <v>239</v>
      </c>
      <c r="B263" s="52" t="n">
        <v>37091</v>
      </c>
      <c r="C263" s="53" t="s">
        <v>130</v>
      </c>
      <c r="D263" s="58" t="n">
        <f aca="false">SUM(D266:D358)</f>
        <v>38520.7666666667</v>
      </c>
      <c r="E263" s="54" t="n">
        <f aca="false">SUM(E266:E358)</f>
        <v>3867.148</v>
      </c>
      <c r="F263" s="49" t="n">
        <f aca="false">SUM(F266:F358)</f>
        <v>-877.713</v>
      </c>
      <c r="G263" s="49" t="n">
        <f aca="false">SUM(G266:G358)</f>
        <v>0</v>
      </c>
      <c r="H263" s="49" t="n">
        <f aca="false">SUM(H266:H358)</f>
        <v>0</v>
      </c>
      <c r="I263" s="55" t="n">
        <f aca="false">SUM(I266:I358)</f>
        <v>2989.435</v>
      </c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  <c r="HU263" s="59"/>
      <c r="HV263" s="59"/>
      <c r="HW263" s="59"/>
      <c r="HX263" s="59"/>
      <c r="HY263" s="59"/>
      <c r="HZ263" s="59"/>
      <c r="IA263" s="59"/>
      <c r="IB263" s="59"/>
      <c r="IC263" s="59"/>
      <c r="ID263" s="59"/>
      <c r="IE263" s="59"/>
      <c r="IF263" s="59"/>
      <c r="IG263" s="59"/>
      <c r="IH263" s="59"/>
      <c r="II263" s="59"/>
      <c r="IJ263" s="59"/>
      <c r="IK263" s="59"/>
      <c r="IL263" s="59"/>
      <c r="IM263" s="59"/>
      <c r="IN263" s="59"/>
      <c r="IO263" s="59"/>
      <c r="IP263" s="59"/>
      <c r="IQ263" s="59"/>
      <c r="IR263" s="59"/>
      <c r="IS263" s="59"/>
      <c r="IT263" s="59"/>
      <c r="IU263" s="59"/>
      <c r="IV263" s="59"/>
      <c r="IW263" s="59"/>
    </row>
    <row r="264" customFormat="false" ht="15.75" hidden="true" customHeight="true" outlineLevel="0" collapsed="false">
      <c r="A264" s="146" t="s">
        <v>240</v>
      </c>
      <c r="B264" s="160" t="n">
        <v>37083</v>
      </c>
      <c r="C264" s="148" t="s">
        <v>241</v>
      </c>
      <c r="D264" s="149" t="n">
        <f aca="false">D263*-1</f>
        <v>-38520.7666666667</v>
      </c>
      <c r="E264" s="150" t="n">
        <f aca="false">E263*-1</f>
        <v>-3867.148</v>
      </c>
      <c r="F264" s="151" t="n">
        <f aca="false">F263*-1</f>
        <v>877.713</v>
      </c>
      <c r="G264" s="151" t="n">
        <f aca="false">G263*-1</f>
        <v>-0</v>
      </c>
      <c r="H264" s="151" t="n">
        <f aca="false">H263*-1</f>
        <v>-0</v>
      </c>
      <c r="I264" s="152" t="n">
        <f aca="false">I263*-1</f>
        <v>-2989.435</v>
      </c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  <c r="DA264" s="59"/>
      <c r="DB264" s="59"/>
      <c r="DC264" s="59"/>
      <c r="DD264" s="59"/>
      <c r="DE264" s="59"/>
      <c r="DF264" s="59"/>
      <c r="DG264" s="59"/>
      <c r="DH264" s="59"/>
      <c r="DI264" s="59"/>
      <c r="DJ264" s="59"/>
      <c r="DK264" s="59"/>
      <c r="DL264" s="59"/>
      <c r="DM264" s="59"/>
      <c r="DN264" s="59"/>
      <c r="DO264" s="59"/>
      <c r="DP264" s="59"/>
      <c r="DQ264" s="59"/>
      <c r="DR264" s="59"/>
      <c r="DS264" s="59"/>
      <c r="DT264" s="59"/>
      <c r="DU264" s="59"/>
      <c r="DV264" s="59"/>
      <c r="DW264" s="59"/>
      <c r="DX264" s="59"/>
      <c r="DY264" s="59"/>
      <c r="DZ264" s="59"/>
      <c r="EA264" s="59"/>
      <c r="EB264" s="59"/>
      <c r="EC264" s="59"/>
      <c r="ED264" s="59"/>
      <c r="EE264" s="59"/>
      <c r="EF264" s="59"/>
      <c r="EG264" s="59"/>
      <c r="EH264" s="59"/>
      <c r="EI264" s="59"/>
      <c r="EJ264" s="59"/>
      <c r="EK264" s="59"/>
      <c r="EL264" s="59"/>
      <c r="EM264" s="59"/>
      <c r="EN264" s="59"/>
      <c r="EO264" s="59"/>
      <c r="EP264" s="59"/>
      <c r="EQ264" s="59"/>
      <c r="ER264" s="59"/>
      <c r="ES264" s="59"/>
      <c r="ET264" s="59"/>
      <c r="EU264" s="59"/>
      <c r="EV264" s="59"/>
      <c r="EW264" s="59"/>
      <c r="EX264" s="59"/>
      <c r="EY264" s="59"/>
      <c r="EZ264" s="59"/>
      <c r="FA264" s="59"/>
      <c r="FB264" s="59"/>
      <c r="FC264" s="59"/>
      <c r="FD264" s="59"/>
      <c r="FE264" s="59"/>
      <c r="FF264" s="59"/>
      <c r="FG264" s="59"/>
      <c r="FH264" s="59"/>
      <c r="FI264" s="59"/>
      <c r="FJ264" s="59"/>
      <c r="FK264" s="59"/>
      <c r="FL264" s="59"/>
      <c r="FM264" s="59"/>
      <c r="FN264" s="59"/>
      <c r="FO264" s="59"/>
      <c r="FP264" s="59"/>
      <c r="FQ264" s="59"/>
      <c r="FR264" s="59"/>
      <c r="FS264" s="59"/>
      <c r="FT264" s="59"/>
      <c r="FU264" s="59"/>
      <c r="FV264" s="59"/>
      <c r="FW264" s="59"/>
      <c r="FX264" s="59"/>
      <c r="FY264" s="59"/>
      <c r="FZ264" s="59"/>
      <c r="GA264" s="59"/>
      <c r="GB264" s="59"/>
      <c r="GC264" s="59"/>
      <c r="GD264" s="59"/>
      <c r="GE264" s="59"/>
      <c r="GF264" s="59"/>
      <c r="GG264" s="59"/>
      <c r="GH264" s="59"/>
      <c r="GI264" s="59"/>
      <c r="GJ264" s="59"/>
      <c r="GK264" s="59"/>
      <c r="GL264" s="59"/>
      <c r="GM264" s="59"/>
      <c r="GN264" s="59"/>
      <c r="GO264" s="59"/>
      <c r="GP264" s="59"/>
      <c r="GQ264" s="59"/>
      <c r="GR264" s="59"/>
      <c r="GS264" s="59"/>
      <c r="GT264" s="59"/>
      <c r="GU264" s="59"/>
      <c r="GV264" s="59"/>
      <c r="GW264" s="59"/>
      <c r="GX264" s="59"/>
      <c r="GY264" s="59"/>
      <c r="GZ264" s="59"/>
      <c r="HA264" s="59"/>
      <c r="HB264" s="59"/>
      <c r="HC264" s="59"/>
      <c r="HD264" s="59"/>
      <c r="HE264" s="59"/>
      <c r="HF264" s="59"/>
      <c r="HG264" s="59"/>
      <c r="HH264" s="59"/>
      <c r="HI264" s="59"/>
      <c r="HJ264" s="59"/>
      <c r="HK264" s="59"/>
      <c r="HL264" s="59"/>
      <c r="HM264" s="59"/>
      <c r="HN264" s="59"/>
      <c r="HO264" s="59"/>
      <c r="HP264" s="59"/>
      <c r="HQ264" s="59"/>
      <c r="HR264" s="59"/>
      <c r="HS264" s="59"/>
      <c r="HT264" s="59"/>
      <c r="HU264" s="59"/>
      <c r="HV264" s="59"/>
      <c r="HW264" s="59"/>
      <c r="HX264" s="59"/>
      <c r="HY264" s="59"/>
      <c r="HZ264" s="59"/>
      <c r="IA264" s="59"/>
      <c r="IB264" s="59"/>
      <c r="IC264" s="59"/>
      <c r="ID264" s="59"/>
      <c r="IE264" s="59"/>
      <c r="IF264" s="59"/>
      <c r="IG264" s="59"/>
      <c r="IH264" s="59"/>
      <c r="II264" s="59"/>
      <c r="IJ264" s="59"/>
      <c r="IK264" s="59"/>
      <c r="IL264" s="59"/>
      <c r="IM264" s="59"/>
      <c r="IN264" s="59"/>
      <c r="IO264" s="59"/>
      <c r="IP264" s="59"/>
      <c r="IQ264" s="59"/>
      <c r="IR264" s="59"/>
      <c r="IS264" s="59"/>
      <c r="IT264" s="59"/>
      <c r="IU264" s="59"/>
      <c r="IV264" s="59"/>
      <c r="IW264" s="59"/>
    </row>
    <row r="265" customFormat="false" ht="6.75" hidden="true" customHeight="true" outlineLevel="0" collapsed="false">
      <c r="A265" s="146"/>
      <c r="B265" s="160"/>
      <c r="C265" s="148"/>
      <c r="D265" s="149"/>
      <c r="E265" s="150"/>
      <c r="F265" s="151"/>
      <c r="G265" s="151"/>
      <c r="H265" s="151"/>
      <c r="I265" s="152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  <c r="DA265" s="59"/>
      <c r="DB265" s="59"/>
      <c r="DC265" s="59"/>
      <c r="DD265" s="59"/>
      <c r="DE265" s="59"/>
      <c r="DF265" s="59"/>
      <c r="DG265" s="59"/>
      <c r="DH265" s="59"/>
      <c r="DI265" s="59"/>
      <c r="DJ265" s="59"/>
      <c r="DK265" s="59"/>
      <c r="DL265" s="59"/>
      <c r="DM265" s="59"/>
      <c r="DN265" s="59"/>
      <c r="DO265" s="59"/>
      <c r="DP265" s="59"/>
      <c r="DQ265" s="59"/>
      <c r="DR265" s="59"/>
      <c r="DS265" s="59"/>
      <c r="DT265" s="59"/>
      <c r="DU265" s="59"/>
      <c r="DV265" s="59"/>
      <c r="DW265" s="59"/>
      <c r="DX265" s="59"/>
      <c r="DY265" s="59"/>
      <c r="DZ265" s="59"/>
      <c r="EA265" s="59"/>
      <c r="EB265" s="59"/>
      <c r="EC265" s="59"/>
      <c r="ED265" s="59"/>
      <c r="EE265" s="59"/>
      <c r="EF265" s="59"/>
      <c r="EG265" s="59"/>
      <c r="EH265" s="59"/>
      <c r="EI265" s="59"/>
      <c r="EJ265" s="59"/>
      <c r="EK265" s="59"/>
      <c r="EL265" s="59"/>
      <c r="EM265" s="59"/>
      <c r="EN265" s="59"/>
      <c r="EO265" s="59"/>
      <c r="EP265" s="59"/>
      <c r="EQ265" s="59"/>
      <c r="ER265" s="59"/>
      <c r="ES265" s="59"/>
      <c r="ET265" s="59"/>
      <c r="EU265" s="59"/>
      <c r="EV265" s="59"/>
      <c r="EW265" s="59"/>
      <c r="EX265" s="59"/>
      <c r="EY265" s="59"/>
      <c r="EZ265" s="59"/>
      <c r="FA265" s="59"/>
      <c r="FB265" s="59"/>
      <c r="FC265" s="59"/>
      <c r="FD265" s="59"/>
      <c r="FE265" s="59"/>
      <c r="FF265" s="59"/>
      <c r="FG265" s="59"/>
      <c r="FH265" s="59"/>
      <c r="FI265" s="59"/>
      <c r="FJ265" s="59"/>
      <c r="FK265" s="59"/>
      <c r="FL265" s="59"/>
      <c r="FM265" s="59"/>
      <c r="FN265" s="59"/>
      <c r="FO265" s="59"/>
      <c r="FP265" s="59"/>
      <c r="FQ265" s="59"/>
      <c r="FR265" s="59"/>
      <c r="FS265" s="59"/>
      <c r="FT265" s="59"/>
      <c r="FU265" s="59"/>
      <c r="FV265" s="59"/>
      <c r="FW265" s="59"/>
      <c r="FX265" s="59"/>
      <c r="FY265" s="59"/>
      <c r="FZ265" s="59"/>
      <c r="GA265" s="59"/>
      <c r="GB265" s="59"/>
      <c r="GC265" s="59"/>
      <c r="GD265" s="59"/>
      <c r="GE265" s="59"/>
      <c r="GF265" s="59"/>
      <c r="GG265" s="59"/>
      <c r="GH265" s="59"/>
      <c r="GI265" s="59"/>
      <c r="GJ265" s="59"/>
      <c r="GK265" s="59"/>
      <c r="GL265" s="59"/>
      <c r="GM265" s="59"/>
      <c r="GN265" s="59"/>
      <c r="GO265" s="59"/>
      <c r="GP265" s="59"/>
      <c r="GQ265" s="59"/>
      <c r="GR265" s="59"/>
      <c r="GS265" s="59"/>
      <c r="GT265" s="59"/>
      <c r="GU265" s="59"/>
      <c r="GV265" s="59"/>
      <c r="GW265" s="59"/>
      <c r="GX265" s="59"/>
      <c r="GY265" s="59"/>
      <c r="GZ265" s="59"/>
      <c r="HA265" s="59"/>
      <c r="HB265" s="59"/>
      <c r="HC265" s="59"/>
      <c r="HD265" s="59"/>
      <c r="HE265" s="59"/>
      <c r="HF265" s="59"/>
      <c r="HG265" s="59"/>
      <c r="HH265" s="59"/>
      <c r="HI265" s="59"/>
      <c r="HJ265" s="59"/>
      <c r="HK265" s="59"/>
      <c r="HL265" s="59"/>
      <c r="HM265" s="59"/>
      <c r="HN265" s="59"/>
      <c r="HO265" s="59"/>
      <c r="HP265" s="59"/>
      <c r="HQ265" s="59"/>
      <c r="HR265" s="59"/>
      <c r="HS265" s="59"/>
      <c r="HT265" s="59"/>
      <c r="HU265" s="59"/>
      <c r="HV265" s="59"/>
      <c r="HW265" s="59"/>
      <c r="HX265" s="59"/>
      <c r="HY265" s="59"/>
      <c r="HZ265" s="59"/>
      <c r="IA265" s="59"/>
      <c r="IB265" s="59"/>
      <c r="IC265" s="59"/>
      <c r="ID265" s="59"/>
      <c r="IE265" s="59"/>
      <c r="IF265" s="59"/>
      <c r="IG265" s="59"/>
      <c r="IH265" s="59"/>
      <c r="II265" s="59"/>
      <c r="IJ265" s="59"/>
      <c r="IK265" s="59"/>
      <c r="IL265" s="59"/>
      <c r="IM265" s="59"/>
      <c r="IN265" s="59"/>
      <c r="IO265" s="59"/>
      <c r="IP265" s="59"/>
      <c r="IQ265" s="59"/>
      <c r="IR265" s="59"/>
      <c r="IS265" s="59"/>
      <c r="IT265" s="59"/>
      <c r="IU265" s="59"/>
      <c r="IV265" s="59"/>
      <c r="IW265" s="59"/>
    </row>
    <row r="266" customFormat="false" ht="15.75" hidden="true" customHeight="true" outlineLevel="0" collapsed="false">
      <c r="A266" s="87" t="s">
        <v>242</v>
      </c>
      <c r="B266" s="69"/>
      <c r="C266" s="70"/>
      <c r="D266" s="58"/>
      <c r="E266" s="54" t="n">
        <v>3.725</v>
      </c>
      <c r="F266" s="49" t="n">
        <v>-0.397</v>
      </c>
      <c r="G266" s="49"/>
      <c r="H266" s="49"/>
      <c r="I266" s="55" t="n">
        <v>3.328</v>
      </c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  <c r="DA266" s="59"/>
      <c r="DB266" s="59"/>
      <c r="DC266" s="59"/>
      <c r="DD266" s="59"/>
      <c r="DE266" s="59"/>
      <c r="DF266" s="59"/>
      <c r="DG266" s="59"/>
      <c r="DH266" s="59"/>
      <c r="DI266" s="59"/>
      <c r="DJ266" s="59"/>
      <c r="DK266" s="59"/>
      <c r="DL266" s="59"/>
      <c r="DM266" s="59"/>
      <c r="DN266" s="59"/>
      <c r="DO266" s="59"/>
      <c r="DP266" s="59"/>
      <c r="DQ266" s="59"/>
      <c r="DR266" s="59"/>
      <c r="DS266" s="59"/>
      <c r="DT266" s="59"/>
      <c r="DU266" s="59"/>
      <c r="DV266" s="59"/>
      <c r="DW266" s="59"/>
      <c r="DX266" s="59"/>
      <c r="DY266" s="59"/>
      <c r="DZ266" s="59"/>
      <c r="EA266" s="59"/>
      <c r="EB266" s="59"/>
      <c r="EC266" s="59"/>
      <c r="ED266" s="59"/>
      <c r="EE266" s="59"/>
      <c r="EF266" s="59"/>
      <c r="EG266" s="59"/>
      <c r="EH266" s="59"/>
      <c r="EI266" s="59"/>
      <c r="EJ266" s="59"/>
      <c r="EK266" s="59"/>
      <c r="EL266" s="59"/>
      <c r="EM266" s="59"/>
      <c r="EN266" s="59"/>
      <c r="EO266" s="59"/>
      <c r="EP266" s="59"/>
      <c r="EQ266" s="59"/>
      <c r="ER266" s="59"/>
      <c r="ES266" s="59"/>
      <c r="ET266" s="59"/>
      <c r="EU266" s="59"/>
      <c r="EV266" s="59"/>
      <c r="EW266" s="59"/>
      <c r="EX266" s="59"/>
      <c r="EY266" s="59"/>
      <c r="EZ266" s="59"/>
      <c r="FA266" s="59"/>
      <c r="FB266" s="59"/>
      <c r="FC266" s="59"/>
      <c r="FD266" s="59"/>
      <c r="FE266" s="59"/>
      <c r="FF266" s="59"/>
      <c r="FG266" s="59"/>
      <c r="FH266" s="59"/>
      <c r="FI266" s="59"/>
      <c r="FJ266" s="59"/>
      <c r="FK266" s="59"/>
      <c r="FL266" s="59"/>
      <c r="FM266" s="59"/>
      <c r="FN266" s="59"/>
      <c r="FO266" s="59"/>
      <c r="FP266" s="59"/>
      <c r="FQ266" s="59"/>
      <c r="FR266" s="59"/>
      <c r="FS266" s="59"/>
      <c r="FT266" s="59"/>
      <c r="FU266" s="59"/>
      <c r="FV266" s="59"/>
      <c r="FW266" s="59"/>
      <c r="FX266" s="59"/>
      <c r="FY266" s="59"/>
      <c r="FZ266" s="59"/>
      <c r="GA266" s="59"/>
      <c r="GB266" s="59"/>
      <c r="GC266" s="59"/>
      <c r="GD266" s="59"/>
      <c r="GE266" s="59"/>
      <c r="GF266" s="59"/>
      <c r="GG266" s="59"/>
      <c r="GH266" s="59"/>
      <c r="GI266" s="59"/>
      <c r="GJ266" s="59"/>
      <c r="GK266" s="59"/>
      <c r="GL266" s="59"/>
      <c r="GM266" s="59"/>
      <c r="GN266" s="59"/>
      <c r="GO266" s="59"/>
      <c r="GP266" s="59"/>
      <c r="GQ266" s="59"/>
      <c r="GR266" s="59"/>
      <c r="GS266" s="59"/>
      <c r="GT266" s="59"/>
      <c r="GU266" s="59"/>
      <c r="GV266" s="59"/>
      <c r="GW266" s="59"/>
      <c r="GX266" s="59"/>
      <c r="GY266" s="59"/>
      <c r="GZ266" s="59"/>
      <c r="HA266" s="59"/>
      <c r="HB266" s="59"/>
      <c r="HC266" s="59"/>
      <c r="HD266" s="59"/>
      <c r="HE266" s="59"/>
      <c r="HF266" s="59"/>
      <c r="HG266" s="59"/>
      <c r="HH266" s="59"/>
      <c r="HI266" s="59"/>
      <c r="HJ266" s="59"/>
      <c r="HK266" s="59"/>
      <c r="HL266" s="59"/>
      <c r="HM266" s="59"/>
      <c r="HN266" s="59"/>
      <c r="HO266" s="59"/>
      <c r="HP266" s="59"/>
      <c r="HQ266" s="59"/>
      <c r="HR266" s="59"/>
      <c r="HS266" s="59"/>
      <c r="HT266" s="59"/>
      <c r="HU266" s="59"/>
      <c r="HV266" s="59"/>
      <c r="HW266" s="59"/>
      <c r="HX266" s="59"/>
      <c r="HY266" s="59"/>
      <c r="HZ266" s="59"/>
      <c r="IA266" s="59"/>
      <c r="IB266" s="59"/>
      <c r="IC266" s="59"/>
      <c r="ID266" s="59"/>
      <c r="IE266" s="59"/>
      <c r="IF266" s="59"/>
      <c r="IG266" s="59"/>
      <c r="IH266" s="59"/>
      <c r="II266" s="59"/>
      <c r="IJ266" s="59"/>
      <c r="IK266" s="59"/>
      <c r="IL266" s="59"/>
      <c r="IM266" s="59"/>
      <c r="IN266" s="59"/>
      <c r="IO266" s="59"/>
      <c r="IP266" s="59"/>
      <c r="IQ266" s="59"/>
      <c r="IR266" s="59"/>
      <c r="IS266" s="59"/>
      <c r="IT266" s="59"/>
      <c r="IU266" s="59"/>
      <c r="IV266" s="59"/>
      <c r="IW266" s="59"/>
    </row>
    <row r="267" customFormat="false" ht="15.75" hidden="true" customHeight="true" outlineLevel="0" collapsed="false">
      <c r="A267" s="126" t="s">
        <v>243</v>
      </c>
      <c r="B267" s="62"/>
      <c r="C267" s="63"/>
      <c r="D267" s="64" t="s">
        <v>244</v>
      </c>
      <c r="E267" s="65" t="n">
        <v>3.62</v>
      </c>
      <c r="F267" s="66" t="n">
        <v>-1.006</v>
      </c>
      <c r="G267" s="66"/>
      <c r="H267" s="66"/>
      <c r="I267" s="67" t="n">
        <v>2.614</v>
      </c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  <c r="DA267" s="59"/>
      <c r="DB267" s="59"/>
      <c r="DC267" s="59"/>
      <c r="DD267" s="59"/>
      <c r="DE267" s="59"/>
      <c r="DF267" s="59"/>
      <c r="DG267" s="59"/>
      <c r="DH267" s="59"/>
      <c r="DI267" s="59"/>
      <c r="DJ267" s="59"/>
      <c r="DK267" s="59"/>
      <c r="DL267" s="59"/>
      <c r="DM267" s="59"/>
      <c r="DN267" s="59"/>
      <c r="DO267" s="59"/>
      <c r="DP267" s="59"/>
      <c r="DQ267" s="59"/>
      <c r="DR267" s="59"/>
      <c r="DS267" s="59"/>
      <c r="DT267" s="59"/>
      <c r="DU267" s="59"/>
      <c r="DV267" s="59"/>
      <c r="DW267" s="59"/>
      <c r="DX267" s="59"/>
      <c r="DY267" s="59"/>
      <c r="DZ267" s="59"/>
      <c r="EA267" s="59"/>
      <c r="EB267" s="59"/>
      <c r="EC267" s="59"/>
      <c r="ED267" s="59"/>
      <c r="EE267" s="59"/>
      <c r="EF267" s="59"/>
      <c r="EG267" s="59"/>
      <c r="EH267" s="59"/>
      <c r="EI267" s="59"/>
      <c r="EJ267" s="59"/>
      <c r="EK267" s="59"/>
      <c r="EL267" s="59"/>
      <c r="EM267" s="59"/>
      <c r="EN267" s="59"/>
      <c r="EO267" s="59"/>
      <c r="EP267" s="59"/>
      <c r="EQ267" s="59"/>
      <c r="ER267" s="59"/>
      <c r="ES267" s="59"/>
      <c r="ET267" s="59"/>
      <c r="EU267" s="59"/>
      <c r="EV267" s="59"/>
      <c r="EW267" s="59"/>
      <c r="EX267" s="59"/>
      <c r="EY267" s="59"/>
      <c r="EZ267" s="59"/>
      <c r="FA267" s="59"/>
      <c r="FB267" s="59"/>
      <c r="FC267" s="59"/>
      <c r="FD267" s="59"/>
      <c r="FE267" s="59"/>
      <c r="FF267" s="59"/>
      <c r="FG267" s="59"/>
      <c r="FH267" s="59"/>
      <c r="FI267" s="59"/>
      <c r="FJ267" s="59"/>
      <c r="FK267" s="59"/>
      <c r="FL267" s="59"/>
      <c r="FM267" s="59"/>
      <c r="FN267" s="59"/>
      <c r="FO267" s="59"/>
      <c r="FP267" s="59"/>
      <c r="FQ267" s="59"/>
      <c r="FR267" s="59"/>
      <c r="FS267" s="59"/>
      <c r="FT267" s="59"/>
      <c r="FU267" s="59"/>
      <c r="FV267" s="59"/>
      <c r="FW267" s="59"/>
      <c r="FX267" s="59"/>
      <c r="FY267" s="59"/>
      <c r="FZ267" s="59"/>
      <c r="GA267" s="59"/>
      <c r="GB267" s="59"/>
      <c r="GC267" s="59"/>
      <c r="GD267" s="59"/>
      <c r="GE267" s="59"/>
      <c r="GF267" s="59"/>
      <c r="GG267" s="59"/>
      <c r="GH267" s="59"/>
      <c r="GI267" s="59"/>
      <c r="GJ267" s="59"/>
      <c r="GK267" s="59"/>
      <c r="GL267" s="59"/>
      <c r="GM267" s="59"/>
      <c r="GN267" s="59"/>
      <c r="GO267" s="59"/>
      <c r="GP267" s="59"/>
      <c r="GQ267" s="59"/>
      <c r="GR267" s="59"/>
      <c r="GS267" s="59"/>
      <c r="GT267" s="59"/>
      <c r="GU267" s="59"/>
      <c r="GV267" s="59"/>
      <c r="GW267" s="59"/>
      <c r="GX267" s="59"/>
      <c r="GY267" s="59"/>
      <c r="GZ267" s="59"/>
      <c r="HA267" s="59"/>
      <c r="HB267" s="59"/>
      <c r="HC267" s="59"/>
      <c r="HD267" s="59"/>
      <c r="HE267" s="59"/>
      <c r="HF267" s="59"/>
      <c r="HG267" s="59"/>
      <c r="HH267" s="59"/>
      <c r="HI267" s="59"/>
      <c r="HJ267" s="59"/>
      <c r="HK267" s="59"/>
      <c r="HL267" s="59"/>
      <c r="HM267" s="59"/>
      <c r="HN267" s="59"/>
      <c r="HO267" s="59"/>
      <c r="HP267" s="59"/>
      <c r="HQ267" s="59"/>
      <c r="HR267" s="59"/>
      <c r="HS267" s="59"/>
      <c r="HT267" s="59"/>
      <c r="HU267" s="59"/>
      <c r="HV267" s="59"/>
      <c r="HW267" s="59"/>
      <c r="HX267" s="59"/>
      <c r="HY267" s="59"/>
      <c r="HZ267" s="59"/>
      <c r="IA267" s="59"/>
      <c r="IB267" s="59"/>
      <c r="IC267" s="59"/>
      <c r="ID267" s="59"/>
      <c r="IE267" s="59"/>
      <c r="IF267" s="59"/>
      <c r="IG267" s="59"/>
      <c r="IH267" s="59"/>
      <c r="II267" s="59"/>
      <c r="IJ267" s="59"/>
      <c r="IK267" s="59"/>
      <c r="IL267" s="59"/>
      <c r="IM267" s="59"/>
      <c r="IN267" s="59"/>
      <c r="IO267" s="59"/>
      <c r="IP267" s="59"/>
      <c r="IQ267" s="59"/>
      <c r="IR267" s="59"/>
      <c r="IS267" s="59"/>
      <c r="IT267" s="59"/>
      <c r="IU267" s="59"/>
      <c r="IV267" s="59"/>
      <c r="IW267" s="59"/>
    </row>
    <row r="268" customFormat="false" ht="15.75" hidden="true" customHeight="true" outlineLevel="0" collapsed="false">
      <c r="A268" s="126" t="s">
        <v>245</v>
      </c>
      <c r="B268" s="62"/>
      <c r="C268" s="63"/>
      <c r="D268" s="64" t="s">
        <v>244</v>
      </c>
      <c r="E268" s="65" t="n">
        <v>5.607</v>
      </c>
      <c r="F268" s="66" t="n">
        <v>-1.756</v>
      </c>
      <c r="G268" s="66"/>
      <c r="H268" s="66"/>
      <c r="I268" s="67" t="n">
        <v>3.851</v>
      </c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  <c r="DA268" s="59"/>
      <c r="DB268" s="59"/>
      <c r="DC268" s="59"/>
      <c r="DD268" s="59"/>
      <c r="DE268" s="59"/>
      <c r="DF268" s="59"/>
      <c r="DG268" s="59"/>
      <c r="DH268" s="59"/>
      <c r="DI268" s="59"/>
      <c r="DJ268" s="59"/>
      <c r="DK268" s="59"/>
      <c r="DL268" s="59"/>
      <c r="DM268" s="59"/>
      <c r="DN268" s="59"/>
      <c r="DO268" s="59"/>
      <c r="DP268" s="59"/>
      <c r="DQ268" s="59"/>
      <c r="DR268" s="59"/>
      <c r="DS268" s="59"/>
      <c r="DT268" s="59"/>
      <c r="DU268" s="59"/>
      <c r="DV268" s="59"/>
      <c r="DW268" s="59"/>
      <c r="DX268" s="59"/>
      <c r="DY268" s="59"/>
      <c r="DZ268" s="59"/>
      <c r="EA268" s="59"/>
      <c r="EB268" s="59"/>
      <c r="EC268" s="59"/>
      <c r="ED268" s="59"/>
      <c r="EE268" s="59"/>
      <c r="EF268" s="59"/>
      <c r="EG268" s="59"/>
      <c r="EH268" s="59"/>
      <c r="EI268" s="59"/>
      <c r="EJ268" s="59"/>
      <c r="EK268" s="59"/>
      <c r="EL268" s="59"/>
      <c r="EM268" s="59"/>
      <c r="EN268" s="59"/>
      <c r="EO268" s="59"/>
      <c r="EP268" s="59"/>
      <c r="EQ268" s="59"/>
      <c r="ER268" s="59"/>
      <c r="ES268" s="59"/>
      <c r="ET268" s="59"/>
      <c r="EU268" s="59"/>
      <c r="EV268" s="59"/>
      <c r="EW268" s="59"/>
      <c r="EX268" s="59"/>
      <c r="EY268" s="59"/>
      <c r="EZ268" s="59"/>
      <c r="FA268" s="59"/>
      <c r="FB268" s="59"/>
      <c r="FC268" s="59"/>
      <c r="FD268" s="59"/>
      <c r="FE268" s="59"/>
      <c r="FF268" s="59"/>
      <c r="FG268" s="59"/>
      <c r="FH268" s="59"/>
      <c r="FI268" s="59"/>
      <c r="FJ268" s="59"/>
      <c r="FK268" s="59"/>
      <c r="FL268" s="59"/>
      <c r="FM268" s="59"/>
      <c r="FN268" s="59"/>
      <c r="FO268" s="59"/>
      <c r="FP268" s="59"/>
      <c r="FQ268" s="59"/>
      <c r="FR268" s="59"/>
      <c r="FS268" s="59"/>
      <c r="FT268" s="59"/>
      <c r="FU268" s="59"/>
      <c r="FV268" s="59"/>
      <c r="FW268" s="59"/>
      <c r="FX268" s="59"/>
      <c r="FY268" s="59"/>
      <c r="FZ268" s="59"/>
      <c r="GA268" s="59"/>
      <c r="GB268" s="59"/>
      <c r="GC268" s="59"/>
      <c r="GD268" s="59"/>
      <c r="GE268" s="59"/>
      <c r="GF268" s="59"/>
      <c r="GG268" s="59"/>
      <c r="GH268" s="59"/>
      <c r="GI268" s="59"/>
      <c r="GJ268" s="59"/>
      <c r="GK268" s="59"/>
      <c r="GL268" s="59"/>
      <c r="GM268" s="59"/>
      <c r="GN268" s="59"/>
      <c r="GO268" s="59"/>
      <c r="GP268" s="59"/>
      <c r="GQ268" s="59"/>
      <c r="GR268" s="59"/>
      <c r="GS268" s="59"/>
      <c r="GT268" s="59"/>
      <c r="GU268" s="59"/>
      <c r="GV268" s="59"/>
      <c r="GW268" s="59"/>
      <c r="GX268" s="59"/>
      <c r="GY268" s="59"/>
      <c r="GZ268" s="59"/>
      <c r="HA268" s="59"/>
      <c r="HB268" s="59"/>
      <c r="HC268" s="59"/>
      <c r="HD268" s="59"/>
      <c r="HE268" s="59"/>
      <c r="HF268" s="59"/>
      <c r="HG268" s="59"/>
      <c r="HH268" s="59"/>
      <c r="HI268" s="59"/>
      <c r="HJ268" s="59"/>
      <c r="HK268" s="59"/>
      <c r="HL268" s="59"/>
      <c r="HM268" s="59"/>
      <c r="HN268" s="59"/>
      <c r="HO268" s="59"/>
      <c r="HP268" s="59"/>
      <c r="HQ268" s="59"/>
      <c r="HR268" s="59"/>
      <c r="HS268" s="59"/>
      <c r="HT268" s="59"/>
      <c r="HU268" s="59"/>
      <c r="HV268" s="59"/>
      <c r="HW268" s="59"/>
      <c r="HX268" s="59"/>
      <c r="HY268" s="59"/>
      <c r="HZ268" s="59"/>
      <c r="IA268" s="59"/>
      <c r="IB268" s="59"/>
      <c r="IC268" s="59"/>
      <c r="ID268" s="59"/>
      <c r="IE268" s="59"/>
      <c r="IF268" s="59"/>
      <c r="IG268" s="59"/>
      <c r="IH268" s="59"/>
      <c r="II268" s="59"/>
      <c r="IJ268" s="59"/>
      <c r="IK268" s="59"/>
      <c r="IL268" s="59"/>
      <c r="IM268" s="59"/>
      <c r="IN268" s="59"/>
      <c r="IO268" s="59"/>
      <c r="IP268" s="59"/>
      <c r="IQ268" s="59"/>
      <c r="IR268" s="59"/>
      <c r="IS268" s="59"/>
      <c r="IT268" s="59"/>
      <c r="IU268" s="59"/>
      <c r="IV268" s="59"/>
      <c r="IW268" s="59"/>
    </row>
    <row r="269" customFormat="false" ht="15.75" hidden="true" customHeight="true" outlineLevel="0" collapsed="false">
      <c r="A269" s="126" t="s">
        <v>246</v>
      </c>
      <c r="B269" s="62"/>
      <c r="C269" s="63"/>
      <c r="D269" s="64" t="s">
        <v>244</v>
      </c>
      <c r="E269" s="65" t="n">
        <v>32.205</v>
      </c>
      <c r="F269" s="66" t="n">
        <v>-9.251</v>
      </c>
      <c r="G269" s="66"/>
      <c r="H269" s="66"/>
      <c r="I269" s="67" t="n">
        <v>22.954</v>
      </c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  <c r="DA269" s="59"/>
      <c r="DB269" s="59"/>
      <c r="DC269" s="59"/>
      <c r="DD269" s="59"/>
      <c r="DE269" s="59"/>
      <c r="DF269" s="59"/>
      <c r="DG269" s="59"/>
      <c r="DH269" s="59"/>
      <c r="DI269" s="59"/>
      <c r="DJ269" s="59"/>
      <c r="DK269" s="59"/>
      <c r="DL269" s="59"/>
      <c r="DM269" s="59"/>
      <c r="DN269" s="59"/>
      <c r="DO269" s="59"/>
      <c r="DP269" s="59"/>
      <c r="DQ269" s="59"/>
      <c r="DR269" s="59"/>
      <c r="DS269" s="59"/>
      <c r="DT269" s="59"/>
      <c r="DU269" s="59"/>
      <c r="DV269" s="59"/>
      <c r="DW269" s="59"/>
      <c r="DX269" s="59"/>
      <c r="DY269" s="59"/>
      <c r="DZ269" s="59"/>
      <c r="EA269" s="59"/>
      <c r="EB269" s="59"/>
      <c r="EC269" s="59"/>
      <c r="ED269" s="59"/>
      <c r="EE269" s="59"/>
      <c r="EF269" s="59"/>
      <c r="EG269" s="59"/>
      <c r="EH269" s="59"/>
      <c r="EI269" s="59"/>
      <c r="EJ269" s="59"/>
      <c r="EK269" s="59"/>
      <c r="EL269" s="59"/>
      <c r="EM269" s="59"/>
      <c r="EN269" s="59"/>
      <c r="EO269" s="59"/>
      <c r="EP269" s="59"/>
      <c r="EQ269" s="59"/>
      <c r="ER269" s="59"/>
      <c r="ES269" s="59"/>
      <c r="ET269" s="59"/>
      <c r="EU269" s="59"/>
      <c r="EV269" s="59"/>
      <c r="EW269" s="59"/>
      <c r="EX269" s="59"/>
      <c r="EY269" s="59"/>
      <c r="EZ269" s="59"/>
      <c r="FA269" s="59"/>
      <c r="FB269" s="59"/>
      <c r="FC269" s="59"/>
      <c r="FD269" s="59"/>
      <c r="FE269" s="59"/>
      <c r="FF269" s="59"/>
      <c r="FG269" s="59"/>
      <c r="FH269" s="59"/>
      <c r="FI269" s="59"/>
      <c r="FJ269" s="59"/>
      <c r="FK269" s="59"/>
      <c r="FL269" s="59"/>
      <c r="FM269" s="59"/>
      <c r="FN269" s="59"/>
      <c r="FO269" s="59"/>
      <c r="FP269" s="59"/>
      <c r="FQ269" s="59"/>
      <c r="FR269" s="59"/>
      <c r="FS269" s="59"/>
      <c r="FT269" s="59"/>
      <c r="FU269" s="59"/>
      <c r="FV269" s="59"/>
      <c r="FW269" s="59"/>
      <c r="FX269" s="59"/>
      <c r="FY269" s="59"/>
      <c r="FZ269" s="59"/>
      <c r="GA269" s="59"/>
      <c r="GB269" s="59"/>
      <c r="GC269" s="59"/>
      <c r="GD269" s="59"/>
      <c r="GE269" s="59"/>
      <c r="GF269" s="59"/>
      <c r="GG269" s="59"/>
      <c r="GH269" s="59"/>
      <c r="GI269" s="59"/>
      <c r="GJ269" s="59"/>
      <c r="GK269" s="59"/>
      <c r="GL269" s="59"/>
      <c r="GM269" s="59"/>
      <c r="GN269" s="59"/>
      <c r="GO269" s="59"/>
      <c r="GP269" s="59"/>
      <c r="GQ269" s="59"/>
      <c r="GR269" s="59"/>
      <c r="GS269" s="59"/>
      <c r="GT269" s="59"/>
      <c r="GU269" s="59"/>
      <c r="GV269" s="59"/>
      <c r="GW269" s="59"/>
      <c r="GX269" s="59"/>
      <c r="GY269" s="59"/>
      <c r="GZ269" s="59"/>
      <c r="HA269" s="59"/>
      <c r="HB269" s="59"/>
      <c r="HC269" s="59"/>
      <c r="HD269" s="59"/>
      <c r="HE269" s="59"/>
      <c r="HF269" s="59"/>
      <c r="HG269" s="59"/>
      <c r="HH269" s="59"/>
      <c r="HI269" s="59"/>
      <c r="HJ269" s="59"/>
      <c r="HK269" s="59"/>
      <c r="HL269" s="59"/>
      <c r="HM269" s="59"/>
      <c r="HN269" s="59"/>
      <c r="HO269" s="59"/>
      <c r="HP269" s="59"/>
      <c r="HQ269" s="59"/>
      <c r="HR269" s="59"/>
      <c r="HS269" s="59"/>
      <c r="HT269" s="59"/>
      <c r="HU269" s="59"/>
      <c r="HV269" s="59"/>
      <c r="HW269" s="59"/>
      <c r="HX269" s="59"/>
      <c r="HY269" s="59"/>
      <c r="HZ269" s="59"/>
      <c r="IA269" s="59"/>
      <c r="IB269" s="59"/>
      <c r="IC269" s="59"/>
      <c r="ID269" s="59"/>
      <c r="IE269" s="59"/>
      <c r="IF269" s="59"/>
      <c r="IG269" s="59"/>
      <c r="IH269" s="59"/>
      <c r="II269" s="59"/>
      <c r="IJ269" s="59"/>
      <c r="IK269" s="59"/>
      <c r="IL269" s="59"/>
      <c r="IM269" s="59"/>
      <c r="IN269" s="59"/>
      <c r="IO269" s="59"/>
      <c r="IP269" s="59"/>
      <c r="IQ269" s="59"/>
      <c r="IR269" s="59"/>
      <c r="IS269" s="59"/>
      <c r="IT269" s="59"/>
      <c r="IU269" s="59"/>
      <c r="IV269" s="59"/>
      <c r="IW269" s="59"/>
    </row>
    <row r="270" customFormat="false" ht="15.75" hidden="true" customHeight="true" outlineLevel="0" collapsed="false">
      <c r="A270" s="126" t="s">
        <v>247</v>
      </c>
      <c r="B270" s="62"/>
      <c r="C270" s="63"/>
      <c r="D270" s="64" t="s">
        <v>244</v>
      </c>
      <c r="E270" s="65" t="n">
        <v>4.486</v>
      </c>
      <c r="F270" s="66" t="n">
        <v>-1.275</v>
      </c>
      <c r="G270" s="66"/>
      <c r="H270" s="66"/>
      <c r="I270" s="67" t="n">
        <v>3.211</v>
      </c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  <c r="DA270" s="59"/>
      <c r="DB270" s="59"/>
      <c r="DC270" s="59"/>
      <c r="DD270" s="59"/>
      <c r="DE270" s="59"/>
      <c r="DF270" s="59"/>
      <c r="DG270" s="59"/>
      <c r="DH270" s="59"/>
      <c r="DI270" s="59"/>
      <c r="DJ270" s="59"/>
      <c r="DK270" s="59"/>
      <c r="DL270" s="59"/>
      <c r="DM270" s="59"/>
      <c r="DN270" s="59"/>
      <c r="DO270" s="59"/>
      <c r="DP270" s="59"/>
      <c r="DQ270" s="59"/>
      <c r="DR270" s="59"/>
      <c r="DS270" s="59"/>
      <c r="DT270" s="59"/>
      <c r="DU270" s="59"/>
      <c r="DV270" s="59"/>
      <c r="DW270" s="59"/>
      <c r="DX270" s="59"/>
      <c r="DY270" s="59"/>
      <c r="DZ270" s="59"/>
      <c r="EA270" s="59"/>
      <c r="EB270" s="59"/>
      <c r="EC270" s="59"/>
      <c r="ED270" s="59"/>
      <c r="EE270" s="59"/>
      <c r="EF270" s="59"/>
      <c r="EG270" s="59"/>
      <c r="EH270" s="59"/>
      <c r="EI270" s="59"/>
      <c r="EJ270" s="59"/>
      <c r="EK270" s="59"/>
      <c r="EL270" s="59"/>
      <c r="EM270" s="59"/>
      <c r="EN270" s="59"/>
      <c r="EO270" s="59"/>
      <c r="EP270" s="59"/>
      <c r="EQ270" s="59"/>
      <c r="ER270" s="59"/>
      <c r="ES270" s="59"/>
      <c r="ET270" s="59"/>
      <c r="EU270" s="59"/>
      <c r="EV270" s="59"/>
      <c r="EW270" s="59"/>
      <c r="EX270" s="59"/>
      <c r="EY270" s="59"/>
      <c r="EZ270" s="59"/>
      <c r="FA270" s="59"/>
      <c r="FB270" s="59"/>
      <c r="FC270" s="59"/>
      <c r="FD270" s="59"/>
      <c r="FE270" s="59"/>
      <c r="FF270" s="59"/>
      <c r="FG270" s="59"/>
      <c r="FH270" s="59"/>
      <c r="FI270" s="59"/>
      <c r="FJ270" s="59"/>
      <c r="FK270" s="59"/>
      <c r="FL270" s="59"/>
      <c r="FM270" s="59"/>
      <c r="FN270" s="59"/>
      <c r="FO270" s="59"/>
      <c r="FP270" s="59"/>
      <c r="FQ270" s="59"/>
      <c r="FR270" s="59"/>
      <c r="FS270" s="59"/>
      <c r="FT270" s="59"/>
      <c r="FU270" s="59"/>
      <c r="FV270" s="59"/>
      <c r="FW270" s="59"/>
      <c r="FX270" s="59"/>
      <c r="FY270" s="59"/>
      <c r="FZ270" s="59"/>
      <c r="GA270" s="59"/>
      <c r="GB270" s="59"/>
      <c r="GC270" s="59"/>
      <c r="GD270" s="59"/>
      <c r="GE270" s="59"/>
      <c r="GF270" s="59"/>
      <c r="GG270" s="59"/>
      <c r="GH270" s="59"/>
      <c r="GI270" s="59"/>
      <c r="GJ270" s="59"/>
      <c r="GK270" s="59"/>
      <c r="GL270" s="59"/>
      <c r="GM270" s="59"/>
      <c r="GN270" s="59"/>
      <c r="GO270" s="59"/>
      <c r="GP270" s="59"/>
      <c r="GQ270" s="59"/>
      <c r="GR270" s="59"/>
      <c r="GS270" s="59"/>
      <c r="GT270" s="59"/>
      <c r="GU270" s="59"/>
      <c r="GV270" s="59"/>
      <c r="GW270" s="59"/>
      <c r="GX270" s="59"/>
      <c r="GY270" s="59"/>
      <c r="GZ270" s="59"/>
      <c r="HA270" s="59"/>
      <c r="HB270" s="59"/>
      <c r="HC270" s="59"/>
      <c r="HD270" s="59"/>
      <c r="HE270" s="59"/>
      <c r="HF270" s="59"/>
      <c r="HG270" s="59"/>
      <c r="HH270" s="59"/>
      <c r="HI270" s="59"/>
      <c r="HJ270" s="59"/>
      <c r="HK270" s="59"/>
      <c r="HL270" s="59"/>
      <c r="HM270" s="59"/>
      <c r="HN270" s="59"/>
      <c r="HO270" s="59"/>
      <c r="HP270" s="59"/>
      <c r="HQ270" s="59"/>
      <c r="HR270" s="59"/>
      <c r="HS270" s="59"/>
      <c r="HT270" s="59"/>
      <c r="HU270" s="59"/>
      <c r="HV270" s="59"/>
      <c r="HW270" s="59"/>
      <c r="HX270" s="59"/>
      <c r="HY270" s="59"/>
      <c r="HZ270" s="59"/>
      <c r="IA270" s="59"/>
      <c r="IB270" s="59"/>
      <c r="IC270" s="59"/>
      <c r="ID270" s="59"/>
      <c r="IE270" s="59"/>
      <c r="IF270" s="59"/>
      <c r="IG270" s="59"/>
      <c r="IH270" s="59"/>
      <c r="II270" s="59"/>
      <c r="IJ270" s="59"/>
      <c r="IK270" s="59"/>
      <c r="IL270" s="59"/>
      <c r="IM270" s="59"/>
      <c r="IN270" s="59"/>
      <c r="IO270" s="59"/>
      <c r="IP270" s="59"/>
      <c r="IQ270" s="59"/>
      <c r="IR270" s="59"/>
      <c r="IS270" s="59"/>
      <c r="IT270" s="59"/>
      <c r="IU270" s="59"/>
      <c r="IV270" s="59"/>
      <c r="IW270" s="59"/>
    </row>
    <row r="271" customFormat="false" ht="15.75" hidden="true" customHeight="true" outlineLevel="0" collapsed="false">
      <c r="A271" s="126" t="s">
        <v>248</v>
      </c>
      <c r="B271" s="62"/>
      <c r="C271" s="63"/>
      <c r="D271" s="64" t="s">
        <v>244</v>
      </c>
      <c r="E271" s="65" t="n">
        <v>2.712</v>
      </c>
      <c r="F271" s="66" t="n">
        <v>-0.821</v>
      </c>
      <c r="G271" s="66"/>
      <c r="H271" s="66"/>
      <c r="I271" s="67" t="n">
        <v>1.891</v>
      </c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  <c r="DA271" s="59"/>
      <c r="DB271" s="59"/>
      <c r="DC271" s="59"/>
      <c r="DD271" s="59"/>
      <c r="DE271" s="59"/>
      <c r="DF271" s="59"/>
      <c r="DG271" s="59"/>
      <c r="DH271" s="59"/>
      <c r="DI271" s="59"/>
      <c r="DJ271" s="59"/>
      <c r="DK271" s="59"/>
      <c r="DL271" s="59"/>
      <c r="DM271" s="59"/>
      <c r="DN271" s="59"/>
      <c r="DO271" s="59"/>
      <c r="DP271" s="59"/>
      <c r="DQ271" s="59"/>
      <c r="DR271" s="59"/>
      <c r="DS271" s="59"/>
      <c r="DT271" s="59"/>
      <c r="DU271" s="59"/>
      <c r="DV271" s="59"/>
      <c r="DW271" s="59"/>
      <c r="DX271" s="59"/>
      <c r="DY271" s="59"/>
      <c r="DZ271" s="59"/>
      <c r="EA271" s="59"/>
      <c r="EB271" s="59"/>
      <c r="EC271" s="59"/>
      <c r="ED271" s="59"/>
      <c r="EE271" s="59"/>
      <c r="EF271" s="59"/>
      <c r="EG271" s="59"/>
      <c r="EH271" s="59"/>
      <c r="EI271" s="59"/>
      <c r="EJ271" s="59"/>
      <c r="EK271" s="59"/>
      <c r="EL271" s="59"/>
      <c r="EM271" s="59"/>
      <c r="EN271" s="59"/>
      <c r="EO271" s="59"/>
      <c r="EP271" s="59"/>
      <c r="EQ271" s="59"/>
      <c r="ER271" s="59"/>
      <c r="ES271" s="59"/>
      <c r="ET271" s="59"/>
      <c r="EU271" s="59"/>
      <c r="EV271" s="59"/>
      <c r="EW271" s="59"/>
      <c r="EX271" s="59"/>
      <c r="EY271" s="59"/>
      <c r="EZ271" s="59"/>
      <c r="FA271" s="59"/>
      <c r="FB271" s="59"/>
      <c r="FC271" s="59"/>
      <c r="FD271" s="59"/>
      <c r="FE271" s="59"/>
      <c r="FF271" s="59"/>
      <c r="FG271" s="59"/>
      <c r="FH271" s="59"/>
      <c r="FI271" s="59"/>
      <c r="FJ271" s="59"/>
      <c r="FK271" s="59"/>
      <c r="FL271" s="59"/>
      <c r="FM271" s="59"/>
      <c r="FN271" s="59"/>
      <c r="FO271" s="59"/>
      <c r="FP271" s="59"/>
      <c r="FQ271" s="59"/>
      <c r="FR271" s="59"/>
      <c r="FS271" s="59"/>
      <c r="FT271" s="59"/>
      <c r="FU271" s="59"/>
      <c r="FV271" s="59"/>
      <c r="FW271" s="59"/>
      <c r="FX271" s="59"/>
      <c r="FY271" s="59"/>
      <c r="FZ271" s="59"/>
      <c r="GA271" s="59"/>
      <c r="GB271" s="59"/>
      <c r="GC271" s="59"/>
      <c r="GD271" s="59"/>
      <c r="GE271" s="59"/>
      <c r="GF271" s="59"/>
      <c r="GG271" s="59"/>
      <c r="GH271" s="59"/>
      <c r="GI271" s="59"/>
      <c r="GJ271" s="59"/>
      <c r="GK271" s="59"/>
      <c r="GL271" s="59"/>
      <c r="GM271" s="59"/>
      <c r="GN271" s="59"/>
      <c r="GO271" s="59"/>
      <c r="GP271" s="59"/>
      <c r="GQ271" s="59"/>
      <c r="GR271" s="59"/>
      <c r="GS271" s="59"/>
      <c r="GT271" s="59"/>
      <c r="GU271" s="59"/>
      <c r="GV271" s="59"/>
      <c r="GW271" s="59"/>
      <c r="GX271" s="59"/>
      <c r="GY271" s="59"/>
      <c r="GZ271" s="59"/>
      <c r="HA271" s="59"/>
      <c r="HB271" s="59"/>
      <c r="HC271" s="59"/>
      <c r="HD271" s="59"/>
      <c r="HE271" s="59"/>
      <c r="HF271" s="59"/>
      <c r="HG271" s="59"/>
      <c r="HH271" s="59"/>
      <c r="HI271" s="59"/>
      <c r="HJ271" s="59"/>
      <c r="HK271" s="59"/>
      <c r="HL271" s="59"/>
      <c r="HM271" s="59"/>
      <c r="HN271" s="59"/>
      <c r="HO271" s="59"/>
      <c r="HP271" s="59"/>
      <c r="HQ271" s="59"/>
      <c r="HR271" s="59"/>
      <c r="HS271" s="59"/>
      <c r="HT271" s="59"/>
      <c r="HU271" s="59"/>
      <c r="HV271" s="59"/>
      <c r="HW271" s="59"/>
      <c r="HX271" s="59"/>
      <c r="HY271" s="59"/>
      <c r="HZ271" s="59"/>
      <c r="IA271" s="59"/>
      <c r="IB271" s="59"/>
      <c r="IC271" s="59"/>
      <c r="ID271" s="59"/>
      <c r="IE271" s="59"/>
      <c r="IF271" s="59"/>
      <c r="IG271" s="59"/>
      <c r="IH271" s="59"/>
      <c r="II271" s="59"/>
      <c r="IJ271" s="59"/>
      <c r="IK271" s="59"/>
      <c r="IL271" s="59"/>
      <c r="IM271" s="59"/>
      <c r="IN271" s="59"/>
      <c r="IO271" s="59"/>
      <c r="IP271" s="59"/>
      <c r="IQ271" s="59"/>
      <c r="IR271" s="59"/>
      <c r="IS271" s="59"/>
      <c r="IT271" s="59"/>
      <c r="IU271" s="59"/>
      <c r="IV271" s="59"/>
      <c r="IW271" s="59"/>
    </row>
    <row r="272" customFormat="false" ht="15.75" hidden="true" customHeight="true" outlineLevel="0" collapsed="false">
      <c r="A272" s="126" t="s">
        <v>249</v>
      </c>
      <c r="B272" s="62"/>
      <c r="C272" s="63"/>
      <c r="D272" s="64" t="s">
        <v>244</v>
      </c>
      <c r="E272" s="65" t="n">
        <v>6.68</v>
      </c>
      <c r="F272" s="66" t="n">
        <v>-1.859</v>
      </c>
      <c r="G272" s="66"/>
      <c r="H272" s="66"/>
      <c r="I272" s="67" t="n">
        <v>4.821</v>
      </c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  <c r="DA272" s="59"/>
      <c r="DB272" s="59"/>
      <c r="DC272" s="59"/>
      <c r="DD272" s="59"/>
      <c r="DE272" s="59"/>
      <c r="DF272" s="59"/>
      <c r="DG272" s="59"/>
      <c r="DH272" s="59"/>
      <c r="DI272" s="59"/>
      <c r="DJ272" s="59"/>
      <c r="DK272" s="59"/>
      <c r="DL272" s="59"/>
      <c r="DM272" s="59"/>
      <c r="DN272" s="59"/>
      <c r="DO272" s="59"/>
      <c r="DP272" s="59"/>
      <c r="DQ272" s="59"/>
      <c r="DR272" s="59"/>
      <c r="DS272" s="59"/>
      <c r="DT272" s="59"/>
      <c r="DU272" s="59"/>
      <c r="DV272" s="59"/>
      <c r="DW272" s="59"/>
      <c r="DX272" s="59"/>
      <c r="DY272" s="59"/>
      <c r="DZ272" s="59"/>
      <c r="EA272" s="59"/>
      <c r="EB272" s="59"/>
      <c r="EC272" s="59"/>
      <c r="ED272" s="59"/>
      <c r="EE272" s="59"/>
      <c r="EF272" s="59"/>
      <c r="EG272" s="59"/>
      <c r="EH272" s="59"/>
      <c r="EI272" s="59"/>
      <c r="EJ272" s="59"/>
      <c r="EK272" s="59"/>
      <c r="EL272" s="59"/>
      <c r="EM272" s="59"/>
      <c r="EN272" s="59"/>
      <c r="EO272" s="59"/>
      <c r="EP272" s="59"/>
      <c r="EQ272" s="59"/>
      <c r="ER272" s="59"/>
      <c r="ES272" s="59"/>
      <c r="ET272" s="59"/>
      <c r="EU272" s="59"/>
      <c r="EV272" s="59"/>
      <c r="EW272" s="59"/>
      <c r="EX272" s="59"/>
      <c r="EY272" s="59"/>
      <c r="EZ272" s="59"/>
      <c r="FA272" s="59"/>
      <c r="FB272" s="59"/>
      <c r="FC272" s="59"/>
      <c r="FD272" s="59"/>
      <c r="FE272" s="59"/>
      <c r="FF272" s="59"/>
      <c r="FG272" s="59"/>
      <c r="FH272" s="59"/>
      <c r="FI272" s="59"/>
      <c r="FJ272" s="59"/>
      <c r="FK272" s="59"/>
      <c r="FL272" s="59"/>
      <c r="FM272" s="59"/>
      <c r="FN272" s="59"/>
      <c r="FO272" s="59"/>
      <c r="FP272" s="59"/>
      <c r="FQ272" s="59"/>
      <c r="FR272" s="59"/>
      <c r="FS272" s="59"/>
      <c r="FT272" s="59"/>
      <c r="FU272" s="59"/>
      <c r="FV272" s="59"/>
      <c r="FW272" s="59"/>
      <c r="FX272" s="59"/>
      <c r="FY272" s="59"/>
      <c r="FZ272" s="59"/>
      <c r="GA272" s="59"/>
      <c r="GB272" s="59"/>
      <c r="GC272" s="59"/>
      <c r="GD272" s="59"/>
      <c r="GE272" s="59"/>
      <c r="GF272" s="59"/>
      <c r="GG272" s="59"/>
      <c r="GH272" s="59"/>
      <c r="GI272" s="59"/>
      <c r="GJ272" s="59"/>
      <c r="GK272" s="59"/>
      <c r="GL272" s="59"/>
      <c r="GM272" s="59"/>
      <c r="GN272" s="59"/>
      <c r="GO272" s="59"/>
      <c r="GP272" s="59"/>
      <c r="GQ272" s="59"/>
      <c r="GR272" s="59"/>
      <c r="GS272" s="59"/>
      <c r="GT272" s="59"/>
      <c r="GU272" s="59"/>
      <c r="GV272" s="59"/>
      <c r="GW272" s="59"/>
      <c r="GX272" s="59"/>
      <c r="GY272" s="59"/>
      <c r="GZ272" s="59"/>
      <c r="HA272" s="59"/>
      <c r="HB272" s="59"/>
      <c r="HC272" s="59"/>
      <c r="HD272" s="59"/>
      <c r="HE272" s="59"/>
      <c r="HF272" s="59"/>
      <c r="HG272" s="59"/>
      <c r="HH272" s="59"/>
      <c r="HI272" s="59"/>
      <c r="HJ272" s="59"/>
      <c r="HK272" s="59"/>
      <c r="HL272" s="59"/>
      <c r="HM272" s="59"/>
      <c r="HN272" s="59"/>
      <c r="HO272" s="59"/>
      <c r="HP272" s="59"/>
      <c r="HQ272" s="59"/>
      <c r="HR272" s="59"/>
      <c r="HS272" s="59"/>
      <c r="HT272" s="59"/>
      <c r="HU272" s="59"/>
      <c r="HV272" s="59"/>
      <c r="HW272" s="59"/>
      <c r="HX272" s="59"/>
      <c r="HY272" s="59"/>
      <c r="HZ272" s="59"/>
      <c r="IA272" s="59"/>
      <c r="IB272" s="59"/>
      <c r="IC272" s="59"/>
      <c r="ID272" s="59"/>
      <c r="IE272" s="59"/>
      <c r="IF272" s="59"/>
      <c r="IG272" s="59"/>
      <c r="IH272" s="59"/>
      <c r="II272" s="59"/>
      <c r="IJ272" s="59"/>
      <c r="IK272" s="59"/>
      <c r="IL272" s="59"/>
      <c r="IM272" s="59"/>
      <c r="IN272" s="59"/>
      <c r="IO272" s="59"/>
      <c r="IP272" s="59"/>
      <c r="IQ272" s="59"/>
      <c r="IR272" s="59"/>
      <c r="IS272" s="59"/>
      <c r="IT272" s="59"/>
      <c r="IU272" s="59"/>
      <c r="IV272" s="59"/>
      <c r="IW272" s="59"/>
    </row>
    <row r="273" customFormat="false" ht="15.75" hidden="true" customHeight="true" outlineLevel="0" collapsed="false">
      <c r="A273" s="126" t="s">
        <v>250</v>
      </c>
      <c r="B273" s="62"/>
      <c r="C273" s="63"/>
      <c r="D273" s="64" t="s">
        <v>244</v>
      </c>
      <c r="E273" s="65" t="n">
        <v>15.802</v>
      </c>
      <c r="F273" s="66" t="n">
        <v>-4.659</v>
      </c>
      <c r="G273" s="66"/>
      <c r="H273" s="66"/>
      <c r="I273" s="67" t="n">
        <v>11.143</v>
      </c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59"/>
      <c r="DJ273" s="59"/>
      <c r="DK273" s="59"/>
      <c r="DL273" s="59"/>
      <c r="DM273" s="59"/>
      <c r="DN273" s="59"/>
      <c r="DO273" s="59"/>
      <c r="DP273" s="59"/>
      <c r="DQ273" s="59"/>
      <c r="DR273" s="59"/>
      <c r="DS273" s="59"/>
      <c r="DT273" s="59"/>
      <c r="DU273" s="59"/>
      <c r="DV273" s="59"/>
      <c r="DW273" s="59"/>
      <c r="DX273" s="59"/>
      <c r="DY273" s="59"/>
      <c r="DZ273" s="59"/>
      <c r="EA273" s="59"/>
      <c r="EB273" s="59"/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59"/>
      <c r="ER273" s="59"/>
      <c r="ES273" s="59"/>
      <c r="ET273" s="59"/>
      <c r="EU273" s="59"/>
      <c r="EV273" s="59"/>
      <c r="EW273" s="59"/>
      <c r="EX273" s="59"/>
      <c r="EY273" s="59"/>
      <c r="EZ273" s="59"/>
      <c r="FA273" s="59"/>
      <c r="FB273" s="59"/>
      <c r="FC273" s="59"/>
      <c r="FD273" s="59"/>
      <c r="FE273" s="59"/>
      <c r="FF273" s="59"/>
      <c r="FG273" s="59"/>
      <c r="FH273" s="59"/>
      <c r="FI273" s="59"/>
      <c r="FJ273" s="59"/>
      <c r="FK273" s="59"/>
      <c r="FL273" s="59"/>
      <c r="FM273" s="59"/>
      <c r="FN273" s="59"/>
      <c r="FO273" s="59"/>
      <c r="FP273" s="59"/>
      <c r="FQ273" s="59"/>
      <c r="FR273" s="59"/>
      <c r="FS273" s="59"/>
      <c r="FT273" s="59"/>
      <c r="FU273" s="59"/>
      <c r="FV273" s="59"/>
      <c r="FW273" s="59"/>
      <c r="FX273" s="59"/>
      <c r="FY273" s="59"/>
      <c r="FZ273" s="59"/>
      <c r="GA273" s="59"/>
      <c r="GB273" s="59"/>
      <c r="GC273" s="59"/>
      <c r="GD273" s="59"/>
      <c r="GE273" s="59"/>
      <c r="GF273" s="59"/>
      <c r="GG273" s="59"/>
      <c r="GH273" s="59"/>
      <c r="GI273" s="59"/>
      <c r="GJ273" s="59"/>
      <c r="GK273" s="59"/>
      <c r="GL273" s="59"/>
      <c r="GM273" s="59"/>
      <c r="GN273" s="59"/>
      <c r="GO273" s="59"/>
      <c r="GP273" s="59"/>
      <c r="GQ273" s="59"/>
      <c r="GR273" s="59"/>
      <c r="GS273" s="59"/>
      <c r="GT273" s="59"/>
      <c r="GU273" s="59"/>
      <c r="GV273" s="59"/>
      <c r="GW273" s="59"/>
      <c r="GX273" s="59"/>
      <c r="GY273" s="59"/>
      <c r="GZ273" s="59"/>
      <c r="HA273" s="59"/>
      <c r="HB273" s="59"/>
      <c r="HC273" s="59"/>
      <c r="HD273" s="59"/>
      <c r="HE273" s="59"/>
      <c r="HF273" s="59"/>
      <c r="HG273" s="59"/>
      <c r="HH273" s="59"/>
      <c r="HI273" s="59"/>
      <c r="HJ273" s="59"/>
      <c r="HK273" s="59"/>
      <c r="HL273" s="59"/>
      <c r="HM273" s="59"/>
      <c r="HN273" s="59"/>
      <c r="HO273" s="59"/>
      <c r="HP273" s="59"/>
      <c r="HQ273" s="59"/>
      <c r="HR273" s="59"/>
      <c r="HS273" s="59"/>
      <c r="HT273" s="59"/>
      <c r="HU273" s="59"/>
      <c r="HV273" s="59"/>
      <c r="HW273" s="59"/>
      <c r="HX273" s="59"/>
      <c r="HY273" s="59"/>
      <c r="HZ273" s="59"/>
      <c r="IA273" s="59"/>
      <c r="IB273" s="59"/>
      <c r="IC273" s="59"/>
      <c r="ID273" s="59"/>
      <c r="IE273" s="59"/>
      <c r="IF273" s="59"/>
      <c r="IG273" s="59"/>
      <c r="IH273" s="59"/>
      <c r="II273" s="59"/>
      <c r="IJ273" s="59"/>
      <c r="IK273" s="59"/>
      <c r="IL273" s="59"/>
      <c r="IM273" s="59"/>
      <c r="IN273" s="59"/>
      <c r="IO273" s="59"/>
      <c r="IP273" s="59"/>
      <c r="IQ273" s="59"/>
      <c r="IR273" s="59"/>
      <c r="IS273" s="59"/>
      <c r="IT273" s="59"/>
      <c r="IU273" s="59"/>
      <c r="IV273" s="59"/>
      <c r="IW273" s="59"/>
    </row>
    <row r="274" customFormat="false" ht="15.75" hidden="true" customHeight="true" outlineLevel="0" collapsed="false">
      <c r="A274" s="126" t="s">
        <v>251</v>
      </c>
      <c r="B274" s="62"/>
      <c r="C274" s="63"/>
      <c r="D274" s="64" t="s">
        <v>244</v>
      </c>
      <c r="E274" s="65" t="n">
        <v>1.688</v>
      </c>
      <c r="F274" s="66" t="n">
        <v>-0.475</v>
      </c>
      <c r="G274" s="66"/>
      <c r="H274" s="66"/>
      <c r="I274" s="67" t="n">
        <v>1.213</v>
      </c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  <c r="DA274" s="59"/>
      <c r="DB274" s="59"/>
      <c r="DC274" s="59"/>
      <c r="DD274" s="59"/>
      <c r="DE274" s="59"/>
      <c r="DF274" s="59"/>
      <c r="DG274" s="59"/>
      <c r="DH274" s="59"/>
      <c r="DI274" s="59"/>
      <c r="DJ274" s="59"/>
      <c r="DK274" s="59"/>
      <c r="DL274" s="59"/>
      <c r="DM274" s="59"/>
      <c r="DN274" s="59"/>
      <c r="DO274" s="59"/>
      <c r="DP274" s="59"/>
      <c r="DQ274" s="59"/>
      <c r="DR274" s="59"/>
      <c r="DS274" s="59"/>
      <c r="DT274" s="59"/>
      <c r="DU274" s="59"/>
      <c r="DV274" s="59"/>
      <c r="DW274" s="59"/>
      <c r="DX274" s="59"/>
      <c r="DY274" s="59"/>
      <c r="DZ274" s="59"/>
      <c r="EA274" s="59"/>
      <c r="EB274" s="59"/>
      <c r="EC274" s="59"/>
      <c r="ED274" s="59"/>
      <c r="EE274" s="59"/>
      <c r="EF274" s="59"/>
      <c r="EG274" s="59"/>
      <c r="EH274" s="59"/>
      <c r="EI274" s="59"/>
      <c r="EJ274" s="59"/>
      <c r="EK274" s="59"/>
      <c r="EL274" s="59"/>
      <c r="EM274" s="59"/>
      <c r="EN274" s="59"/>
      <c r="EO274" s="59"/>
      <c r="EP274" s="59"/>
      <c r="EQ274" s="59"/>
      <c r="ER274" s="59"/>
      <c r="ES274" s="59"/>
      <c r="ET274" s="59"/>
      <c r="EU274" s="59"/>
      <c r="EV274" s="59"/>
      <c r="EW274" s="59"/>
      <c r="EX274" s="59"/>
      <c r="EY274" s="59"/>
      <c r="EZ274" s="59"/>
      <c r="FA274" s="59"/>
      <c r="FB274" s="59"/>
      <c r="FC274" s="59"/>
      <c r="FD274" s="59"/>
      <c r="FE274" s="59"/>
      <c r="FF274" s="59"/>
      <c r="FG274" s="59"/>
      <c r="FH274" s="59"/>
      <c r="FI274" s="59"/>
      <c r="FJ274" s="59"/>
      <c r="FK274" s="59"/>
      <c r="FL274" s="59"/>
      <c r="FM274" s="59"/>
      <c r="FN274" s="59"/>
      <c r="FO274" s="59"/>
      <c r="FP274" s="59"/>
      <c r="FQ274" s="59"/>
      <c r="FR274" s="59"/>
      <c r="FS274" s="59"/>
      <c r="FT274" s="59"/>
      <c r="FU274" s="59"/>
      <c r="FV274" s="59"/>
      <c r="FW274" s="59"/>
      <c r="FX274" s="59"/>
      <c r="FY274" s="59"/>
      <c r="FZ274" s="59"/>
      <c r="GA274" s="59"/>
      <c r="GB274" s="59"/>
      <c r="GC274" s="59"/>
      <c r="GD274" s="59"/>
      <c r="GE274" s="59"/>
      <c r="GF274" s="59"/>
      <c r="GG274" s="59"/>
      <c r="GH274" s="59"/>
      <c r="GI274" s="59"/>
      <c r="GJ274" s="59"/>
      <c r="GK274" s="59"/>
      <c r="GL274" s="59"/>
      <c r="GM274" s="59"/>
      <c r="GN274" s="59"/>
      <c r="GO274" s="59"/>
      <c r="GP274" s="59"/>
      <c r="GQ274" s="59"/>
      <c r="GR274" s="59"/>
      <c r="GS274" s="59"/>
      <c r="GT274" s="59"/>
      <c r="GU274" s="59"/>
      <c r="GV274" s="59"/>
      <c r="GW274" s="59"/>
      <c r="GX274" s="59"/>
      <c r="GY274" s="59"/>
      <c r="GZ274" s="59"/>
      <c r="HA274" s="59"/>
      <c r="HB274" s="59"/>
      <c r="HC274" s="59"/>
      <c r="HD274" s="59"/>
      <c r="HE274" s="59"/>
      <c r="HF274" s="59"/>
      <c r="HG274" s="59"/>
      <c r="HH274" s="59"/>
      <c r="HI274" s="59"/>
      <c r="HJ274" s="59"/>
      <c r="HK274" s="59"/>
      <c r="HL274" s="59"/>
      <c r="HM274" s="59"/>
      <c r="HN274" s="59"/>
      <c r="HO274" s="59"/>
      <c r="HP274" s="59"/>
      <c r="HQ274" s="59"/>
      <c r="HR274" s="59"/>
      <c r="HS274" s="59"/>
      <c r="HT274" s="59"/>
      <c r="HU274" s="59"/>
      <c r="HV274" s="59"/>
      <c r="HW274" s="59"/>
      <c r="HX274" s="59"/>
      <c r="HY274" s="59"/>
      <c r="HZ274" s="59"/>
      <c r="IA274" s="59"/>
      <c r="IB274" s="59"/>
      <c r="IC274" s="59"/>
      <c r="ID274" s="59"/>
      <c r="IE274" s="59"/>
      <c r="IF274" s="59"/>
      <c r="IG274" s="59"/>
      <c r="IH274" s="59"/>
      <c r="II274" s="59"/>
      <c r="IJ274" s="59"/>
      <c r="IK274" s="59"/>
      <c r="IL274" s="59"/>
      <c r="IM274" s="59"/>
      <c r="IN274" s="59"/>
      <c r="IO274" s="59"/>
      <c r="IP274" s="59"/>
      <c r="IQ274" s="59"/>
      <c r="IR274" s="59"/>
      <c r="IS274" s="59"/>
      <c r="IT274" s="59"/>
      <c r="IU274" s="59"/>
      <c r="IV274" s="59"/>
      <c r="IW274" s="59"/>
    </row>
    <row r="275" customFormat="false" ht="15.75" hidden="true" customHeight="true" outlineLevel="0" collapsed="false">
      <c r="A275" s="126" t="s">
        <v>252</v>
      </c>
      <c r="B275" s="62"/>
      <c r="C275" s="63"/>
      <c r="D275" s="64" t="s">
        <v>244</v>
      </c>
      <c r="E275" s="65" t="n">
        <v>6.505</v>
      </c>
      <c r="F275" s="66" t="n">
        <v>-1.931</v>
      </c>
      <c r="G275" s="66"/>
      <c r="H275" s="66"/>
      <c r="I275" s="67" t="n">
        <v>4.574</v>
      </c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  <c r="DA275" s="59"/>
      <c r="DB275" s="59"/>
      <c r="DC275" s="59"/>
      <c r="DD275" s="59"/>
      <c r="DE275" s="59"/>
      <c r="DF275" s="59"/>
      <c r="DG275" s="59"/>
      <c r="DH275" s="59"/>
      <c r="DI275" s="59"/>
      <c r="DJ275" s="59"/>
      <c r="DK275" s="59"/>
      <c r="DL275" s="59"/>
      <c r="DM275" s="59"/>
      <c r="DN275" s="59"/>
      <c r="DO275" s="59"/>
      <c r="DP275" s="59"/>
      <c r="DQ275" s="59"/>
      <c r="DR275" s="59"/>
      <c r="DS275" s="59"/>
      <c r="DT275" s="59"/>
      <c r="DU275" s="59"/>
      <c r="DV275" s="59"/>
      <c r="DW275" s="59"/>
      <c r="DX275" s="59"/>
      <c r="DY275" s="59"/>
      <c r="DZ275" s="59"/>
      <c r="EA275" s="59"/>
      <c r="EB275" s="59"/>
      <c r="EC275" s="59"/>
      <c r="ED275" s="59"/>
      <c r="EE275" s="59"/>
      <c r="EF275" s="59"/>
      <c r="EG275" s="59"/>
      <c r="EH275" s="59"/>
      <c r="EI275" s="59"/>
      <c r="EJ275" s="59"/>
      <c r="EK275" s="59"/>
      <c r="EL275" s="59"/>
      <c r="EM275" s="59"/>
      <c r="EN275" s="59"/>
      <c r="EO275" s="59"/>
      <c r="EP275" s="59"/>
      <c r="EQ275" s="59"/>
      <c r="ER275" s="59"/>
      <c r="ES275" s="59"/>
      <c r="ET275" s="59"/>
      <c r="EU275" s="59"/>
      <c r="EV275" s="59"/>
      <c r="EW275" s="59"/>
      <c r="EX275" s="59"/>
      <c r="EY275" s="59"/>
      <c r="EZ275" s="59"/>
      <c r="FA275" s="59"/>
      <c r="FB275" s="59"/>
      <c r="FC275" s="59"/>
      <c r="FD275" s="59"/>
      <c r="FE275" s="59"/>
      <c r="FF275" s="59"/>
      <c r="FG275" s="59"/>
      <c r="FH275" s="59"/>
      <c r="FI275" s="59"/>
      <c r="FJ275" s="59"/>
      <c r="FK275" s="59"/>
      <c r="FL275" s="59"/>
      <c r="FM275" s="59"/>
      <c r="FN275" s="59"/>
      <c r="FO275" s="59"/>
      <c r="FP275" s="59"/>
      <c r="FQ275" s="59"/>
      <c r="FR275" s="59"/>
      <c r="FS275" s="59"/>
      <c r="FT275" s="59"/>
      <c r="FU275" s="59"/>
      <c r="FV275" s="59"/>
      <c r="FW275" s="59"/>
      <c r="FX275" s="59"/>
      <c r="FY275" s="59"/>
      <c r="FZ275" s="59"/>
      <c r="GA275" s="59"/>
      <c r="GB275" s="59"/>
      <c r="GC275" s="59"/>
      <c r="GD275" s="59"/>
      <c r="GE275" s="59"/>
      <c r="GF275" s="59"/>
      <c r="GG275" s="59"/>
      <c r="GH275" s="59"/>
      <c r="GI275" s="59"/>
      <c r="GJ275" s="59"/>
      <c r="GK275" s="59"/>
      <c r="GL275" s="59"/>
      <c r="GM275" s="59"/>
      <c r="GN275" s="59"/>
      <c r="GO275" s="59"/>
      <c r="GP275" s="59"/>
      <c r="GQ275" s="59"/>
      <c r="GR275" s="59"/>
      <c r="GS275" s="59"/>
      <c r="GT275" s="59"/>
      <c r="GU275" s="59"/>
      <c r="GV275" s="59"/>
      <c r="GW275" s="59"/>
      <c r="GX275" s="59"/>
      <c r="GY275" s="59"/>
      <c r="GZ275" s="59"/>
      <c r="HA275" s="59"/>
      <c r="HB275" s="59"/>
      <c r="HC275" s="59"/>
      <c r="HD275" s="59"/>
      <c r="HE275" s="59"/>
      <c r="HF275" s="59"/>
      <c r="HG275" s="59"/>
      <c r="HH275" s="59"/>
      <c r="HI275" s="59"/>
      <c r="HJ275" s="59"/>
      <c r="HK275" s="59"/>
      <c r="HL275" s="59"/>
      <c r="HM275" s="59"/>
      <c r="HN275" s="59"/>
      <c r="HO275" s="59"/>
      <c r="HP275" s="59"/>
      <c r="HQ275" s="59"/>
      <c r="HR275" s="59"/>
      <c r="HS275" s="59"/>
      <c r="HT275" s="59"/>
      <c r="HU275" s="59"/>
      <c r="HV275" s="59"/>
      <c r="HW275" s="59"/>
      <c r="HX275" s="59"/>
      <c r="HY275" s="59"/>
      <c r="HZ275" s="59"/>
      <c r="IA275" s="59"/>
      <c r="IB275" s="59"/>
      <c r="IC275" s="59"/>
      <c r="ID275" s="59"/>
      <c r="IE275" s="59"/>
      <c r="IF275" s="59"/>
      <c r="IG275" s="59"/>
      <c r="IH275" s="59"/>
      <c r="II275" s="59"/>
      <c r="IJ275" s="59"/>
      <c r="IK275" s="59"/>
      <c r="IL275" s="59"/>
      <c r="IM275" s="59"/>
      <c r="IN275" s="59"/>
      <c r="IO275" s="59"/>
      <c r="IP275" s="59"/>
      <c r="IQ275" s="59"/>
      <c r="IR275" s="59"/>
      <c r="IS275" s="59"/>
      <c r="IT275" s="59"/>
      <c r="IU275" s="59"/>
      <c r="IV275" s="59"/>
      <c r="IW275" s="59"/>
    </row>
    <row r="276" customFormat="false" ht="15.75" hidden="true" customHeight="true" outlineLevel="0" collapsed="false">
      <c r="A276" s="87" t="s">
        <v>253</v>
      </c>
      <c r="B276" s="69"/>
      <c r="C276" s="70"/>
      <c r="D276" s="58"/>
      <c r="E276" s="54" t="n">
        <v>300.816</v>
      </c>
      <c r="F276" s="49" t="n">
        <v>-75.544</v>
      </c>
      <c r="G276" s="49"/>
      <c r="H276" s="49"/>
      <c r="I276" s="55" t="n">
        <v>225.272</v>
      </c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  <c r="DA276" s="59"/>
      <c r="DB276" s="59"/>
      <c r="DC276" s="59"/>
      <c r="DD276" s="59"/>
      <c r="DE276" s="59"/>
      <c r="DF276" s="59"/>
      <c r="DG276" s="59"/>
      <c r="DH276" s="59"/>
      <c r="DI276" s="59"/>
      <c r="DJ276" s="59"/>
      <c r="DK276" s="59"/>
      <c r="DL276" s="59"/>
      <c r="DM276" s="59"/>
      <c r="DN276" s="59"/>
      <c r="DO276" s="59"/>
      <c r="DP276" s="59"/>
      <c r="DQ276" s="59"/>
      <c r="DR276" s="59"/>
      <c r="DS276" s="59"/>
      <c r="DT276" s="59"/>
      <c r="DU276" s="59"/>
      <c r="DV276" s="59"/>
      <c r="DW276" s="59"/>
      <c r="DX276" s="59"/>
      <c r="DY276" s="59"/>
      <c r="DZ276" s="59"/>
      <c r="EA276" s="59"/>
      <c r="EB276" s="59"/>
      <c r="EC276" s="59"/>
      <c r="ED276" s="59"/>
      <c r="EE276" s="59"/>
      <c r="EF276" s="59"/>
      <c r="EG276" s="59"/>
      <c r="EH276" s="59"/>
      <c r="EI276" s="59"/>
      <c r="EJ276" s="59"/>
      <c r="EK276" s="59"/>
      <c r="EL276" s="59"/>
      <c r="EM276" s="59"/>
      <c r="EN276" s="59"/>
      <c r="EO276" s="59"/>
      <c r="EP276" s="59"/>
      <c r="EQ276" s="59"/>
      <c r="ER276" s="59"/>
      <c r="ES276" s="59"/>
      <c r="ET276" s="59"/>
      <c r="EU276" s="59"/>
      <c r="EV276" s="59"/>
      <c r="EW276" s="59"/>
      <c r="EX276" s="59"/>
      <c r="EY276" s="59"/>
      <c r="EZ276" s="59"/>
      <c r="FA276" s="59"/>
      <c r="FB276" s="59"/>
      <c r="FC276" s="59"/>
      <c r="FD276" s="59"/>
      <c r="FE276" s="59"/>
      <c r="FF276" s="59"/>
      <c r="FG276" s="59"/>
      <c r="FH276" s="59"/>
      <c r="FI276" s="59"/>
      <c r="FJ276" s="59"/>
      <c r="FK276" s="59"/>
      <c r="FL276" s="59"/>
      <c r="FM276" s="59"/>
      <c r="FN276" s="59"/>
      <c r="FO276" s="59"/>
      <c r="FP276" s="59"/>
      <c r="FQ276" s="59"/>
      <c r="FR276" s="59"/>
      <c r="FS276" s="59"/>
      <c r="FT276" s="59"/>
      <c r="FU276" s="59"/>
      <c r="FV276" s="59"/>
      <c r="FW276" s="59"/>
      <c r="FX276" s="59"/>
      <c r="FY276" s="59"/>
      <c r="FZ276" s="59"/>
      <c r="GA276" s="59"/>
      <c r="GB276" s="59"/>
      <c r="GC276" s="59"/>
      <c r="GD276" s="59"/>
      <c r="GE276" s="59"/>
      <c r="GF276" s="59"/>
      <c r="GG276" s="59"/>
      <c r="GH276" s="59"/>
      <c r="GI276" s="59"/>
      <c r="GJ276" s="59"/>
      <c r="GK276" s="59"/>
      <c r="GL276" s="59"/>
      <c r="GM276" s="59"/>
      <c r="GN276" s="59"/>
      <c r="GO276" s="59"/>
      <c r="GP276" s="59"/>
      <c r="GQ276" s="59"/>
      <c r="GR276" s="59"/>
      <c r="GS276" s="59"/>
      <c r="GT276" s="59"/>
      <c r="GU276" s="59"/>
      <c r="GV276" s="59"/>
      <c r="GW276" s="59"/>
      <c r="GX276" s="59"/>
      <c r="GY276" s="59"/>
      <c r="GZ276" s="59"/>
      <c r="HA276" s="59"/>
      <c r="HB276" s="59"/>
      <c r="HC276" s="59"/>
      <c r="HD276" s="59"/>
      <c r="HE276" s="59"/>
      <c r="HF276" s="59"/>
      <c r="HG276" s="59"/>
      <c r="HH276" s="59"/>
      <c r="HI276" s="59"/>
      <c r="HJ276" s="59"/>
      <c r="HK276" s="59"/>
      <c r="HL276" s="59"/>
      <c r="HM276" s="59"/>
      <c r="HN276" s="59"/>
      <c r="HO276" s="59"/>
      <c r="HP276" s="59"/>
      <c r="HQ276" s="59"/>
      <c r="HR276" s="59"/>
      <c r="HS276" s="59"/>
      <c r="HT276" s="59"/>
      <c r="HU276" s="59"/>
      <c r="HV276" s="59"/>
      <c r="HW276" s="59"/>
      <c r="HX276" s="59"/>
      <c r="HY276" s="59"/>
      <c r="HZ276" s="59"/>
      <c r="IA276" s="59"/>
      <c r="IB276" s="59"/>
      <c r="IC276" s="59"/>
      <c r="ID276" s="59"/>
      <c r="IE276" s="59"/>
      <c r="IF276" s="59"/>
      <c r="IG276" s="59"/>
      <c r="IH276" s="59"/>
      <c r="II276" s="59"/>
      <c r="IJ276" s="59"/>
      <c r="IK276" s="59"/>
      <c r="IL276" s="59"/>
      <c r="IM276" s="59"/>
      <c r="IN276" s="59"/>
      <c r="IO276" s="59"/>
      <c r="IP276" s="59"/>
      <c r="IQ276" s="59"/>
      <c r="IR276" s="59"/>
      <c r="IS276" s="59"/>
      <c r="IT276" s="59"/>
      <c r="IU276" s="59"/>
      <c r="IV276" s="59"/>
      <c r="IW276" s="59"/>
    </row>
    <row r="277" customFormat="false" ht="15.75" hidden="true" customHeight="true" outlineLevel="0" collapsed="false">
      <c r="A277" s="87" t="s">
        <v>254</v>
      </c>
      <c r="B277" s="69"/>
      <c r="C277" s="70"/>
      <c r="D277" s="58"/>
      <c r="E277" s="54" t="n">
        <v>10.521</v>
      </c>
      <c r="F277" s="49" t="n">
        <v>-3.173</v>
      </c>
      <c r="G277" s="49"/>
      <c r="H277" s="49"/>
      <c r="I277" s="55" t="n">
        <v>7.348</v>
      </c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  <c r="HU277" s="59"/>
      <c r="HV277" s="59"/>
      <c r="HW277" s="59"/>
      <c r="HX277" s="59"/>
      <c r="HY277" s="59"/>
      <c r="HZ277" s="59"/>
      <c r="IA277" s="59"/>
      <c r="IB277" s="59"/>
      <c r="IC277" s="59"/>
      <c r="ID277" s="59"/>
      <c r="IE277" s="59"/>
      <c r="IF277" s="59"/>
      <c r="IG277" s="59"/>
      <c r="IH277" s="59"/>
      <c r="II277" s="59"/>
      <c r="IJ277" s="59"/>
      <c r="IK277" s="59"/>
      <c r="IL277" s="59"/>
      <c r="IM277" s="59"/>
      <c r="IN277" s="59"/>
      <c r="IO277" s="59"/>
      <c r="IP277" s="59"/>
      <c r="IQ277" s="59"/>
      <c r="IR277" s="59"/>
      <c r="IS277" s="59"/>
      <c r="IT277" s="59"/>
      <c r="IU277" s="59"/>
      <c r="IV277" s="59"/>
      <c r="IW277" s="59"/>
    </row>
    <row r="278" customFormat="false" ht="15.75" hidden="true" customHeight="true" outlineLevel="0" collapsed="false">
      <c r="A278" s="87" t="s">
        <v>255</v>
      </c>
      <c r="B278" s="69"/>
      <c r="C278" s="70"/>
      <c r="D278" s="58"/>
      <c r="E278" s="54" t="n">
        <v>208.06</v>
      </c>
      <c r="F278" s="49" t="n">
        <v>-56.564</v>
      </c>
      <c r="G278" s="49"/>
      <c r="H278" s="49"/>
      <c r="I278" s="55" t="n">
        <v>151.496</v>
      </c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  <c r="DA278" s="59"/>
      <c r="DB278" s="59"/>
      <c r="DC278" s="59"/>
      <c r="DD278" s="59"/>
      <c r="DE278" s="59"/>
      <c r="DF278" s="59"/>
      <c r="DG278" s="59"/>
      <c r="DH278" s="59"/>
      <c r="DI278" s="59"/>
      <c r="DJ278" s="59"/>
      <c r="DK278" s="59"/>
      <c r="DL278" s="59"/>
      <c r="DM278" s="59"/>
      <c r="DN278" s="59"/>
      <c r="DO278" s="59"/>
      <c r="DP278" s="59"/>
      <c r="DQ278" s="59"/>
      <c r="DR278" s="59"/>
      <c r="DS278" s="59"/>
      <c r="DT278" s="59"/>
      <c r="DU278" s="59"/>
      <c r="DV278" s="59"/>
      <c r="DW278" s="59"/>
      <c r="DX278" s="59"/>
      <c r="DY278" s="59"/>
      <c r="DZ278" s="59"/>
      <c r="EA278" s="59"/>
      <c r="EB278" s="59"/>
      <c r="EC278" s="59"/>
      <c r="ED278" s="59"/>
      <c r="EE278" s="59"/>
      <c r="EF278" s="59"/>
      <c r="EG278" s="59"/>
      <c r="EH278" s="59"/>
      <c r="EI278" s="59"/>
      <c r="EJ278" s="59"/>
      <c r="EK278" s="59"/>
      <c r="EL278" s="59"/>
      <c r="EM278" s="59"/>
      <c r="EN278" s="59"/>
      <c r="EO278" s="59"/>
      <c r="EP278" s="59"/>
      <c r="EQ278" s="59"/>
      <c r="ER278" s="59"/>
      <c r="ES278" s="59"/>
      <c r="ET278" s="59"/>
      <c r="EU278" s="59"/>
      <c r="EV278" s="59"/>
      <c r="EW278" s="59"/>
      <c r="EX278" s="59"/>
      <c r="EY278" s="59"/>
      <c r="EZ278" s="59"/>
      <c r="FA278" s="59"/>
      <c r="FB278" s="59"/>
      <c r="FC278" s="59"/>
      <c r="FD278" s="59"/>
      <c r="FE278" s="59"/>
      <c r="FF278" s="59"/>
      <c r="FG278" s="59"/>
      <c r="FH278" s="59"/>
      <c r="FI278" s="59"/>
      <c r="FJ278" s="59"/>
      <c r="FK278" s="59"/>
      <c r="FL278" s="59"/>
      <c r="FM278" s="59"/>
      <c r="FN278" s="59"/>
      <c r="FO278" s="59"/>
      <c r="FP278" s="59"/>
      <c r="FQ278" s="59"/>
      <c r="FR278" s="59"/>
      <c r="FS278" s="59"/>
      <c r="FT278" s="59"/>
      <c r="FU278" s="59"/>
      <c r="FV278" s="59"/>
      <c r="FW278" s="59"/>
      <c r="FX278" s="59"/>
      <c r="FY278" s="59"/>
      <c r="FZ278" s="59"/>
      <c r="GA278" s="59"/>
      <c r="GB278" s="59"/>
      <c r="GC278" s="59"/>
      <c r="GD278" s="59"/>
      <c r="GE278" s="59"/>
      <c r="GF278" s="59"/>
      <c r="GG278" s="59"/>
      <c r="GH278" s="59"/>
      <c r="GI278" s="59"/>
      <c r="GJ278" s="59"/>
      <c r="GK278" s="59"/>
      <c r="GL278" s="59"/>
      <c r="GM278" s="59"/>
      <c r="GN278" s="59"/>
      <c r="GO278" s="59"/>
      <c r="GP278" s="59"/>
      <c r="GQ278" s="59"/>
      <c r="GR278" s="59"/>
      <c r="GS278" s="59"/>
      <c r="GT278" s="59"/>
      <c r="GU278" s="59"/>
      <c r="GV278" s="59"/>
      <c r="GW278" s="59"/>
      <c r="GX278" s="59"/>
      <c r="GY278" s="59"/>
      <c r="GZ278" s="59"/>
      <c r="HA278" s="59"/>
      <c r="HB278" s="59"/>
      <c r="HC278" s="59"/>
      <c r="HD278" s="59"/>
      <c r="HE278" s="59"/>
      <c r="HF278" s="59"/>
      <c r="HG278" s="59"/>
      <c r="HH278" s="59"/>
      <c r="HI278" s="59"/>
      <c r="HJ278" s="59"/>
      <c r="HK278" s="59"/>
      <c r="HL278" s="59"/>
      <c r="HM278" s="59"/>
      <c r="HN278" s="59"/>
      <c r="HO278" s="59"/>
      <c r="HP278" s="59"/>
      <c r="HQ278" s="59"/>
      <c r="HR278" s="59"/>
      <c r="HS278" s="59"/>
      <c r="HT278" s="59"/>
      <c r="HU278" s="59"/>
      <c r="HV278" s="59"/>
      <c r="HW278" s="59"/>
      <c r="HX278" s="59"/>
      <c r="HY278" s="59"/>
      <c r="HZ278" s="59"/>
      <c r="IA278" s="59"/>
      <c r="IB278" s="59"/>
      <c r="IC278" s="59"/>
      <c r="ID278" s="59"/>
      <c r="IE278" s="59"/>
      <c r="IF278" s="59"/>
      <c r="IG278" s="59"/>
      <c r="IH278" s="59"/>
      <c r="II278" s="59"/>
      <c r="IJ278" s="59"/>
      <c r="IK278" s="59"/>
      <c r="IL278" s="59"/>
      <c r="IM278" s="59"/>
      <c r="IN278" s="59"/>
      <c r="IO278" s="59"/>
      <c r="IP278" s="59"/>
      <c r="IQ278" s="59"/>
      <c r="IR278" s="59"/>
      <c r="IS278" s="59"/>
      <c r="IT278" s="59"/>
      <c r="IU278" s="59"/>
      <c r="IV278" s="59"/>
      <c r="IW278" s="59"/>
    </row>
    <row r="279" customFormat="false" ht="15.75" hidden="true" customHeight="true" outlineLevel="0" collapsed="false">
      <c r="A279" s="87" t="s">
        <v>256</v>
      </c>
      <c r="B279" s="69"/>
      <c r="C279" s="70"/>
      <c r="D279" s="58"/>
      <c r="E279" s="54" t="n">
        <v>290.461</v>
      </c>
      <c r="F279" s="49" t="n">
        <v>-76.711</v>
      </c>
      <c r="G279" s="49"/>
      <c r="H279" s="49"/>
      <c r="I279" s="55" t="n">
        <v>213.75</v>
      </c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  <c r="DA279" s="59"/>
      <c r="DB279" s="59"/>
      <c r="DC279" s="59"/>
      <c r="DD279" s="59"/>
      <c r="DE279" s="59"/>
      <c r="DF279" s="59"/>
      <c r="DG279" s="59"/>
      <c r="DH279" s="59"/>
      <c r="DI279" s="59"/>
      <c r="DJ279" s="59"/>
      <c r="DK279" s="59"/>
      <c r="DL279" s="59"/>
      <c r="DM279" s="59"/>
      <c r="DN279" s="59"/>
      <c r="DO279" s="59"/>
      <c r="DP279" s="59"/>
      <c r="DQ279" s="59"/>
      <c r="DR279" s="59"/>
      <c r="DS279" s="59"/>
      <c r="DT279" s="59"/>
      <c r="DU279" s="59"/>
      <c r="DV279" s="59"/>
      <c r="DW279" s="59"/>
      <c r="DX279" s="59"/>
      <c r="DY279" s="59"/>
      <c r="DZ279" s="59"/>
      <c r="EA279" s="59"/>
      <c r="EB279" s="59"/>
      <c r="EC279" s="59"/>
      <c r="ED279" s="59"/>
      <c r="EE279" s="59"/>
      <c r="EF279" s="59"/>
      <c r="EG279" s="59"/>
      <c r="EH279" s="59"/>
      <c r="EI279" s="59"/>
      <c r="EJ279" s="59"/>
      <c r="EK279" s="59"/>
      <c r="EL279" s="59"/>
      <c r="EM279" s="59"/>
      <c r="EN279" s="59"/>
      <c r="EO279" s="59"/>
      <c r="EP279" s="59"/>
      <c r="EQ279" s="59"/>
      <c r="ER279" s="59"/>
      <c r="ES279" s="59"/>
      <c r="ET279" s="59"/>
      <c r="EU279" s="59"/>
      <c r="EV279" s="59"/>
      <c r="EW279" s="59"/>
      <c r="EX279" s="59"/>
      <c r="EY279" s="59"/>
      <c r="EZ279" s="59"/>
      <c r="FA279" s="59"/>
      <c r="FB279" s="59"/>
      <c r="FC279" s="59"/>
      <c r="FD279" s="59"/>
      <c r="FE279" s="59"/>
      <c r="FF279" s="59"/>
      <c r="FG279" s="59"/>
      <c r="FH279" s="59"/>
      <c r="FI279" s="59"/>
      <c r="FJ279" s="59"/>
      <c r="FK279" s="59"/>
      <c r="FL279" s="59"/>
      <c r="FM279" s="59"/>
      <c r="FN279" s="59"/>
      <c r="FO279" s="59"/>
      <c r="FP279" s="59"/>
      <c r="FQ279" s="59"/>
      <c r="FR279" s="59"/>
      <c r="FS279" s="59"/>
      <c r="FT279" s="59"/>
      <c r="FU279" s="59"/>
      <c r="FV279" s="59"/>
      <c r="FW279" s="59"/>
      <c r="FX279" s="59"/>
      <c r="FY279" s="59"/>
      <c r="FZ279" s="59"/>
      <c r="GA279" s="59"/>
      <c r="GB279" s="59"/>
      <c r="GC279" s="59"/>
      <c r="GD279" s="59"/>
      <c r="GE279" s="59"/>
      <c r="GF279" s="59"/>
      <c r="GG279" s="59"/>
      <c r="GH279" s="59"/>
      <c r="GI279" s="59"/>
      <c r="GJ279" s="59"/>
      <c r="GK279" s="59"/>
      <c r="GL279" s="59"/>
      <c r="GM279" s="59"/>
      <c r="GN279" s="59"/>
      <c r="GO279" s="59"/>
      <c r="GP279" s="59"/>
      <c r="GQ279" s="59"/>
      <c r="GR279" s="59"/>
      <c r="GS279" s="59"/>
      <c r="GT279" s="59"/>
      <c r="GU279" s="59"/>
      <c r="GV279" s="59"/>
      <c r="GW279" s="59"/>
      <c r="GX279" s="59"/>
      <c r="GY279" s="59"/>
      <c r="GZ279" s="59"/>
      <c r="HA279" s="59"/>
      <c r="HB279" s="59"/>
      <c r="HC279" s="59"/>
      <c r="HD279" s="59"/>
      <c r="HE279" s="59"/>
      <c r="HF279" s="59"/>
      <c r="HG279" s="59"/>
      <c r="HH279" s="59"/>
      <c r="HI279" s="59"/>
      <c r="HJ279" s="59"/>
      <c r="HK279" s="59"/>
      <c r="HL279" s="59"/>
      <c r="HM279" s="59"/>
      <c r="HN279" s="59"/>
      <c r="HO279" s="59"/>
      <c r="HP279" s="59"/>
      <c r="HQ279" s="59"/>
      <c r="HR279" s="59"/>
      <c r="HS279" s="59"/>
      <c r="HT279" s="59"/>
      <c r="HU279" s="59"/>
      <c r="HV279" s="59"/>
      <c r="HW279" s="59"/>
      <c r="HX279" s="59"/>
      <c r="HY279" s="59"/>
      <c r="HZ279" s="59"/>
      <c r="IA279" s="59"/>
      <c r="IB279" s="59"/>
      <c r="IC279" s="59"/>
      <c r="ID279" s="59"/>
      <c r="IE279" s="59"/>
      <c r="IF279" s="59"/>
      <c r="IG279" s="59"/>
      <c r="IH279" s="59"/>
      <c r="II279" s="59"/>
      <c r="IJ279" s="59"/>
      <c r="IK279" s="59"/>
      <c r="IL279" s="59"/>
      <c r="IM279" s="59"/>
      <c r="IN279" s="59"/>
      <c r="IO279" s="59"/>
      <c r="IP279" s="59"/>
      <c r="IQ279" s="59"/>
      <c r="IR279" s="59"/>
      <c r="IS279" s="59"/>
      <c r="IT279" s="59"/>
      <c r="IU279" s="59"/>
      <c r="IV279" s="59"/>
      <c r="IW279" s="59"/>
    </row>
    <row r="280" customFormat="false" ht="15.75" hidden="true" customHeight="true" outlineLevel="0" collapsed="false">
      <c r="A280" s="87" t="s">
        <v>257</v>
      </c>
      <c r="B280" s="69"/>
      <c r="C280" s="70"/>
      <c r="D280" s="58"/>
      <c r="E280" s="54" t="n">
        <v>113.373</v>
      </c>
      <c r="F280" s="49" t="n">
        <v>-29.796</v>
      </c>
      <c r="G280" s="49"/>
      <c r="H280" s="49"/>
      <c r="I280" s="55" t="n">
        <v>83.577</v>
      </c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  <c r="DA280" s="59"/>
      <c r="DB280" s="59"/>
      <c r="DC280" s="59"/>
      <c r="DD280" s="59"/>
      <c r="DE280" s="59"/>
      <c r="DF280" s="59"/>
      <c r="DG280" s="59"/>
      <c r="DH280" s="59"/>
      <c r="DI280" s="59"/>
      <c r="DJ280" s="59"/>
      <c r="DK280" s="59"/>
      <c r="DL280" s="59"/>
      <c r="DM280" s="59"/>
      <c r="DN280" s="59"/>
      <c r="DO280" s="59"/>
      <c r="DP280" s="59"/>
      <c r="DQ280" s="59"/>
      <c r="DR280" s="59"/>
      <c r="DS280" s="59"/>
      <c r="DT280" s="59"/>
      <c r="DU280" s="59"/>
      <c r="DV280" s="59"/>
      <c r="DW280" s="59"/>
      <c r="DX280" s="59"/>
      <c r="DY280" s="59"/>
      <c r="DZ280" s="59"/>
      <c r="EA280" s="59"/>
      <c r="EB280" s="59"/>
      <c r="EC280" s="59"/>
      <c r="ED280" s="59"/>
      <c r="EE280" s="59"/>
      <c r="EF280" s="59"/>
      <c r="EG280" s="59"/>
      <c r="EH280" s="59"/>
      <c r="EI280" s="59"/>
      <c r="EJ280" s="59"/>
      <c r="EK280" s="59"/>
      <c r="EL280" s="59"/>
      <c r="EM280" s="59"/>
      <c r="EN280" s="59"/>
      <c r="EO280" s="59"/>
      <c r="EP280" s="59"/>
      <c r="EQ280" s="59"/>
      <c r="ER280" s="59"/>
      <c r="ES280" s="59"/>
      <c r="ET280" s="59"/>
      <c r="EU280" s="59"/>
      <c r="EV280" s="59"/>
      <c r="EW280" s="59"/>
      <c r="EX280" s="59"/>
      <c r="EY280" s="59"/>
      <c r="EZ280" s="59"/>
      <c r="FA280" s="59"/>
      <c r="FB280" s="59"/>
      <c r="FC280" s="59"/>
      <c r="FD280" s="59"/>
      <c r="FE280" s="59"/>
      <c r="FF280" s="59"/>
      <c r="FG280" s="59"/>
      <c r="FH280" s="59"/>
      <c r="FI280" s="59"/>
      <c r="FJ280" s="59"/>
      <c r="FK280" s="59"/>
      <c r="FL280" s="59"/>
      <c r="FM280" s="59"/>
      <c r="FN280" s="59"/>
      <c r="FO280" s="59"/>
      <c r="FP280" s="59"/>
      <c r="FQ280" s="59"/>
      <c r="FR280" s="59"/>
      <c r="FS280" s="59"/>
      <c r="FT280" s="59"/>
      <c r="FU280" s="59"/>
      <c r="FV280" s="59"/>
      <c r="FW280" s="59"/>
      <c r="FX280" s="59"/>
      <c r="FY280" s="59"/>
      <c r="FZ280" s="59"/>
      <c r="GA280" s="59"/>
      <c r="GB280" s="59"/>
      <c r="GC280" s="59"/>
      <c r="GD280" s="59"/>
      <c r="GE280" s="59"/>
      <c r="GF280" s="59"/>
      <c r="GG280" s="59"/>
      <c r="GH280" s="59"/>
      <c r="GI280" s="59"/>
      <c r="GJ280" s="59"/>
      <c r="GK280" s="59"/>
      <c r="GL280" s="59"/>
      <c r="GM280" s="59"/>
      <c r="GN280" s="59"/>
      <c r="GO280" s="59"/>
      <c r="GP280" s="59"/>
      <c r="GQ280" s="59"/>
      <c r="GR280" s="59"/>
      <c r="GS280" s="59"/>
      <c r="GT280" s="59"/>
      <c r="GU280" s="59"/>
      <c r="GV280" s="59"/>
      <c r="GW280" s="59"/>
      <c r="GX280" s="59"/>
      <c r="GY280" s="59"/>
      <c r="GZ280" s="59"/>
      <c r="HA280" s="59"/>
      <c r="HB280" s="59"/>
      <c r="HC280" s="59"/>
      <c r="HD280" s="59"/>
      <c r="HE280" s="59"/>
      <c r="HF280" s="59"/>
      <c r="HG280" s="59"/>
      <c r="HH280" s="59"/>
      <c r="HI280" s="59"/>
      <c r="HJ280" s="59"/>
      <c r="HK280" s="59"/>
      <c r="HL280" s="59"/>
      <c r="HM280" s="59"/>
      <c r="HN280" s="59"/>
      <c r="HO280" s="59"/>
      <c r="HP280" s="59"/>
      <c r="HQ280" s="59"/>
      <c r="HR280" s="59"/>
      <c r="HS280" s="59"/>
      <c r="HT280" s="59"/>
      <c r="HU280" s="59"/>
      <c r="HV280" s="59"/>
      <c r="HW280" s="59"/>
      <c r="HX280" s="59"/>
      <c r="HY280" s="59"/>
      <c r="HZ280" s="59"/>
      <c r="IA280" s="59"/>
      <c r="IB280" s="59"/>
      <c r="IC280" s="59"/>
      <c r="ID280" s="59"/>
      <c r="IE280" s="59"/>
      <c r="IF280" s="59"/>
      <c r="IG280" s="59"/>
      <c r="IH280" s="59"/>
      <c r="II280" s="59"/>
      <c r="IJ280" s="59"/>
      <c r="IK280" s="59"/>
      <c r="IL280" s="59"/>
      <c r="IM280" s="59"/>
      <c r="IN280" s="59"/>
      <c r="IO280" s="59"/>
      <c r="IP280" s="59"/>
      <c r="IQ280" s="59"/>
      <c r="IR280" s="59"/>
      <c r="IS280" s="59"/>
      <c r="IT280" s="59"/>
      <c r="IU280" s="59"/>
      <c r="IV280" s="59"/>
      <c r="IW280" s="59"/>
    </row>
    <row r="281" customFormat="false" ht="15.75" hidden="true" customHeight="true" outlineLevel="0" collapsed="false">
      <c r="A281" s="87" t="s">
        <v>258</v>
      </c>
      <c r="B281" s="69"/>
      <c r="C281" s="70"/>
      <c r="D281" s="58"/>
      <c r="E281" s="54" t="n">
        <v>2.612</v>
      </c>
      <c r="F281" s="49" t="n">
        <v>-0.758</v>
      </c>
      <c r="G281" s="49"/>
      <c r="H281" s="49"/>
      <c r="I281" s="55" t="n">
        <v>1.854</v>
      </c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  <c r="DA281" s="59"/>
      <c r="DB281" s="59"/>
      <c r="DC281" s="59"/>
      <c r="DD281" s="59"/>
      <c r="DE281" s="59"/>
      <c r="DF281" s="59"/>
      <c r="DG281" s="59"/>
      <c r="DH281" s="59"/>
      <c r="DI281" s="59"/>
      <c r="DJ281" s="59"/>
      <c r="DK281" s="59"/>
      <c r="DL281" s="59"/>
      <c r="DM281" s="59"/>
      <c r="DN281" s="59"/>
      <c r="DO281" s="59"/>
      <c r="DP281" s="59"/>
      <c r="DQ281" s="59"/>
      <c r="DR281" s="59"/>
      <c r="DS281" s="59"/>
      <c r="DT281" s="59"/>
      <c r="DU281" s="59"/>
      <c r="DV281" s="59"/>
      <c r="DW281" s="59"/>
      <c r="DX281" s="59"/>
      <c r="DY281" s="59"/>
      <c r="DZ281" s="59"/>
      <c r="EA281" s="59"/>
      <c r="EB281" s="59"/>
      <c r="EC281" s="59"/>
      <c r="ED281" s="59"/>
      <c r="EE281" s="59"/>
      <c r="EF281" s="59"/>
      <c r="EG281" s="59"/>
      <c r="EH281" s="59"/>
      <c r="EI281" s="59"/>
      <c r="EJ281" s="59"/>
      <c r="EK281" s="59"/>
      <c r="EL281" s="59"/>
      <c r="EM281" s="59"/>
      <c r="EN281" s="59"/>
      <c r="EO281" s="59"/>
      <c r="EP281" s="59"/>
      <c r="EQ281" s="59"/>
      <c r="ER281" s="59"/>
      <c r="ES281" s="59"/>
      <c r="ET281" s="59"/>
      <c r="EU281" s="59"/>
      <c r="EV281" s="59"/>
      <c r="EW281" s="59"/>
      <c r="EX281" s="59"/>
      <c r="EY281" s="59"/>
      <c r="EZ281" s="59"/>
      <c r="FA281" s="59"/>
      <c r="FB281" s="59"/>
      <c r="FC281" s="59"/>
      <c r="FD281" s="59"/>
      <c r="FE281" s="59"/>
      <c r="FF281" s="59"/>
      <c r="FG281" s="59"/>
      <c r="FH281" s="59"/>
      <c r="FI281" s="59"/>
      <c r="FJ281" s="59"/>
      <c r="FK281" s="59"/>
      <c r="FL281" s="59"/>
      <c r="FM281" s="59"/>
      <c r="FN281" s="59"/>
      <c r="FO281" s="59"/>
      <c r="FP281" s="59"/>
      <c r="FQ281" s="59"/>
      <c r="FR281" s="59"/>
      <c r="FS281" s="59"/>
      <c r="FT281" s="59"/>
      <c r="FU281" s="59"/>
      <c r="FV281" s="59"/>
      <c r="FW281" s="59"/>
      <c r="FX281" s="59"/>
      <c r="FY281" s="59"/>
      <c r="FZ281" s="59"/>
      <c r="GA281" s="59"/>
      <c r="GB281" s="59"/>
      <c r="GC281" s="59"/>
      <c r="GD281" s="59"/>
      <c r="GE281" s="59"/>
      <c r="GF281" s="59"/>
      <c r="GG281" s="59"/>
      <c r="GH281" s="59"/>
      <c r="GI281" s="59"/>
      <c r="GJ281" s="59"/>
      <c r="GK281" s="59"/>
      <c r="GL281" s="59"/>
      <c r="GM281" s="59"/>
      <c r="GN281" s="59"/>
      <c r="GO281" s="59"/>
      <c r="GP281" s="59"/>
      <c r="GQ281" s="59"/>
      <c r="GR281" s="59"/>
      <c r="GS281" s="59"/>
      <c r="GT281" s="59"/>
      <c r="GU281" s="59"/>
      <c r="GV281" s="59"/>
      <c r="GW281" s="59"/>
      <c r="GX281" s="59"/>
      <c r="GY281" s="59"/>
      <c r="GZ281" s="59"/>
      <c r="HA281" s="59"/>
      <c r="HB281" s="59"/>
      <c r="HC281" s="59"/>
      <c r="HD281" s="59"/>
      <c r="HE281" s="59"/>
      <c r="HF281" s="59"/>
      <c r="HG281" s="59"/>
      <c r="HH281" s="59"/>
      <c r="HI281" s="59"/>
      <c r="HJ281" s="59"/>
      <c r="HK281" s="59"/>
      <c r="HL281" s="59"/>
      <c r="HM281" s="59"/>
      <c r="HN281" s="59"/>
      <c r="HO281" s="59"/>
      <c r="HP281" s="59"/>
      <c r="HQ281" s="59"/>
      <c r="HR281" s="59"/>
      <c r="HS281" s="59"/>
      <c r="HT281" s="59"/>
      <c r="HU281" s="59"/>
      <c r="HV281" s="59"/>
      <c r="HW281" s="59"/>
      <c r="HX281" s="59"/>
      <c r="HY281" s="59"/>
      <c r="HZ281" s="59"/>
      <c r="IA281" s="59"/>
      <c r="IB281" s="59"/>
      <c r="IC281" s="59"/>
      <c r="ID281" s="59"/>
      <c r="IE281" s="59"/>
      <c r="IF281" s="59"/>
      <c r="IG281" s="59"/>
      <c r="IH281" s="59"/>
      <c r="II281" s="59"/>
      <c r="IJ281" s="59"/>
      <c r="IK281" s="59"/>
      <c r="IL281" s="59"/>
      <c r="IM281" s="59"/>
      <c r="IN281" s="59"/>
      <c r="IO281" s="59"/>
      <c r="IP281" s="59"/>
      <c r="IQ281" s="59"/>
      <c r="IR281" s="59"/>
      <c r="IS281" s="59"/>
      <c r="IT281" s="59"/>
      <c r="IU281" s="59"/>
      <c r="IV281" s="59"/>
      <c r="IW281" s="59"/>
    </row>
    <row r="282" customFormat="false" ht="15.75" hidden="true" customHeight="true" outlineLevel="0" collapsed="false">
      <c r="A282" s="87" t="s">
        <v>259</v>
      </c>
      <c r="B282" s="69"/>
      <c r="C282" s="70"/>
      <c r="D282" s="58"/>
      <c r="E282" s="54" t="n">
        <v>7.421</v>
      </c>
      <c r="F282" s="49" t="n">
        <v>-2.327</v>
      </c>
      <c r="G282" s="49"/>
      <c r="H282" s="49"/>
      <c r="I282" s="55" t="n">
        <v>5.094</v>
      </c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  <c r="DA282" s="59"/>
      <c r="DB282" s="59"/>
      <c r="DC282" s="59"/>
      <c r="DD282" s="59"/>
      <c r="DE282" s="59"/>
      <c r="DF282" s="59"/>
      <c r="DG282" s="59"/>
      <c r="DH282" s="59"/>
      <c r="DI282" s="59"/>
      <c r="DJ282" s="59"/>
      <c r="DK282" s="59"/>
      <c r="DL282" s="59"/>
      <c r="DM282" s="59"/>
      <c r="DN282" s="59"/>
      <c r="DO282" s="59"/>
      <c r="DP282" s="59"/>
      <c r="DQ282" s="59"/>
      <c r="DR282" s="59"/>
      <c r="DS282" s="59"/>
      <c r="DT282" s="59"/>
      <c r="DU282" s="59"/>
      <c r="DV282" s="59"/>
      <c r="DW282" s="59"/>
      <c r="DX282" s="59"/>
      <c r="DY282" s="59"/>
      <c r="DZ282" s="59"/>
      <c r="EA282" s="59"/>
      <c r="EB282" s="59"/>
      <c r="EC282" s="59"/>
      <c r="ED282" s="59"/>
      <c r="EE282" s="59"/>
      <c r="EF282" s="59"/>
      <c r="EG282" s="59"/>
      <c r="EH282" s="59"/>
      <c r="EI282" s="59"/>
      <c r="EJ282" s="59"/>
      <c r="EK282" s="59"/>
      <c r="EL282" s="59"/>
      <c r="EM282" s="59"/>
      <c r="EN282" s="59"/>
      <c r="EO282" s="59"/>
      <c r="EP282" s="59"/>
      <c r="EQ282" s="59"/>
      <c r="ER282" s="59"/>
      <c r="ES282" s="59"/>
      <c r="ET282" s="59"/>
      <c r="EU282" s="59"/>
      <c r="EV282" s="59"/>
      <c r="EW282" s="59"/>
      <c r="EX282" s="59"/>
      <c r="EY282" s="59"/>
      <c r="EZ282" s="59"/>
      <c r="FA282" s="59"/>
      <c r="FB282" s="59"/>
      <c r="FC282" s="59"/>
      <c r="FD282" s="59"/>
      <c r="FE282" s="59"/>
      <c r="FF282" s="59"/>
      <c r="FG282" s="59"/>
      <c r="FH282" s="59"/>
      <c r="FI282" s="59"/>
      <c r="FJ282" s="59"/>
      <c r="FK282" s="59"/>
      <c r="FL282" s="59"/>
      <c r="FM282" s="59"/>
      <c r="FN282" s="59"/>
      <c r="FO282" s="59"/>
      <c r="FP282" s="59"/>
      <c r="FQ282" s="59"/>
      <c r="FR282" s="59"/>
      <c r="FS282" s="59"/>
      <c r="FT282" s="59"/>
      <c r="FU282" s="59"/>
      <c r="FV282" s="59"/>
      <c r="FW282" s="59"/>
      <c r="FX282" s="59"/>
      <c r="FY282" s="59"/>
      <c r="FZ282" s="59"/>
      <c r="GA282" s="59"/>
      <c r="GB282" s="59"/>
      <c r="GC282" s="59"/>
      <c r="GD282" s="59"/>
      <c r="GE282" s="59"/>
      <c r="GF282" s="59"/>
      <c r="GG282" s="59"/>
      <c r="GH282" s="59"/>
      <c r="GI282" s="59"/>
      <c r="GJ282" s="59"/>
      <c r="GK282" s="59"/>
      <c r="GL282" s="59"/>
      <c r="GM282" s="59"/>
      <c r="GN282" s="59"/>
      <c r="GO282" s="59"/>
      <c r="GP282" s="59"/>
      <c r="GQ282" s="59"/>
      <c r="GR282" s="59"/>
      <c r="GS282" s="59"/>
      <c r="GT282" s="59"/>
      <c r="GU282" s="59"/>
      <c r="GV282" s="59"/>
      <c r="GW282" s="59"/>
      <c r="GX282" s="59"/>
      <c r="GY282" s="59"/>
      <c r="GZ282" s="59"/>
      <c r="HA282" s="59"/>
      <c r="HB282" s="59"/>
      <c r="HC282" s="59"/>
      <c r="HD282" s="59"/>
      <c r="HE282" s="59"/>
      <c r="HF282" s="59"/>
      <c r="HG282" s="59"/>
      <c r="HH282" s="59"/>
      <c r="HI282" s="59"/>
      <c r="HJ282" s="59"/>
      <c r="HK282" s="59"/>
      <c r="HL282" s="59"/>
      <c r="HM282" s="59"/>
      <c r="HN282" s="59"/>
      <c r="HO282" s="59"/>
      <c r="HP282" s="59"/>
      <c r="HQ282" s="59"/>
      <c r="HR282" s="59"/>
      <c r="HS282" s="59"/>
      <c r="HT282" s="59"/>
      <c r="HU282" s="59"/>
      <c r="HV282" s="59"/>
      <c r="HW282" s="59"/>
      <c r="HX282" s="59"/>
      <c r="HY282" s="59"/>
      <c r="HZ282" s="59"/>
      <c r="IA282" s="59"/>
      <c r="IB282" s="59"/>
      <c r="IC282" s="59"/>
      <c r="ID282" s="59"/>
      <c r="IE282" s="59"/>
      <c r="IF282" s="59"/>
      <c r="IG282" s="59"/>
      <c r="IH282" s="59"/>
      <c r="II282" s="59"/>
      <c r="IJ282" s="59"/>
      <c r="IK282" s="59"/>
      <c r="IL282" s="59"/>
      <c r="IM282" s="59"/>
      <c r="IN282" s="59"/>
      <c r="IO282" s="59"/>
      <c r="IP282" s="59"/>
      <c r="IQ282" s="59"/>
      <c r="IR282" s="59"/>
      <c r="IS282" s="59"/>
      <c r="IT282" s="59"/>
      <c r="IU282" s="59"/>
      <c r="IV282" s="59"/>
      <c r="IW282" s="59"/>
    </row>
    <row r="283" customFormat="false" ht="18" hidden="true" customHeight="true" outlineLevel="0" collapsed="false">
      <c r="A283" s="87" t="s">
        <v>260</v>
      </c>
      <c r="B283" s="159"/>
      <c r="C283" s="95" t="s">
        <v>261</v>
      </c>
      <c r="D283" s="58"/>
      <c r="E283" s="54" t="n">
        <v>77.447</v>
      </c>
      <c r="F283" s="49" t="n">
        <v>-8.828</v>
      </c>
      <c r="G283" s="49"/>
      <c r="H283" s="49"/>
      <c r="I283" s="55" t="n">
        <f aca="false">SUM(E283:G283)</f>
        <v>68.619</v>
      </c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  <c r="DA283" s="59"/>
      <c r="DB283" s="59"/>
      <c r="DC283" s="59"/>
      <c r="DD283" s="59"/>
      <c r="DE283" s="59"/>
      <c r="DF283" s="59"/>
      <c r="DG283" s="59"/>
      <c r="DH283" s="59"/>
      <c r="DI283" s="59"/>
      <c r="DJ283" s="59"/>
      <c r="DK283" s="59"/>
      <c r="DL283" s="59"/>
      <c r="DM283" s="59"/>
      <c r="DN283" s="59"/>
      <c r="DO283" s="59"/>
      <c r="DP283" s="59"/>
      <c r="DQ283" s="59"/>
      <c r="DR283" s="59"/>
      <c r="DS283" s="59"/>
      <c r="DT283" s="59"/>
      <c r="DU283" s="59"/>
      <c r="DV283" s="59"/>
      <c r="DW283" s="59"/>
      <c r="DX283" s="59"/>
      <c r="DY283" s="59"/>
      <c r="DZ283" s="59"/>
      <c r="EA283" s="59"/>
      <c r="EB283" s="59"/>
      <c r="EC283" s="59"/>
      <c r="ED283" s="59"/>
      <c r="EE283" s="59"/>
      <c r="EF283" s="59"/>
      <c r="EG283" s="59"/>
      <c r="EH283" s="59"/>
      <c r="EI283" s="59"/>
      <c r="EJ283" s="59"/>
      <c r="EK283" s="59"/>
      <c r="EL283" s="59"/>
      <c r="EM283" s="59"/>
      <c r="EN283" s="59"/>
      <c r="EO283" s="59"/>
      <c r="EP283" s="59"/>
      <c r="EQ283" s="59"/>
      <c r="ER283" s="59"/>
      <c r="ES283" s="59"/>
      <c r="ET283" s="59"/>
      <c r="EU283" s="59"/>
      <c r="EV283" s="59"/>
      <c r="EW283" s="59"/>
      <c r="EX283" s="59"/>
      <c r="EY283" s="59"/>
      <c r="EZ283" s="59"/>
      <c r="FA283" s="59"/>
      <c r="FB283" s="59"/>
      <c r="FC283" s="59"/>
      <c r="FD283" s="59"/>
      <c r="FE283" s="59"/>
      <c r="FF283" s="59"/>
      <c r="FG283" s="59"/>
      <c r="FH283" s="59"/>
      <c r="FI283" s="59"/>
      <c r="FJ283" s="59"/>
      <c r="FK283" s="59"/>
      <c r="FL283" s="59"/>
      <c r="FM283" s="59"/>
      <c r="FN283" s="59"/>
      <c r="FO283" s="59"/>
      <c r="FP283" s="59"/>
      <c r="FQ283" s="59"/>
      <c r="FR283" s="59"/>
      <c r="FS283" s="59"/>
      <c r="FT283" s="59"/>
      <c r="FU283" s="59"/>
      <c r="FV283" s="59"/>
      <c r="FW283" s="59"/>
      <c r="FX283" s="59"/>
      <c r="FY283" s="59"/>
      <c r="FZ283" s="59"/>
      <c r="GA283" s="59"/>
      <c r="GB283" s="59"/>
      <c r="GC283" s="59"/>
      <c r="GD283" s="59"/>
      <c r="GE283" s="59"/>
      <c r="GF283" s="59"/>
      <c r="GG283" s="59"/>
      <c r="GH283" s="59"/>
      <c r="GI283" s="59"/>
      <c r="GJ283" s="59"/>
      <c r="GK283" s="59"/>
      <c r="GL283" s="59"/>
      <c r="GM283" s="59"/>
      <c r="GN283" s="59"/>
      <c r="GO283" s="59"/>
      <c r="GP283" s="59"/>
      <c r="GQ283" s="59"/>
      <c r="GR283" s="59"/>
      <c r="GS283" s="59"/>
      <c r="GT283" s="59"/>
      <c r="GU283" s="59"/>
      <c r="GV283" s="59"/>
      <c r="GW283" s="59"/>
      <c r="GX283" s="59"/>
      <c r="GY283" s="59"/>
      <c r="GZ283" s="59"/>
      <c r="HA283" s="59"/>
      <c r="HB283" s="59"/>
      <c r="HC283" s="59"/>
      <c r="HD283" s="59"/>
      <c r="HE283" s="59"/>
      <c r="HF283" s="59"/>
      <c r="HG283" s="59"/>
      <c r="HH283" s="59"/>
      <c r="HI283" s="59"/>
      <c r="HJ283" s="59"/>
      <c r="HK283" s="59"/>
      <c r="HL283" s="59"/>
      <c r="HM283" s="59"/>
      <c r="HN283" s="59"/>
      <c r="HO283" s="59"/>
      <c r="HP283" s="59"/>
      <c r="HQ283" s="59"/>
      <c r="HR283" s="59"/>
      <c r="HS283" s="59"/>
      <c r="HT283" s="59"/>
      <c r="HU283" s="59"/>
      <c r="HV283" s="59"/>
      <c r="HW283" s="59"/>
      <c r="HX283" s="59"/>
      <c r="HY283" s="59"/>
      <c r="HZ283" s="59"/>
      <c r="IA283" s="59"/>
      <c r="IB283" s="59"/>
      <c r="IC283" s="59"/>
      <c r="ID283" s="59"/>
      <c r="IE283" s="59"/>
      <c r="IF283" s="59"/>
      <c r="IG283" s="59"/>
      <c r="IH283" s="59"/>
      <c r="II283" s="59"/>
      <c r="IJ283" s="59"/>
      <c r="IK283" s="59"/>
      <c r="IL283" s="59"/>
      <c r="IM283" s="59"/>
      <c r="IN283" s="59"/>
      <c r="IO283" s="59"/>
      <c r="IP283" s="59"/>
      <c r="IQ283" s="59"/>
      <c r="IR283" s="59"/>
      <c r="IS283" s="59"/>
      <c r="IT283" s="59"/>
      <c r="IU283" s="59"/>
      <c r="IV283" s="59"/>
      <c r="IW283" s="59"/>
    </row>
    <row r="284" customFormat="false" ht="15.75" hidden="true" customHeight="true" outlineLevel="0" collapsed="false">
      <c r="A284" s="87" t="s">
        <v>262</v>
      </c>
      <c r="B284" s="69"/>
      <c r="C284" s="70"/>
      <c r="D284" s="58"/>
      <c r="E284" s="54" t="n">
        <v>166.086</v>
      </c>
      <c r="F284" s="49" t="n">
        <v>-41.52</v>
      </c>
      <c r="G284" s="49"/>
      <c r="H284" s="49"/>
      <c r="I284" s="55" t="n">
        <f aca="false">SUM(E284:H284)</f>
        <v>124.566</v>
      </c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  <c r="DA284" s="59"/>
      <c r="DB284" s="59"/>
      <c r="DC284" s="59"/>
      <c r="DD284" s="59"/>
      <c r="DE284" s="59"/>
      <c r="DF284" s="59"/>
      <c r="DG284" s="59"/>
      <c r="DH284" s="59"/>
      <c r="DI284" s="59"/>
      <c r="DJ284" s="59"/>
      <c r="DK284" s="59"/>
      <c r="DL284" s="59"/>
      <c r="DM284" s="59"/>
      <c r="DN284" s="59"/>
      <c r="DO284" s="59"/>
      <c r="DP284" s="59"/>
      <c r="DQ284" s="59"/>
      <c r="DR284" s="59"/>
      <c r="DS284" s="59"/>
      <c r="DT284" s="59"/>
      <c r="DU284" s="59"/>
      <c r="DV284" s="59"/>
      <c r="DW284" s="59"/>
      <c r="DX284" s="59"/>
      <c r="DY284" s="59"/>
      <c r="DZ284" s="59"/>
      <c r="EA284" s="59"/>
      <c r="EB284" s="59"/>
      <c r="EC284" s="59"/>
      <c r="ED284" s="59"/>
      <c r="EE284" s="59"/>
      <c r="EF284" s="59"/>
      <c r="EG284" s="59"/>
      <c r="EH284" s="59"/>
      <c r="EI284" s="59"/>
      <c r="EJ284" s="59"/>
      <c r="EK284" s="59"/>
      <c r="EL284" s="59"/>
      <c r="EM284" s="59"/>
      <c r="EN284" s="59"/>
      <c r="EO284" s="59"/>
      <c r="EP284" s="59"/>
      <c r="EQ284" s="59"/>
      <c r="ER284" s="59"/>
      <c r="ES284" s="59"/>
      <c r="ET284" s="59"/>
      <c r="EU284" s="59"/>
      <c r="EV284" s="59"/>
      <c r="EW284" s="59"/>
      <c r="EX284" s="59"/>
      <c r="EY284" s="59"/>
      <c r="EZ284" s="59"/>
      <c r="FA284" s="59"/>
      <c r="FB284" s="59"/>
      <c r="FC284" s="59"/>
      <c r="FD284" s="59"/>
      <c r="FE284" s="59"/>
      <c r="FF284" s="59"/>
      <c r="FG284" s="59"/>
      <c r="FH284" s="59"/>
      <c r="FI284" s="59"/>
      <c r="FJ284" s="59"/>
      <c r="FK284" s="59"/>
      <c r="FL284" s="59"/>
      <c r="FM284" s="59"/>
      <c r="FN284" s="59"/>
      <c r="FO284" s="59"/>
      <c r="FP284" s="59"/>
      <c r="FQ284" s="59"/>
      <c r="FR284" s="59"/>
      <c r="FS284" s="59"/>
      <c r="FT284" s="59"/>
      <c r="FU284" s="59"/>
      <c r="FV284" s="59"/>
      <c r="FW284" s="59"/>
      <c r="FX284" s="59"/>
      <c r="FY284" s="59"/>
      <c r="FZ284" s="59"/>
      <c r="GA284" s="59"/>
      <c r="GB284" s="59"/>
      <c r="GC284" s="59"/>
      <c r="GD284" s="59"/>
      <c r="GE284" s="59"/>
      <c r="GF284" s="59"/>
      <c r="GG284" s="59"/>
      <c r="GH284" s="59"/>
      <c r="GI284" s="59"/>
      <c r="GJ284" s="59"/>
      <c r="GK284" s="59"/>
      <c r="GL284" s="59"/>
      <c r="GM284" s="59"/>
      <c r="GN284" s="59"/>
      <c r="GO284" s="59"/>
      <c r="GP284" s="59"/>
      <c r="GQ284" s="59"/>
      <c r="GR284" s="59"/>
      <c r="GS284" s="59"/>
      <c r="GT284" s="59"/>
      <c r="GU284" s="59"/>
      <c r="GV284" s="59"/>
      <c r="GW284" s="59"/>
      <c r="GX284" s="59"/>
      <c r="GY284" s="59"/>
      <c r="GZ284" s="59"/>
      <c r="HA284" s="59"/>
      <c r="HB284" s="59"/>
      <c r="HC284" s="59"/>
      <c r="HD284" s="59"/>
      <c r="HE284" s="59"/>
      <c r="HF284" s="59"/>
      <c r="HG284" s="59"/>
      <c r="HH284" s="59"/>
      <c r="HI284" s="59"/>
      <c r="HJ284" s="59"/>
      <c r="HK284" s="59"/>
      <c r="HL284" s="59"/>
      <c r="HM284" s="59"/>
      <c r="HN284" s="59"/>
      <c r="HO284" s="59"/>
      <c r="HP284" s="59"/>
      <c r="HQ284" s="59"/>
      <c r="HR284" s="59"/>
      <c r="HS284" s="59"/>
      <c r="HT284" s="59"/>
      <c r="HU284" s="59"/>
      <c r="HV284" s="59"/>
      <c r="HW284" s="59"/>
      <c r="HX284" s="59"/>
      <c r="HY284" s="59"/>
      <c r="HZ284" s="59"/>
      <c r="IA284" s="59"/>
      <c r="IB284" s="59"/>
      <c r="IC284" s="59"/>
      <c r="ID284" s="59"/>
      <c r="IE284" s="59"/>
      <c r="IF284" s="59"/>
      <c r="IG284" s="59"/>
      <c r="IH284" s="59"/>
      <c r="II284" s="59"/>
      <c r="IJ284" s="59"/>
      <c r="IK284" s="59"/>
      <c r="IL284" s="59"/>
      <c r="IM284" s="59"/>
      <c r="IN284" s="59"/>
      <c r="IO284" s="59"/>
      <c r="IP284" s="59"/>
      <c r="IQ284" s="59"/>
      <c r="IR284" s="59"/>
      <c r="IS284" s="59"/>
      <c r="IT284" s="59"/>
      <c r="IU284" s="59"/>
      <c r="IV284" s="59"/>
      <c r="IW284" s="59"/>
    </row>
    <row r="285" customFormat="false" ht="15.75" hidden="true" customHeight="true" outlineLevel="0" collapsed="false">
      <c r="A285" s="87" t="s">
        <v>263</v>
      </c>
      <c r="B285" s="69"/>
      <c r="C285" s="70"/>
      <c r="D285" s="58"/>
      <c r="E285" s="54" t="n">
        <v>142.049</v>
      </c>
      <c r="F285" s="49" t="n">
        <v>-35.319</v>
      </c>
      <c r="G285" s="49"/>
      <c r="H285" s="49"/>
      <c r="I285" s="55" t="n">
        <f aca="false">SUM(E285:H285)</f>
        <v>106.73</v>
      </c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  <c r="DA285" s="59"/>
      <c r="DB285" s="59"/>
      <c r="DC285" s="59"/>
      <c r="DD285" s="59"/>
      <c r="DE285" s="59"/>
      <c r="DF285" s="59"/>
      <c r="DG285" s="59"/>
      <c r="DH285" s="59"/>
      <c r="DI285" s="59"/>
      <c r="DJ285" s="59"/>
      <c r="DK285" s="59"/>
      <c r="DL285" s="59"/>
      <c r="DM285" s="59"/>
      <c r="DN285" s="59"/>
      <c r="DO285" s="59"/>
      <c r="DP285" s="59"/>
      <c r="DQ285" s="59"/>
      <c r="DR285" s="59"/>
      <c r="DS285" s="59"/>
      <c r="DT285" s="59"/>
      <c r="DU285" s="59"/>
      <c r="DV285" s="59"/>
      <c r="DW285" s="59"/>
      <c r="DX285" s="59"/>
      <c r="DY285" s="59"/>
      <c r="DZ285" s="59"/>
      <c r="EA285" s="59"/>
      <c r="EB285" s="59"/>
      <c r="EC285" s="59"/>
      <c r="ED285" s="59"/>
      <c r="EE285" s="59"/>
      <c r="EF285" s="59"/>
      <c r="EG285" s="59"/>
      <c r="EH285" s="59"/>
      <c r="EI285" s="59"/>
      <c r="EJ285" s="59"/>
      <c r="EK285" s="59"/>
      <c r="EL285" s="59"/>
      <c r="EM285" s="59"/>
      <c r="EN285" s="59"/>
      <c r="EO285" s="59"/>
      <c r="EP285" s="59"/>
      <c r="EQ285" s="59"/>
      <c r="ER285" s="59"/>
      <c r="ES285" s="59"/>
      <c r="ET285" s="59"/>
      <c r="EU285" s="59"/>
      <c r="EV285" s="59"/>
      <c r="EW285" s="59"/>
      <c r="EX285" s="59"/>
      <c r="EY285" s="59"/>
      <c r="EZ285" s="59"/>
      <c r="FA285" s="59"/>
      <c r="FB285" s="59"/>
      <c r="FC285" s="59"/>
      <c r="FD285" s="59"/>
      <c r="FE285" s="59"/>
      <c r="FF285" s="59"/>
      <c r="FG285" s="59"/>
      <c r="FH285" s="59"/>
      <c r="FI285" s="59"/>
      <c r="FJ285" s="59"/>
      <c r="FK285" s="59"/>
      <c r="FL285" s="59"/>
      <c r="FM285" s="59"/>
      <c r="FN285" s="59"/>
      <c r="FO285" s="59"/>
      <c r="FP285" s="59"/>
      <c r="FQ285" s="59"/>
      <c r="FR285" s="59"/>
      <c r="FS285" s="59"/>
      <c r="FT285" s="59"/>
      <c r="FU285" s="59"/>
      <c r="FV285" s="59"/>
      <c r="FW285" s="59"/>
      <c r="FX285" s="59"/>
      <c r="FY285" s="59"/>
      <c r="FZ285" s="59"/>
      <c r="GA285" s="59"/>
      <c r="GB285" s="59"/>
      <c r="GC285" s="59"/>
      <c r="GD285" s="59"/>
      <c r="GE285" s="59"/>
      <c r="GF285" s="59"/>
      <c r="GG285" s="59"/>
      <c r="GH285" s="59"/>
      <c r="GI285" s="59"/>
      <c r="GJ285" s="59"/>
      <c r="GK285" s="59"/>
      <c r="GL285" s="59"/>
      <c r="GM285" s="59"/>
      <c r="GN285" s="59"/>
      <c r="GO285" s="59"/>
      <c r="GP285" s="59"/>
      <c r="GQ285" s="59"/>
      <c r="GR285" s="59"/>
      <c r="GS285" s="59"/>
      <c r="GT285" s="59"/>
      <c r="GU285" s="59"/>
      <c r="GV285" s="59"/>
      <c r="GW285" s="59"/>
      <c r="GX285" s="59"/>
      <c r="GY285" s="59"/>
      <c r="GZ285" s="59"/>
      <c r="HA285" s="59"/>
      <c r="HB285" s="59"/>
      <c r="HC285" s="59"/>
      <c r="HD285" s="59"/>
      <c r="HE285" s="59"/>
      <c r="HF285" s="59"/>
      <c r="HG285" s="59"/>
      <c r="HH285" s="59"/>
      <c r="HI285" s="59"/>
      <c r="HJ285" s="59"/>
      <c r="HK285" s="59"/>
      <c r="HL285" s="59"/>
      <c r="HM285" s="59"/>
      <c r="HN285" s="59"/>
      <c r="HO285" s="59"/>
      <c r="HP285" s="59"/>
      <c r="HQ285" s="59"/>
      <c r="HR285" s="59"/>
      <c r="HS285" s="59"/>
      <c r="HT285" s="59"/>
      <c r="HU285" s="59"/>
      <c r="HV285" s="59"/>
      <c r="HW285" s="59"/>
      <c r="HX285" s="59"/>
      <c r="HY285" s="59"/>
      <c r="HZ285" s="59"/>
      <c r="IA285" s="59"/>
      <c r="IB285" s="59"/>
      <c r="IC285" s="59"/>
      <c r="ID285" s="59"/>
      <c r="IE285" s="59"/>
      <c r="IF285" s="59"/>
      <c r="IG285" s="59"/>
      <c r="IH285" s="59"/>
      <c r="II285" s="59"/>
      <c r="IJ285" s="59"/>
      <c r="IK285" s="59"/>
      <c r="IL285" s="59"/>
      <c r="IM285" s="59"/>
      <c r="IN285" s="59"/>
      <c r="IO285" s="59"/>
      <c r="IP285" s="59"/>
      <c r="IQ285" s="59"/>
      <c r="IR285" s="59"/>
      <c r="IS285" s="59"/>
      <c r="IT285" s="59"/>
      <c r="IU285" s="59"/>
      <c r="IV285" s="59"/>
      <c r="IW285" s="59"/>
    </row>
    <row r="286" customFormat="false" ht="15.75" hidden="true" customHeight="true" outlineLevel="0" collapsed="false">
      <c r="A286" s="87" t="s">
        <v>264</v>
      </c>
      <c r="B286" s="69"/>
      <c r="C286" s="70"/>
      <c r="D286" s="58"/>
      <c r="E286" s="54" t="n">
        <v>193.207</v>
      </c>
      <c r="F286" s="49" t="n">
        <v>-50.289</v>
      </c>
      <c r="G286" s="49"/>
      <c r="H286" s="49"/>
      <c r="I286" s="55" t="n">
        <f aca="false">SUM(E286:H286)</f>
        <v>142.918</v>
      </c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59"/>
      <c r="DJ286" s="59"/>
      <c r="DK286" s="59"/>
      <c r="DL286" s="59"/>
      <c r="DM286" s="59"/>
      <c r="DN286" s="59"/>
      <c r="DO286" s="59"/>
      <c r="DP286" s="59"/>
      <c r="DQ286" s="59"/>
      <c r="DR286" s="59"/>
      <c r="DS286" s="59"/>
      <c r="DT286" s="59"/>
      <c r="DU286" s="59"/>
      <c r="DV286" s="59"/>
      <c r="DW286" s="59"/>
      <c r="DX286" s="59"/>
      <c r="DY286" s="59"/>
      <c r="DZ286" s="59"/>
      <c r="EA286" s="59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59"/>
      <c r="ER286" s="59"/>
      <c r="ES286" s="59"/>
      <c r="ET286" s="59"/>
      <c r="EU286" s="59"/>
      <c r="EV286" s="59"/>
      <c r="EW286" s="59"/>
      <c r="EX286" s="59"/>
      <c r="EY286" s="59"/>
      <c r="EZ286" s="59"/>
      <c r="FA286" s="59"/>
      <c r="FB286" s="59"/>
      <c r="FC286" s="59"/>
      <c r="FD286" s="59"/>
      <c r="FE286" s="59"/>
      <c r="FF286" s="59"/>
      <c r="FG286" s="59"/>
      <c r="FH286" s="59"/>
      <c r="FI286" s="59"/>
      <c r="FJ286" s="59"/>
      <c r="FK286" s="59"/>
      <c r="FL286" s="59"/>
      <c r="FM286" s="59"/>
      <c r="FN286" s="59"/>
      <c r="FO286" s="59"/>
      <c r="FP286" s="59"/>
      <c r="FQ286" s="59"/>
      <c r="FR286" s="59"/>
      <c r="FS286" s="59"/>
      <c r="FT286" s="59"/>
      <c r="FU286" s="59"/>
      <c r="FV286" s="59"/>
      <c r="FW286" s="59"/>
      <c r="FX286" s="59"/>
      <c r="FY286" s="59"/>
      <c r="FZ286" s="59"/>
      <c r="GA286" s="59"/>
      <c r="GB286" s="59"/>
      <c r="GC286" s="59"/>
      <c r="GD286" s="59"/>
      <c r="GE286" s="59"/>
      <c r="GF286" s="59"/>
      <c r="GG286" s="59"/>
      <c r="GH286" s="59"/>
      <c r="GI286" s="59"/>
      <c r="GJ286" s="59"/>
      <c r="GK286" s="59"/>
      <c r="GL286" s="59"/>
      <c r="GM286" s="59"/>
      <c r="GN286" s="59"/>
      <c r="GO286" s="59"/>
      <c r="GP286" s="59"/>
      <c r="GQ286" s="59"/>
      <c r="GR286" s="59"/>
      <c r="GS286" s="59"/>
      <c r="GT286" s="59"/>
      <c r="GU286" s="59"/>
      <c r="GV286" s="59"/>
      <c r="GW286" s="59"/>
      <c r="GX286" s="59"/>
      <c r="GY286" s="59"/>
      <c r="GZ286" s="59"/>
      <c r="HA286" s="59"/>
      <c r="HB286" s="59"/>
      <c r="HC286" s="59"/>
      <c r="HD286" s="59"/>
      <c r="HE286" s="59"/>
      <c r="HF286" s="59"/>
      <c r="HG286" s="59"/>
      <c r="HH286" s="59"/>
      <c r="HI286" s="59"/>
      <c r="HJ286" s="59"/>
      <c r="HK286" s="59"/>
      <c r="HL286" s="59"/>
      <c r="HM286" s="59"/>
      <c r="HN286" s="59"/>
      <c r="HO286" s="59"/>
      <c r="HP286" s="59"/>
      <c r="HQ286" s="59"/>
      <c r="HR286" s="59"/>
      <c r="HS286" s="59"/>
      <c r="HT286" s="59"/>
      <c r="HU286" s="59"/>
      <c r="HV286" s="59"/>
      <c r="HW286" s="59"/>
      <c r="HX286" s="59"/>
      <c r="HY286" s="59"/>
      <c r="HZ286" s="59"/>
      <c r="IA286" s="59"/>
      <c r="IB286" s="59"/>
      <c r="IC286" s="59"/>
      <c r="ID286" s="59"/>
      <c r="IE286" s="59"/>
      <c r="IF286" s="59"/>
      <c r="IG286" s="59"/>
      <c r="IH286" s="59"/>
      <c r="II286" s="59"/>
      <c r="IJ286" s="59"/>
      <c r="IK286" s="59"/>
      <c r="IL286" s="59"/>
      <c r="IM286" s="59"/>
      <c r="IN286" s="59"/>
      <c r="IO286" s="59"/>
      <c r="IP286" s="59"/>
      <c r="IQ286" s="59"/>
      <c r="IR286" s="59"/>
      <c r="IS286" s="59"/>
      <c r="IT286" s="59"/>
      <c r="IU286" s="59"/>
      <c r="IV286" s="59"/>
      <c r="IW286" s="59"/>
    </row>
    <row r="287" customFormat="false" ht="15.75" hidden="true" customHeight="true" outlineLevel="0" collapsed="false">
      <c r="A287" s="87" t="s">
        <v>265</v>
      </c>
      <c r="B287" s="69"/>
      <c r="C287" s="70"/>
      <c r="D287" s="58"/>
      <c r="E287" s="54" t="n">
        <v>132.662</v>
      </c>
      <c r="F287" s="49" t="n">
        <v>-35.334</v>
      </c>
      <c r="G287" s="49"/>
      <c r="H287" s="49"/>
      <c r="I287" s="55" t="n">
        <f aca="false">SUM(E287:H287)</f>
        <v>97.328</v>
      </c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  <c r="DA287" s="59"/>
      <c r="DB287" s="59"/>
      <c r="DC287" s="59"/>
      <c r="DD287" s="59"/>
      <c r="DE287" s="59"/>
      <c r="DF287" s="59"/>
      <c r="DG287" s="59"/>
      <c r="DH287" s="59"/>
      <c r="DI287" s="59"/>
      <c r="DJ287" s="59"/>
      <c r="DK287" s="59"/>
      <c r="DL287" s="59"/>
      <c r="DM287" s="59"/>
      <c r="DN287" s="59"/>
      <c r="DO287" s="59"/>
      <c r="DP287" s="59"/>
      <c r="DQ287" s="59"/>
      <c r="DR287" s="59"/>
      <c r="DS287" s="59"/>
      <c r="DT287" s="59"/>
      <c r="DU287" s="59"/>
      <c r="DV287" s="59"/>
      <c r="DW287" s="59"/>
      <c r="DX287" s="59"/>
      <c r="DY287" s="59"/>
      <c r="DZ287" s="59"/>
      <c r="EA287" s="59"/>
      <c r="EB287" s="59"/>
      <c r="EC287" s="59"/>
      <c r="ED287" s="59"/>
      <c r="EE287" s="59"/>
      <c r="EF287" s="59"/>
      <c r="EG287" s="59"/>
      <c r="EH287" s="59"/>
      <c r="EI287" s="59"/>
      <c r="EJ287" s="59"/>
      <c r="EK287" s="59"/>
      <c r="EL287" s="59"/>
      <c r="EM287" s="59"/>
      <c r="EN287" s="59"/>
      <c r="EO287" s="59"/>
      <c r="EP287" s="59"/>
      <c r="EQ287" s="59"/>
      <c r="ER287" s="59"/>
      <c r="ES287" s="59"/>
      <c r="ET287" s="59"/>
      <c r="EU287" s="59"/>
      <c r="EV287" s="59"/>
      <c r="EW287" s="59"/>
      <c r="EX287" s="59"/>
      <c r="EY287" s="59"/>
      <c r="EZ287" s="59"/>
      <c r="FA287" s="59"/>
      <c r="FB287" s="59"/>
      <c r="FC287" s="59"/>
      <c r="FD287" s="59"/>
      <c r="FE287" s="59"/>
      <c r="FF287" s="59"/>
      <c r="FG287" s="59"/>
      <c r="FH287" s="59"/>
      <c r="FI287" s="59"/>
      <c r="FJ287" s="59"/>
      <c r="FK287" s="59"/>
      <c r="FL287" s="59"/>
      <c r="FM287" s="59"/>
      <c r="FN287" s="59"/>
      <c r="FO287" s="59"/>
      <c r="FP287" s="59"/>
      <c r="FQ287" s="59"/>
      <c r="FR287" s="59"/>
      <c r="FS287" s="59"/>
      <c r="FT287" s="59"/>
      <c r="FU287" s="59"/>
      <c r="FV287" s="59"/>
      <c r="FW287" s="59"/>
      <c r="FX287" s="59"/>
      <c r="FY287" s="59"/>
      <c r="FZ287" s="59"/>
      <c r="GA287" s="59"/>
      <c r="GB287" s="59"/>
      <c r="GC287" s="59"/>
      <c r="GD287" s="59"/>
      <c r="GE287" s="59"/>
      <c r="GF287" s="59"/>
      <c r="GG287" s="59"/>
      <c r="GH287" s="59"/>
      <c r="GI287" s="59"/>
      <c r="GJ287" s="59"/>
      <c r="GK287" s="59"/>
      <c r="GL287" s="59"/>
      <c r="GM287" s="59"/>
      <c r="GN287" s="59"/>
      <c r="GO287" s="59"/>
      <c r="GP287" s="59"/>
      <c r="GQ287" s="59"/>
      <c r="GR287" s="59"/>
      <c r="GS287" s="59"/>
      <c r="GT287" s="59"/>
      <c r="GU287" s="59"/>
      <c r="GV287" s="59"/>
      <c r="GW287" s="59"/>
      <c r="GX287" s="59"/>
      <c r="GY287" s="59"/>
      <c r="GZ287" s="59"/>
      <c r="HA287" s="59"/>
      <c r="HB287" s="59"/>
      <c r="HC287" s="59"/>
      <c r="HD287" s="59"/>
      <c r="HE287" s="59"/>
      <c r="HF287" s="59"/>
      <c r="HG287" s="59"/>
      <c r="HH287" s="59"/>
      <c r="HI287" s="59"/>
      <c r="HJ287" s="59"/>
      <c r="HK287" s="59"/>
      <c r="HL287" s="59"/>
      <c r="HM287" s="59"/>
      <c r="HN287" s="59"/>
      <c r="HO287" s="59"/>
      <c r="HP287" s="59"/>
      <c r="HQ287" s="59"/>
      <c r="HR287" s="59"/>
      <c r="HS287" s="59"/>
      <c r="HT287" s="59"/>
      <c r="HU287" s="59"/>
      <c r="HV287" s="59"/>
      <c r="HW287" s="59"/>
      <c r="HX287" s="59"/>
      <c r="HY287" s="59"/>
      <c r="HZ287" s="59"/>
      <c r="IA287" s="59"/>
      <c r="IB287" s="59"/>
      <c r="IC287" s="59"/>
      <c r="ID287" s="59"/>
      <c r="IE287" s="59"/>
      <c r="IF287" s="59"/>
      <c r="IG287" s="59"/>
      <c r="IH287" s="59"/>
      <c r="II287" s="59"/>
      <c r="IJ287" s="59"/>
      <c r="IK287" s="59"/>
      <c r="IL287" s="59"/>
      <c r="IM287" s="59"/>
      <c r="IN287" s="59"/>
      <c r="IO287" s="59"/>
      <c r="IP287" s="59"/>
      <c r="IQ287" s="59"/>
      <c r="IR287" s="59"/>
      <c r="IS287" s="59"/>
      <c r="IT287" s="59"/>
      <c r="IU287" s="59"/>
      <c r="IV287" s="59"/>
      <c r="IW287" s="59"/>
    </row>
    <row r="288" customFormat="false" ht="15.75" hidden="true" customHeight="true" outlineLevel="0" collapsed="false">
      <c r="A288" s="87" t="s">
        <v>266</v>
      </c>
      <c r="B288" s="69"/>
      <c r="C288" s="70"/>
      <c r="D288" s="58"/>
      <c r="E288" s="54" t="n">
        <v>136.581</v>
      </c>
      <c r="F288" s="49" t="n">
        <v>-31.056</v>
      </c>
      <c r="G288" s="49"/>
      <c r="H288" s="49"/>
      <c r="I288" s="55" t="n">
        <f aca="false">SUM(E288:H288)</f>
        <v>105.525</v>
      </c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  <c r="DA288" s="59"/>
      <c r="DB288" s="59"/>
      <c r="DC288" s="59"/>
      <c r="DD288" s="59"/>
      <c r="DE288" s="59"/>
      <c r="DF288" s="59"/>
      <c r="DG288" s="59"/>
      <c r="DH288" s="59"/>
      <c r="DI288" s="59"/>
      <c r="DJ288" s="59"/>
      <c r="DK288" s="59"/>
      <c r="DL288" s="59"/>
      <c r="DM288" s="59"/>
      <c r="DN288" s="59"/>
      <c r="DO288" s="59"/>
      <c r="DP288" s="59"/>
      <c r="DQ288" s="59"/>
      <c r="DR288" s="59"/>
      <c r="DS288" s="59"/>
      <c r="DT288" s="59"/>
      <c r="DU288" s="59"/>
      <c r="DV288" s="59"/>
      <c r="DW288" s="59"/>
      <c r="DX288" s="59"/>
      <c r="DY288" s="59"/>
      <c r="DZ288" s="59"/>
      <c r="EA288" s="59"/>
      <c r="EB288" s="59"/>
      <c r="EC288" s="59"/>
      <c r="ED288" s="59"/>
      <c r="EE288" s="59"/>
      <c r="EF288" s="59"/>
      <c r="EG288" s="59"/>
      <c r="EH288" s="59"/>
      <c r="EI288" s="59"/>
      <c r="EJ288" s="59"/>
      <c r="EK288" s="59"/>
      <c r="EL288" s="59"/>
      <c r="EM288" s="59"/>
      <c r="EN288" s="59"/>
      <c r="EO288" s="59"/>
      <c r="EP288" s="59"/>
      <c r="EQ288" s="59"/>
      <c r="ER288" s="59"/>
      <c r="ES288" s="59"/>
      <c r="ET288" s="59"/>
      <c r="EU288" s="59"/>
      <c r="EV288" s="59"/>
      <c r="EW288" s="59"/>
      <c r="EX288" s="59"/>
      <c r="EY288" s="59"/>
      <c r="EZ288" s="59"/>
      <c r="FA288" s="59"/>
      <c r="FB288" s="59"/>
      <c r="FC288" s="59"/>
      <c r="FD288" s="59"/>
      <c r="FE288" s="59"/>
      <c r="FF288" s="59"/>
      <c r="FG288" s="59"/>
      <c r="FH288" s="59"/>
      <c r="FI288" s="59"/>
      <c r="FJ288" s="59"/>
      <c r="FK288" s="59"/>
      <c r="FL288" s="59"/>
      <c r="FM288" s="59"/>
      <c r="FN288" s="59"/>
      <c r="FO288" s="59"/>
      <c r="FP288" s="59"/>
      <c r="FQ288" s="59"/>
      <c r="FR288" s="59"/>
      <c r="FS288" s="59"/>
      <c r="FT288" s="59"/>
      <c r="FU288" s="59"/>
      <c r="FV288" s="59"/>
      <c r="FW288" s="59"/>
      <c r="FX288" s="59"/>
      <c r="FY288" s="59"/>
      <c r="FZ288" s="59"/>
      <c r="GA288" s="59"/>
      <c r="GB288" s="59"/>
      <c r="GC288" s="59"/>
      <c r="GD288" s="59"/>
      <c r="GE288" s="59"/>
      <c r="GF288" s="59"/>
      <c r="GG288" s="59"/>
      <c r="GH288" s="59"/>
      <c r="GI288" s="59"/>
      <c r="GJ288" s="59"/>
      <c r="GK288" s="59"/>
      <c r="GL288" s="59"/>
      <c r="GM288" s="59"/>
      <c r="GN288" s="59"/>
      <c r="GO288" s="59"/>
      <c r="GP288" s="59"/>
      <c r="GQ288" s="59"/>
      <c r="GR288" s="59"/>
      <c r="GS288" s="59"/>
      <c r="GT288" s="59"/>
      <c r="GU288" s="59"/>
      <c r="GV288" s="59"/>
      <c r="GW288" s="59"/>
      <c r="GX288" s="59"/>
      <c r="GY288" s="59"/>
      <c r="GZ288" s="59"/>
      <c r="HA288" s="59"/>
      <c r="HB288" s="59"/>
      <c r="HC288" s="59"/>
      <c r="HD288" s="59"/>
      <c r="HE288" s="59"/>
      <c r="HF288" s="59"/>
      <c r="HG288" s="59"/>
      <c r="HH288" s="59"/>
      <c r="HI288" s="59"/>
      <c r="HJ288" s="59"/>
      <c r="HK288" s="59"/>
      <c r="HL288" s="59"/>
      <c r="HM288" s="59"/>
      <c r="HN288" s="59"/>
      <c r="HO288" s="59"/>
      <c r="HP288" s="59"/>
      <c r="HQ288" s="59"/>
      <c r="HR288" s="59"/>
      <c r="HS288" s="59"/>
      <c r="HT288" s="59"/>
      <c r="HU288" s="59"/>
      <c r="HV288" s="59"/>
      <c r="HW288" s="59"/>
      <c r="HX288" s="59"/>
      <c r="HY288" s="59"/>
      <c r="HZ288" s="59"/>
      <c r="IA288" s="59"/>
      <c r="IB288" s="59"/>
      <c r="IC288" s="59"/>
      <c r="ID288" s="59"/>
      <c r="IE288" s="59"/>
      <c r="IF288" s="59"/>
      <c r="IG288" s="59"/>
      <c r="IH288" s="59"/>
      <c r="II288" s="59"/>
      <c r="IJ288" s="59"/>
      <c r="IK288" s="59"/>
      <c r="IL288" s="59"/>
      <c r="IM288" s="59"/>
      <c r="IN288" s="59"/>
      <c r="IO288" s="59"/>
      <c r="IP288" s="59"/>
      <c r="IQ288" s="59"/>
      <c r="IR288" s="59"/>
      <c r="IS288" s="59"/>
      <c r="IT288" s="59"/>
      <c r="IU288" s="59"/>
      <c r="IV288" s="59"/>
      <c r="IW288" s="59"/>
    </row>
    <row r="289" customFormat="false" ht="15.75" hidden="true" customHeight="true" outlineLevel="0" collapsed="false">
      <c r="A289" s="87" t="s">
        <v>267</v>
      </c>
      <c r="B289" s="69"/>
      <c r="C289" s="70"/>
      <c r="D289" s="58"/>
      <c r="E289" s="54" t="n">
        <v>120.036</v>
      </c>
      <c r="F289" s="49" t="n">
        <v>-29.225</v>
      </c>
      <c r="G289" s="49"/>
      <c r="H289" s="49"/>
      <c r="I289" s="55" t="n">
        <f aca="false">SUM(E289:H289)</f>
        <v>90.811</v>
      </c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  <c r="DA289" s="59"/>
      <c r="DB289" s="59"/>
      <c r="DC289" s="59"/>
      <c r="DD289" s="59"/>
      <c r="DE289" s="59"/>
      <c r="DF289" s="59"/>
      <c r="DG289" s="59"/>
      <c r="DH289" s="59"/>
      <c r="DI289" s="59"/>
      <c r="DJ289" s="59"/>
      <c r="DK289" s="59"/>
      <c r="DL289" s="59"/>
      <c r="DM289" s="59"/>
      <c r="DN289" s="59"/>
      <c r="DO289" s="59"/>
      <c r="DP289" s="59"/>
      <c r="DQ289" s="59"/>
      <c r="DR289" s="59"/>
      <c r="DS289" s="59"/>
      <c r="DT289" s="59"/>
      <c r="DU289" s="59"/>
      <c r="DV289" s="59"/>
      <c r="DW289" s="59"/>
      <c r="DX289" s="59"/>
      <c r="DY289" s="59"/>
      <c r="DZ289" s="59"/>
      <c r="EA289" s="59"/>
      <c r="EB289" s="59"/>
      <c r="EC289" s="59"/>
      <c r="ED289" s="59"/>
      <c r="EE289" s="59"/>
      <c r="EF289" s="59"/>
      <c r="EG289" s="59"/>
      <c r="EH289" s="59"/>
      <c r="EI289" s="59"/>
      <c r="EJ289" s="59"/>
      <c r="EK289" s="59"/>
      <c r="EL289" s="59"/>
      <c r="EM289" s="59"/>
      <c r="EN289" s="59"/>
      <c r="EO289" s="59"/>
      <c r="EP289" s="59"/>
      <c r="EQ289" s="59"/>
      <c r="ER289" s="59"/>
      <c r="ES289" s="59"/>
      <c r="ET289" s="59"/>
      <c r="EU289" s="59"/>
      <c r="EV289" s="59"/>
      <c r="EW289" s="59"/>
      <c r="EX289" s="59"/>
      <c r="EY289" s="59"/>
      <c r="EZ289" s="59"/>
      <c r="FA289" s="59"/>
      <c r="FB289" s="59"/>
      <c r="FC289" s="59"/>
      <c r="FD289" s="59"/>
      <c r="FE289" s="59"/>
      <c r="FF289" s="59"/>
      <c r="FG289" s="59"/>
      <c r="FH289" s="59"/>
      <c r="FI289" s="59"/>
      <c r="FJ289" s="59"/>
      <c r="FK289" s="59"/>
      <c r="FL289" s="59"/>
      <c r="FM289" s="59"/>
      <c r="FN289" s="59"/>
      <c r="FO289" s="59"/>
      <c r="FP289" s="59"/>
      <c r="FQ289" s="59"/>
      <c r="FR289" s="59"/>
      <c r="FS289" s="59"/>
      <c r="FT289" s="59"/>
      <c r="FU289" s="59"/>
      <c r="FV289" s="59"/>
      <c r="FW289" s="59"/>
      <c r="FX289" s="59"/>
      <c r="FY289" s="59"/>
      <c r="FZ289" s="59"/>
      <c r="GA289" s="59"/>
      <c r="GB289" s="59"/>
      <c r="GC289" s="59"/>
      <c r="GD289" s="59"/>
      <c r="GE289" s="59"/>
      <c r="GF289" s="59"/>
      <c r="GG289" s="59"/>
      <c r="GH289" s="59"/>
      <c r="GI289" s="59"/>
      <c r="GJ289" s="59"/>
      <c r="GK289" s="59"/>
      <c r="GL289" s="59"/>
      <c r="GM289" s="59"/>
      <c r="GN289" s="59"/>
      <c r="GO289" s="59"/>
      <c r="GP289" s="59"/>
      <c r="GQ289" s="59"/>
      <c r="GR289" s="59"/>
      <c r="GS289" s="59"/>
      <c r="GT289" s="59"/>
      <c r="GU289" s="59"/>
      <c r="GV289" s="59"/>
      <c r="GW289" s="59"/>
      <c r="GX289" s="59"/>
      <c r="GY289" s="59"/>
      <c r="GZ289" s="59"/>
      <c r="HA289" s="59"/>
      <c r="HB289" s="59"/>
      <c r="HC289" s="59"/>
      <c r="HD289" s="59"/>
      <c r="HE289" s="59"/>
      <c r="HF289" s="59"/>
      <c r="HG289" s="59"/>
      <c r="HH289" s="59"/>
      <c r="HI289" s="59"/>
      <c r="HJ289" s="59"/>
      <c r="HK289" s="59"/>
      <c r="HL289" s="59"/>
      <c r="HM289" s="59"/>
      <c r="HN289" s="59"/>
      <c r="HO289" s="59"/>
      <c r="HP289" s="59"/>
      <c r="HQ289" s="59"/>
      <c r="HR289" s="59"/>
      <c r="HS289" s="59"/>
      <c r="HT289" s="59"/>
      <c r="HU289" s="59"/>
      <c r="HV289" s="59"/>
      <c r="HW289" s="59"/>
      <c r="HX289" s="59"/>
      <c r="HY289" s="59"/>
      <c r="HZ289" s="59"/>
      <c r="IA289" s="59"/>
      <c r="IB289" s="59"/>
      <c r="IC289" s="59"/>
      <c r="ID289" s="59"/>
      <c r="IE289" s="59"/>
      <c r="IF289" s="59"/>
      <c r="IG289" s="59"/>
      <c r="IH289" s="59"/>
      <c r="II289" s="59"/>
      <c r="IJ289" s="59"/>
      <c r="IK289" s="59"/>
      <c r="IL289" s="59"/>
      <c r="IM289" s="59"/>
      <c r="IN289" s="59"/>
      <c r="IO289" s="59"/>
      <c r="IP289" s="59"/>
      <c r="IQ289" s="59"/>
      <c r="IR289" s="59"/>
      <c r="IS289" s="59"/>
      <c r="IT289" s="59"/>
      <c r="IU289" s="59"/>
      <c r="IV289" s="59"/>
      <c r="IW289" s="59"/>
    </row>
    <row r="290" customFormat="false" ht="15.75" hidden="true" customHeight="true" outlineLevel="0" collapsed="false">
      <c r="A290" s="87" t="s">
        <v>268</v>
      </c>
      <c r="B290" s="69"/>
      <c r="C290" s="70"/>
      <c r="D290" s="58"/>
      <c r="E290" s="54" t="n">
        <v>-1.211</v>
      </c>
      <c r="F290" s="49" t="n">
        <v>0.264</v>
      </c>
      <c r="G290" s="49"/>
      <c r="H290" s="49"/>
      <c r="I290" s="55" t="n">
        <f aca="false">SUM(E290:H290)</f>
        <v>-0.947</v>
      </c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  <c r="DA290" s="59"/>
      <c r="DB290" s="59"/>
      <c r="DC290" s="59"/>
      <c r="DD290" s="59"/>
      <c r="DE290" s="59"/>
      <c r="DF290" s="59"/>
      <c r="DG290" s="59"/>
      <c r="DH290" s="59"/>
      <c r="DI290" s="59"/>
      <c r="DJ290" s="59"/>
      <c r="DK290" s="59"/>
      <c r="DL290" s="59"/>
      <c r="DM290" s="59"/>
      <c r="DN290" s="59"/>
      <c r="DO290" s="59"/>
      <c r="DP290" s="59"/>
      <c r="DQ290" s="59"/>
      <c r="DR290" s="59"/>
      <c r="DS290" s="59"/>
      <c r="DT290" s="59"/>
      <c r="DU290" s="59"/>
      <c r="DV290" s="59"/>
      <c r="DW290" s="59"/>
      <c r="DX290" s="59"/>
      <c r="DY290" s="59"/>
      <c r="DZ290" s="59"/>
      <c r="EA290" s="59"/>
      <c r="EB290" s="59"/>
      <c r="EC290" s="59"/>
      <c r="ED290" s="59"/>
      <c r="EE290" s="59"/>
      <c r="EF290" s="59"/>
      <c r="EG290" s="59"/>
      <c r="EH290" s="59"/>
      <c r="EI290" s="59"/>
      <c r="EJ290" s="59"/>
      <c r="EK290" s="59"/>
      <c r="EL290" s="59"/>
      <c r="EM290" s="59"/>
      <c r="EN290" s="59"/>
      <c r="EO290" s="59"/>
      <c r="EP290" s="59"/>
      <c r="EQ290" s="59"/>
      <c r="ER290" s="59"/>
      <c r="ES290" s="59"/>
      <c r="ET290" s="59"/>
      <c r="EU290" s="59"/>
      <c r="EV290" s="59"/>
      <c r="EW290" s="59"/>
      <c r="EX290" s="59"/>
      <c r="EY290" s="59"/>
      <c r="EZ290" s="59"/>
      <c r="FA290" s="59"/>
      <c r="FB290" s="59"/>
      <c r="FC290" s="59"/>
      <c r="FD290" s="59"/>
      <c r="FE290" s="59"/>
      <c r="FF290" s="59"/>
      <c r="FG290" s="59"/>
      <c r="FH290" s="59"/>
      <c r="FI290" s="59"/>
      <c r="FJ290" s="59"/>
      <c r="FK290" s="59"/>
      <c r="FL290" s="59"/>
      <c r="FM290" s="59"/>
      <c r="FN290" s="59"/>
      <c r="FO290" s="59"/>
      <c r="FP290" s="59"/>
      <c r="FQ290" s="59"/>
      <c r="FR290" s="59"/>
      <c r="FS290" s="59"/>
      <c r="FT290" s="59"/>
      <c r="FU290" s="59"/>
      <c r="FV290" s="59"/>
      <c r="FW290" s="59"/>
      <c r="FX290" s="59"/>
      <c r="FY290" s="59"/>
      <c r="FZ290" s="59"/>
      <c r="GA290" s="59"/>
      <c r="GB290" s="59"/>
      <c r="GC290" s="59"/>
      <c r="GD290" s="59"/>
      <c r="GE290" s="59"/>
      <c r="GF290" s="59"/>
      <c r="GG290" s="59"/>
      <c r="GH290" s="59"/>
      <c r="GI290" s="59"/>
      <c r="GJ290" s="59"/>
      <c r="GK290" s="59"/>
      <c r="GL290" s="59"/>
      <c r="GM290" s="59"/>
      <c r="GN290" s="59"/>
      <c r="GO290" s="59"/>
      <c r="GP290" s="59"/>
      <c r="GQ290" s="59"/>
      <c r="GR290" s="59"/>
      <c r="GS290" s="59"/>
      <c r="GT290" s="59"/>
      <c r="GU290" s="59"/>
      <c r="GV290" s="59"/>
      <c r="GW290" s="59"/>
      <c r="GX290" s="59"/>
      <c r="GY290" s="59"/>
      <c r="GZ290" s="59"/>
      <c r="HA290" s="59"/>
      <c r="HB290" s="59"/>
      <c r="HC290" s="59"/>
      <c r="HD290" s="59"/>
      <c r="HE290" s="59"/>
      <c r="HF290" s="59"/>
      <c r="HG290" s="59"/>
      <c r="HH290" s="59"/>
      <c r="HI290" s="59"/>
      <c r="HJ290" s="59"/>
      <c r="HK290" s="59"/>
      <c r="HL290" s="59"/>
      <c r="HM290" s="59"/>
      <c r="HN290" s="59"/>
      <c r="HO290" s="59"/>
      <c r="HP290" s="59"/>
      <c r="HQ290" s="59"/>
      <c r="HR290" s="59"/>
      <c r="HS290" s="59"/>
      <c r="HT290" s="59"/>
      <c r="HU290" s="59"/>
      <c r="HV290" s="59"/>
      <c r="HW290" s="59"/>
      <c r="HX290" s="59"/>
      <c r="HY290" s="59"/>
      <c r="HZ290" s="59"/>
      <c r="IA290" s="59"/>
      <c r="IB290" s="59"/>
      <c r="IC290" s="59"/>
      <c r="ID290" s="59"/>
      <c r="IE290" s="59"/>
      <c r="IF290" s="59"/>
      <c r="IG290" s="59"/>
      <c r="IH290" s="59"/>
      <c r="II290" s="59"/>
      <c r="IJ290" s="59"/>
      <c r="IK290" s="59"/>
      <c r="IL290" s="59"/>
      <c r="IM290" s="59"/>
      <c r="IN290" s="59"/>
      <c r="IO290" s="59"/>
      <c r="IP290" s="59"/>
      <c r="IQ290" s="59"/>
      <c r="IR290" s="59"/>
      <c r="IS290" s="59"/>
      <c r="IT290" s="59"/>
      <c r="IU290" s="59"/>
      <c r="IV290" s="59"/>
      <c r="IW290" s="59"/>
    </row>
    <row r="291" customFormat="false" ht="15.75" hidden="true" customHeight="true" outlineLevel="0" collapsed="false">
      <c r="A291" s="87" t="s">
        <v>269</v>
      </c>
      <c r="B291" s="69"/>
      <c r="C291" s="70"/>
      <c r="D291" s="58"/>
      <c r="E291" s="54" t="n">
        <v>9.787</v>
      </c>
      <c r="F291" s="49" t="n">
        <v>-0.691</v>
      </c>
      <c r="G291" s="49"/>
      <c r="H291" s="49"/>
      <c r="I291" s="55" t="n">
        <f aca="false">SUM(E291:H291)</f>
        <v>9.096</v>
      </c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  <c r="HU291" s="59"/>
      <c r="HV291" s="59"/>
      <c r="HW291" s="59"/>
      <c r="HX291" s="59"/>
      <c r="HY291" s="59"/>
      <c r="HZ291" s="59"/>
      <c r="IA291" s="59"/>
      <c r="IB291" s="59"/>
      <c r="IC291" s="59"/>
      <c r="ID291" s="59"/>
      <c r="IE291" s="59"/>
      <c r="IF291" s="59"/>
      <c r="IG291" s="59"/>
      <c r="IH291" s="59"/>
      <c r="II291" s="59"/>
      <c r="IJ291" s="59"/>
      <c r="IK291" s="59"/>
      <c r="IL291" s="59"/>
      <c r="IM291" s="59"/>
      <c r="IN291" s="59"/>
      <c r="IO291" s="59"/>
      <c r="IP291" s="59"/>
      <c r="IQ291" s="59"/>
      <c r="IR291" s="59"/>
      <c r="IS291" s="59"/>
      <c r="IT291" s="59"/>
      <c r="IU291" s="59"/>
      <c r="IV291" s="59"/>
      <c r="IW291" s="59"/>
    </row>
    <row r="292" customFormat="false" ht="15.75" hidden="true" customHeight="true" outlineLevel="0" collapsed="false">
      <c r="A292" s="87" t="s">
        <v>270</v>
      </c>
      <c r="B292" s="69"/>
      <c r="C292" s="70"/>
      <c r="D292" s="58"/>
      <c r="E292" s="54" t="n">
        <v>3.157</v>
      </c>
      <c r="F292" s="49" t="n">
        <v>-0.532</v>
      </c>
      <c r="G292" s="49"/>
      <c r="H292" s="49"/>
      <c r="I292" s="55" t="n">
        <f aca="false">SUM(E292:H292)</f>
        <v>2.625</v>
      </c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  <c r="DA292" s="59"/>
      <c r="DB292" s="59"/>
      <c r="DC292" s="59"/>
      <c r="DD292" s="59"/>
      <c r="DE292" s="59"/>
      <c r="DF292" s="59"/>
      <c r="DG292" s="59"/>
      <c r="DH292" s="59"/>
      <c r="DI292" s="59"/>
      <c r="DJ292" s="59"/>
      <c r="DK292" s="59"/>
      <c r="DL292" s="59"/>
      <c r="DM292" s="59"/>
      <c r="DN292" s="59"/>
      <c r="DO292" s="59"/>
      <c r="DP292" s="59"/>
      <c r="DQ292" s="59"/>
      <c r="DR292" s="59"/>
      <c r="DS292" s="59"/>
      <c r="DT292" s="59"/>
      <c r="DU292" s="59"/>
      <c r="DV292" s="59"/>
      <c r="DW292" s="59"/>
      <c r="DX292" s="59"/>
      <c r="DY292" s="59"/>
      <c r="DZ292" s="59"/>
      <c r="EA292" s="59"/>
      <c r="EB292" s="59"/>
      <c r="EC292" s="59"/>
      <c r="ED292" s="59"/>
      <c r="EE292" s="59"/>
      <c r="EF292" s="59"/>
      <c r="EG292" s="59"/>
      <c r="EH292" s="59"/>
      <c r="EI292" s="59"/>
      <c r="EJ292" s="59"/>
      <c r="EK292" s="59"/>
      <c r="EL292" s="59"/>
      <c r="EM292" s="59"/>
      <c r="EN292" s="59"/>
      <c r="EO292" s="59"/>
      <c r="EP292" s="59"/>
      <c r="EQ292" s="59"/>
      <c r="ER292" s="59"/>
      <c r="ES292" s="59"/>
      <c r="ET292" s="59"/>
      <c r="EU292" s="59"/>
      <c r="EV292" s="59"/>
      <c r="EW292" s="59"/>
      <c r="EX292" s="59"/>
      <c r="EY292" s="59"/>
      <c r="EZ292" s="59"/>
      <c r="FA292" s="59"/>
      <c r="FB292" s="59"/>
      <c r="FC292" s="59"/>
      <c r="FD292" s="59"/>
      <c r="FE292" s="59"/>
      <c r="FF292" s="59"/>
      <c r="FG292" s="59"/>
      <c r="FH292" s="59"/>
      <c r="FI292" s="59"/>
      <c r="FJ292" s="59"/>
      <c r="FK292" s="59"/>
      <c r="FL292" s="59"/>
      <c r="FM292" s="59"/>
      <c r="FN292" s="59"/>
      <c r="FO292" s="59"/>
      <c r="FP292" s="59"/>
      <c r="FQ292" s="59"/>
      <c r="FR292" s="59"/>
      <c r="FS292" s="59"/>
      <c r="FT292" s="59"/>
      <c r="FU292" s="59"/>
      <c r="FV292" s="59"/>
      <c r="FW292" s="59"/>
      <c r="FX292" s="59"/>
      <c r="FY292" s="59"/>
      <c r="FZ292" s="59"/>
      <c r="GA292" s="59"/>
      <c r="GB292" s="59"/>
      <c r="GC292" s="59"/>
      <c r="GD292" s="59"/>
      <c r="GE292" s="59"/>
      <c r="GF292" s="59"/>
      <c r="GG292" s="59"/>
      <c r="GH292" s="59"/>
      <c r="GI292" s="59"/>
      <c r="GJ292" s="59"/>
      <c r="GK292" s="59"/>
      <c r="GL292" s="59"/>
      <c r="GM292" s="59"/>
      <c r="GN292" s="59"/>
      <c r="GO292" s="59"/>
      <c r="GP292" s="59"/>
      <c r="GQ292" s="59"/>
      <c r="GR292" s="59"/>
      <c r="GS292" s="59"/>
      <c r="GT292" s="59"/>
      <c r="GU292" s="59"/>
      <c r="GV292" s="59"/>
      <c r="GW292" s="59"/>
      <c r="GX292" s="59"/>
      <c r="GY292" s="59"/>
      <c r="GZ292" s="59"/>
      <c r="HA292" s="59"/>
      <c r="HB292" s="59"/>
      <c r="HC292" s="59"/>
      <c r="HD292" s="59"/>
      <c r="HE292" s="59"/>
      <c r="HF292" s="59"/>
      <c r="HG292" s="59"/>
      <c r="HH292" s="59"/>
      <c r="HI292" s="59"/>
      <c r="HJ292" s="59"/>
      <c r="HK292" s="59"/>
      <c r="HL292" s="59"/>
      <c r="HM292" s="59"/>
      <c r="HN292" s="59"/>
      <c r="HO292" s="59"/>
      <c r="HP292" s="59"/>
      <c r="HQ292" s="59"/>
      <c r="HR292" s="59"/>
      <c r="HS292" s="59"/>
      <c r="HT292" s="59"/>
      <c r="HU292" s="59"/>
      <c r="HV292" s="59"/>
      <c r="HW292" s="59"/>
      <c r="HX292" s="59"/>
      <c r="HY292" s="59"/>
      <c r="HZ292" s="59"/>
      <c r="IA292" s="59"/>
      <c r="IB292" s="59"/>
      <c r="IC292" s="59"/>
      <c r="ID292" s="59"/>
      <c r="IE292" s="59"/>
      <c r="IF292" s="59"/>
      <c r="IG292" s="59"/>
      <c r="IH292" s="59"/>
      <c r="II292" s="59"/>
      <c r="IJ292" s="59"/>
      <c r="IK292" s="59"/>
      <c r="IL292" s="59"/>
      <c r="IM292" s="59"/>
      <c r="IN292" s="59"/>
      <c r="IO292" s="59"/>
      <c r="IP292" s="59"/>
      <c r="IQ292" s="59"/>
      <c r="IR292" s="59"/>
      <c r="IS292" s="59"/>
      <c r="IT292" s="59"/>
      <c r="IU292" s="59"/>
      <c r="IV292" s="59"/>
      <c r="IW292" s="59"/>
    </row>
    <row r="293" customFormat="false" ht="15.75" hidden="true" customHeight="true" outlineLevel="0" collapsed="false">
      <c r="A293" s="87" t="s">
        <v>271</v>
      </c>
      <c r="B293" s="69"/>
      <c r="C293" s="70"/>
      <c r="D293" s="58"/>
      <c r="E293" s="54" t="n">
        <v>5.938</v>
      </c>
      <c r="F293" s="49" t="n">
        <v>-0.501</v>
      </c>
      <c r="G293" s="49"/>
      <c r="H293" s="49"/>
      <c r="I293" s="55" t="n">
        <f aca="false">SUM(E293:H293)</f>
        <v>5.437</v>
      </c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  <c r="DA293" s="59"/>
      <c r="DB293" s="59"/>
      <c r="DC293" s="59"/>
      <c r="DD293" s="59"/>
      <c r="DE293" s="59"/>
      <c r="DF293" s="59"/>
      <c r="DG293" s="59"/>
      <c r="DH293" s="59"/>
      <c r="DI293" s="59"/>
      <c r="DJ293" s="59"/>
      <c r="DK293" s="59"/>
      <c r="DL293" s="59"/>
      <c r="DM293" s="59"/>
      <c r="DN293" s="59"/>
      <c r="DO293" s="59"/>
      <c r="DP293" s="59"/>
      <c r="DQ293" s="59"/>
      <c r="DR293" s="59"/>
      <c r="DS293" s="59"/>
      <c r="DT293" s="59"/>
      <c r="DU293" s="59"/>
      <c r="DV293" s="59"/>
      <c r="DW293" s="59"/>
      <c r="DX293" s="59"/>
      <c r="DY293" s="59"/>
      <c r="DZ293" s="59"/>
      <c r="EA293" s="59"/>
      <c r="EB293" s="59"/>
      <c r="EC293" s="59"/>
      <c r="ED293" s="59"/>
      <c r="EE293" s="59"/>
      <c r="EF293" s="59"/>
      <c r="EG293" s="59"/>
      <c r="EH293" s="59"/>
      <c r="EI293" s="59"/>
      <c r="EJ293" s="59"/>
      <c r="EK293" s="59"/>
      <c r="EL293" s="59"/>
      <c r="EM293" s="59"/>
      <c r="EN293" s="59"/>
      <c r="EO293" s="59"/>
      <c r="EP293" s="59"/>
      <c r="EQ293" s="59"/>
      <c r="ER293" s="59"/>
      <c r="ES293" s="59"/>
      <c r="ET293" s="59"/>
      <c r="EU293" s="59"/>
      <c r="EV293" s="59"/>
      <c r="EW293" s="59"/>
      <c r="EX293" s="59"/>
      <c r="EY293" s="59"/>
      <c r="EZ293" s="59"/>
      <c r="FA293" s="59"/>
      <c r="FB293" s="59"/>
      <c r="FC293" s="59"/>
      <c r="FD293" s="59"/>
      <c r="FE293" s="59"/>
      <c r="FF293" s="59"/>
      <c r="FG293" s="59"/>
      <c r="FH293" s="59"/>
      <c r="FI293" s="59"/>
      <c r="FJ293" s="59"/>
      <c r="FK293" s="59"/>
      <c r="FL293" s="59"/>
      <c r="FM293" s="59"/>
      <c r="FN293" s="59"/>
      <c r="FO293" s="59"/>
      <c r="FP293" s="59"/>
      <c r="FQ293" s="59"/>
      <c r="FR293" s="59"/>
      <c r="FS293" s="59"/>
      <c r="FT293" s="59"/>
      <c r="FU293" s="59"/>
      <c r="FV293" s="59"/>
      <c r="FW293" s="59"/>
      <c r="FX293" s="59"/>
      <c r="FY293" s="59"/>
      <c r="FZ293" s="59"/>
      <c r="GA293" s="59"/>
      <c r="GB293" s="59"/>
      <c r="GC293" s="59"/>
      <c r="GD293" s="59"/>
      <c r="GE293" s="59"/>
      <c r="GF293" s="59"/>
      <c r="GG293" s="59"/>
      <c r="GH293" s="59"/>
      <c r="GI293" s="59"/>
      <c r="GJ293" s="59"/>
      <c r="GK293" s="59"/>
      <c r="GL293" s="59"/>
      <c r="GM293" s="59"/>
      <c r="GN293" s="59"/>
      <c r="GO293" s="59"/>
      <c r="GP293" s="59"/>
      <c r="GQ293" s="59"/>
      <c r="GR293" s="59"/>
      <c r="GS293" s="59"/>
      <c r="GT293" s="59"/>
      <c r="GU293" s="59"/>
      <c r="GV293" s="59"/>
      <c r="GW293" s="59"/>
      <c r="GX293" s="59"/>
      <c r="GY293" s="59"/>
      <c r="GZ293" s="59"/>
      <c r="HA293" s="59"/>
      <c r="HB293" s="59"/>
      <c r="HC293" s="59"/>
      <c r="HD293" s="59"/>
      <c r="HE293" s="59"/>
      <c r="HF293" s="59"/>
      <c r="HG293" s="59"/>
      <c r="HH293" s="59"/>
      <c r="HI293" s="59"/>
      <c r="HJ293" s="59"/>
      <c r="HK293" s="59"/>
      <c r="HL293" s="59"/>
      <c r="HM293" s="59"/>
      <c r="HN293" s="59"/>
      <c r="HO293" s="59"/>
      <c r="HP293" s="59"/>
      <c r="HQ293" s="59"/>
      <c r="HR293" s="59"/>
      <c r="HS293" s="59"/>
      <c r="HT293" s="59"/>
      <c r="HU293" s="59"/>
      <c r="HV293" s="59"/>
      <c r="HW293" s="59"/>
      <c r="HX293" s="59"/>
      <c r="HY293" s="59"/>
      <c r="HZ293" s="59"/>
      <c r="IA293" s="59"/>
      <c r="IB293" s="59"/>
      <c r="IC293" s="59"/>
      <c r="ID293" s="59"/>
      <c r="IE293" s="59"/>
      <c r="IF293" s="59"/>
      <c r="IG293" s="59"/>
      <c r="IH293" s="59"/>
      <c r="II293" s="59"/>
      <c r="IJ293" s="59"/>
      <c r="IK293" s="59"/>
      <c r="IL293" s="59"/>
      <c r="IM293" s="59"/>
      <c r="IN293" s="59"/>
      <c r="IO293" s="59"/>
      <c r="IP293" s="59"/>
      <c r="IQ293" s="59"/>
      <c r="IR293" s="59"/>
      <c r="IS293" s="59"/>
      <c r="IT293" s="59"/>
      <c r="IU293" s="59"/>
      <c r="IV293" s="59"/>
      <c r="IW293" s="59"/>
    </row>
    <row r="294" customFormat="false" ht="15.75" hidden="true" customHeight="true" outlineLevel="0" collapsed="false">
      <c r="A294" s="87" t="s">
        <v>272</v>
      </c>
      <c r="B294" s="69"/>
      <c r="C294" s="70"/>
      <c r="D294" s="58"/>
      <c r="E294" s="54" t="n">
        <v>2.789</v>
      </c>
      <c r="F294" s="49" t="n">
        <v>-0.361</v>
      </c>
      <c r="G294" s="49"/>
      <c r="H294" s="49"/>
      <c r="I294" s="55" t="n">
        <f aca="false">SUM(E294:H294)</f>
        <v>2.428</v>
      </c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  <c r="DA294" s="59"/>
      <c r="DB294" s="59"/>
      <c r="DC294" s="59"/>
      <c r="DD294" s="59"/>
      <c r="DE294" s="59"/>
      <c r="DF294" s="59"/>
      <c r="DG294" s="59"/>
      <c r="DH294" s="59"/>
      <c r="DI294" s="59"/>
      <c r="DJ294" s="59"/>
      <c r="DK294" s="59"/>
      <c r="DL294" s="59"/>
      <c r="DM294" s="59"/>
      <c r="DN294" s="59"/>
      <c r="DO294" s="59"/>
      <c r="DP294" s="59"/>
      <c r="DQ294" s="59"/>
      <c r="DR294" s="59"/>
      <c r="DS294" s="59"/>
      <c r="DT294" s="59"/>
      <c r="DU294" s="59"/>
      <c r="DV294" s="59"/>
      <c r="DW294" s="59"/>
      <c r="DX294" s="59"/>
      <c r="DY294" s="59"/>
      <c r="DZ294" s="59"/>
      <c r="EA294" s="59"/>
      <c r="EB294" s="59"/>
      <c r="EC294" s="59"/>
      <c r="ED294" s="59"/>
      <c r="EE294" s="59"/>
      <c r="EF294" s="59"/>
      <c r="EG294" s="59"/>
      <c r="EH294" s="59"/>
      <c r="EI294" s="59"/>
      <c r="EJ294" s="59"/>
      <c r="EK294" s="59"/>
      <c r="EL294" s="59"/>
      <c r="EM294" s="59"/>
      <c r="EN294" s="59"/>
      <c r="EO294" s="59"/>
      <c r="EP294" s="59"/>
      <c r="EQ294" s="59"/>
      <c r="ER294" s="59"/>
      <c r="ES294" s="59"/>
      <c r="ET294" s="59"/>
      <c r="EU294" s="59"/>
      <c r="EV294" s="59"/>
      <c r="EW294" s="59"/>
      <c r="EX294" s="59"/>
      <c r="EY294" s="59"/>
      <c r="EZ294" s="59"/>
      <c r="FA294" s="59"/>
      <c r="FB294" s="59"/>
      <c r="FC294" s="59"/>
      <c r="FD294" s="59"/>
      <c r="FE294" s="59"/>
      <c r="FF294" s="59"/>
      <c r="FG294" s="59"/>
      <c r="FH294" s="59"/>
      <c r="FI294" s="59"/>
      <c r="FJ294" s="59"/>
      <c r="FK294" s="59"/>
      <c r="FL294" s="59"/>
      <c r="FM294" s="59"/>
      <c r="FN294" s="59"/>
      <c r="FO294" s="59"/>
      <c r="FP294" s="59"/>
      <c r="FQ294" s="59"/>
      <c r="FR294" s="59"/>
      <c r="FS294" s="59"/>
      <c r="FT294" s="59"/>
      <c r="FU294" s="59"/>
      <c r="FV294" s="59"/>
      <c r="FW294" s="59"/>
      <c r="FX294" s="59"/>
      <c r="FY294" s="59"/>
      <c r="FZ294" s="59"/>
      <c r="GA294" s="59"/>
      <c r="GB294" s="59"/>
      <c r="GC294" s="59"/>
      <c r="GD294" s="59"/>
      <c r="GE294" s="59"/>
      <c r="GF294" s="59"/>
      <c r="GG294" s="59"/>
      <c r="GH294" s="59"/>
      <c r="GI294" s="59"/>
      <c r="GJ294" s="59"/>
      <c r="GK294" s="59"/>
      <c r="GL294" s="59"/>
      <c r="GM294" s="59"/>
      <c r="GN294" s="59"/>
      <c r="GO294" s="59"/>
      <c r="GP294" s="59"/>
      <c r="GQ294" s="59"/>
      <c r="GR294" s="59"/>
      <c r="GS294" s="59"/>
      <c r="GT294" s="59"/>
      <c r="GU294" s="59"/>
      <c r="GV294" s="59"/>
      <c r="GW294" s="59"/>
      <c r="GX294" s="59"/>
      <c r="GY294" s="59"/>
      <c r="GZ294" s="59"/>
      <c r="HA294" s="59"/>
      <c r="HB294" s="59"/>
      <c r="HC294" s="59"/>
      <c r="HD294" s="59"/>
      <c r="HE294" s="59"/>
      <c r="HF294" s="59"/>
      <c r="HG294" s="59"/>
      <c r="HH294" s="59"/>
      <c r="HI294" s="59"/>
      <c r="HJ294" s="59"/>
      <c r="HK294" s="59"/>
      <c r="HL294" s="59"/>
      <c r="HM294" s="59"/>
      <c r="HN294" s="59"/>
      <c r="HO294" s="59"/>
      <c r="HP294" s="59"/>
      <c r="HQ294" s="59"/>
      <c r="HR294" s="59"/>
      <c r="HS294" s="59"/>
      <c r="HT294" s="59"/>
      <c r="HU294" s="59"/>
      <c r="HV294" s="59"/>
      <c r="HW294" s="59"/>
      <c r="HX294" s="59"/>
      <c r="HY294" s="59"/>
      <c r="HZ294" s="59"/>
      <c r="IA294" s="59"/>
      <c r="IB294" s="59"/>
      <c r="IC294" s="59"/>
      <c r="ID294" s="59"/>
      <c r="IE294" s="59"/>
      <c r="IF294" s="59"/>
      <c r="IG294" s="59"/>
      <c r="IH294" s="59"/>
      <c r="II294" s="59"/>
      <c r="IJ294" s="59"/>
      <c r="IK294" s="59"/>
      <c r="IL294" s="59"/>
      <c r="IM294" s="59"/>
      <c r="IN294" s="59"/>
      <c r="IO294" s="59"/>
      <c r="IP294" s="59"/>
      <c r="IQ294" s="59"/>
      <c r="IR294" s="59"/>
      <c r="IS294" s="59"/>
      <c r="IT294" s="59"/>
      <c r="IU294" s="59"/>
      <c r="IV294" s="59"/>
      <c r="IW294" s="59"/>
    </row>
    <row r="295" customFormat="false" ht="15.75" hidden="true" customHeight="true" outlineLevel="0" collapsed="false">
      <c r="A295" s="87" t="s">
        <v>273</v>
      </c>
      <c r="B295" s="69"/>
      <c r="C295" s="70"/>
      <c r="D295" s="58"/>
      <c r="E295" s="54" t="n">
        <v>8.76</v>
      </c>
      <c r="F295" s="49" t="n">
        <v>-0.836</v>
      </c>
      <c r="G295" s="49"/>
      <c r="H295" s="49"/>
      <c r="I295" s="55" t="n">
        <f aca="false">SUM(E295:H295)</f>
        <v>7.924</v>
      </c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  <c r="DA295" s="59"/>
      <c r="DB295" s="59"/>
      <c r="DC295" s="59"/>
      <c r="DD295" s="59"/>
      <c r="DE295" s="59"/>
      <c r="DF295" s="59"/>
      <c r="DG295" s="59"/>
      <c r="DH295" s="59"/>
      <c r="DI295" s="59"/>
      <c r="DJ295" s="59"/>
      <c r="DK295" s="59"/>
      <c r="DL295" s="59"/>
      <c r="DM295" s="59"/>
      <c r="DN295" s="59"/>
      <c r="DO295" s="59"/>
      <c r="DP295" s="59"/>
      <c r="DQ295" s="59"/>
      <c r="DR295" s="59"/>
      <c r="DS295" s="59"/>
      <c r="DT295" s="59"/>
      <c r="DU295" s="59"/>
      <c r="DV295" s="59"/>
      <c r="DW295" s="59"/>
      <c r="DX295" s="59"/>
      <c r="DY295" s="59"/>
      <c r="DZ295" s="59"/>
      <c r="EA295" s="59"/>
      <c r="EB295" s="59"/>
      <c r="EC295" s="59"/>
      <c r="ED295" s="59"/>
      <c r="EE295" s="59"/>
      <c r="EF295" s="59"/>
      <c r="EG295" s="59"/>
      <c r="EH295" s="59"/>
      <c r="EI295" s="59"/>
      <c r="EJ295" s="59"/>
      <c r="EK295" s="59"/>
      <c r="EL295" s="59"/>
      <c r="EM295" s="59"/>
      <c r="EN295" s="59"/>
      <c r="EO295" s="59"/>
      <c r="EP295" s="59"/>
      <c r="EQ295" s="59"/>
      <c r="ER295" s="59"/>
      <c r="ES295" s="59"/>
      <c r="ET295" s="59"/>
      <c r="EU295" s="59"/>
      <c r="EV295" s="59"/>
      <c r="EW295" s="59"/>
      <c r="EX295" s="59"/>
      <c r="EY295" s="59"/>
      <c r="EZ295" s="59"/>
      <c r="FA295" s="59"/>
      <c r="FB295" s="59"/>
      <c r="FC295" s="59"/>
      <c r="FD295" s="59"/>
      <c r="FE295" s="59"/>
      <c r="FF295" s="59"/>
      <c r="FG295" s="59"/>
      <c r="FH295" s="59"/>
      <c r="FI295" s="59"/>
      <c r="FJ295" s="59"/>
      <c r="FK295" s="59"/>
      <c r="FL295" s="59"/>
      <c r="FM295" s="59"/>
      <c r="FN295" s="59"/>
      <c r="FO295" s="59"/>
      <c r="FP295" s="59"/>
      <c r="FQ295" s="59"/>
      <c r="FR295" s="59"/>
      <c r="FS295" s="59"/>
      <c r="FT295" s="59"/>
      <c r="FU295" s="59"/>
      <c r="FV295" s="59"/>
      <c r="FW295" s="59"/>
      <c r="FX295" s="59"/>
      <c r="FY295" s="59"/>
      <c r="FZ295" s="59"/>
      <c r="GA295" s="59"/>
      <c r="GB295" s="59"/>
      <c r="GC295" s="59"/>
      <c r="GD295" s="59"/>
      <c r="GE295" s="59"/>
      <c r="GF295" s="59"/>
      <c r="GG295" s="59"/>
      <c r="GH295" s="59"/>
      <c r="GI295" s="59"/>
      <c r="GJ295" s="59"/>
      <c r="GK295" s="59"/>
      <c r="GL295" s="59"/>
      <c r="GM295" s="59"/>
      <c r="GN295" s="59"/>
      <c r="GO295" s="59"/>
      <c r="GP295" s="59"/>
      <c r="GQ295" s="59"/>
      <c r="GR295" s="59"/>
      <c r="GS295" s="59"/>
      <c r="GT295" s="59"/>
      <c r="GU295" s="59"/>
      <c r="GV295" s="59"/>
      <c r="GW295" s="59"/>
      <c r="GX295" s="59"/>
      <c r="GY295" s="59"/>
      <c r="GZ295" s="59"/>
      <c r="HA295" s="59"/>
      <c r="HB295" s="59"/>
      <c r="HC295" s="59"/>
      <c r="HD295" s="59"/>
      <c r="HE295" s="59"/>
      <c r="HF295" s="59"/>
      <c r="HG295" s="59"/>
      <c r="HH295" s="59"/>
      <c r="HI295" s="59"/>
      <c r="HJ295" s="59"/>
      <c r="HK295" s="59"/>
      <c r="HL295" s="59"/>
      <c r="HM295" s="59"/>
      <c r="HN295" s="59"/>
      <c r="HO295" s="59"/>
      <c r="HP295" s="59"/>
      <c r="HQ295" s="59"/>
      <c r="HR295" s="59"/>
      <c r="HS295" s="59"/>
      <c r="HT295" s="59"/>
      <c r="HU295" s="59"/>
      <c r="HV295" s="59"/>
      <c r="HW295" s="59"/>
      <c r="HX295" s="59"/>
      <c r="HY295" s="59"/>
      <c r="HZ295" s="59"/>
      <c r="IA295" s="59"/>
      <c r="IB295" s="59"/>
      <c r="IC295" s="59"/>
      <c r="ID295" s="59"/>
      <c r="IE295" s="59"/>
      <c r="IF295" s="59"/>
      <c r="IG295" s="59"/>
      <c r="IH295" s="59"/>
      <c r="II295" s="59"/>
      <c r="IJ295" s="59"/>
      <c r="IK295" s="59"/>
      <c r="IL295" s="59"/>
      <c r="IM295" s="59"/>
      <c r="IN295" s="59"/>
      <c r="IO295" s="59"/>
      <c r="IP295" s="59"/>
      <c r="IQ295" s="59"/>
      <c r="IR295" s="59"/>
      <c r="IS295" s="59"/>
      <c r="IT295" s="59"/>
      <c r="IU295" s="59"/>
      <c r="IV295" s="59"/>
      <c r="IW295" s="59"/>
    </row>
    <row r="296" customFormat="false" ht="13.5" hidden="true" customHeight="true" outlineLevel="0" collapsed="false">
      <c r="A296" s="87" t="s">
        <v>274</v>
      </c>
      <c r="B296" s="69"/>
      <c r="C296" s="70"/>
      <c r="D296" s="58"/>
      <c r="E296" s="54" t="n">
        <v>23.235</v>
      </c>
      <c r="F296" s="49" t="n">
        <v>-1.357</v>
      </c>
      <c r="G296" s="49"/>
      <c r="H296" s="49"/>
      <c r="I296" s="55" t="n">
        <f aca="false">SUM(E296:H296)</f>
        <v>21.878</v>
      </c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  <c r="DA296" s="59"/>
      <c r="DB296" s="59"/>
      <c r="DC296" s="59"/>
      <c r="DD296" s="59"/>
      <c r="DE296" s="59"/>
      <c r="DF296" s="59"/>
      <c r="DG296" s="59"/>
      <c r="DH296" s="59"/>
      <c r="DI296" s="59"/>
      <c r="DJ296" s="59"/>
      <c r="DK296" s="59"/>
      <c r="DL296" s="59"/>
      <c r="DM296" s="59"/>
      <c r="DN296" s="59"/>
      <c r="DO296" s="59"/>
      <c r="DP296" s="59"/>
      <c r="DQ296" s="59"/>
      <c r="DR296" s="59"/>
      <c r="DS296" s="59"/>
      <c r="DT296" s="59"/>
      <c r="DU296" s="59"/>
      <c r="DV296" s="59"/>
      <c r="DW296" s="59"/>
      <c r="DX296" s="59"/>
      <c r="DY296" s="59"/>
      <c r="DZ296" s="59"/>
      <c r="EA296" s="59"/>
      <c r="EB296" s="59"/>
      <c r="EC296" s="59"/>
      <c r="ED296" s="59"/>
      <c r="EE296" s="59"/>
      <c r="EF296" s="59"/>
      <c r="EG296" s="59"/>
      <c r="EH296" s="59"/>
      <c r="EI296" s="59"/>
      <c r="EJ296" s="59"/>
      <c r="EK296" s="59"/>
      <c r="EL296" s="59"/>
      <c r="EM296" s="59"/>
      <c r="EN296" s="59"/>
      <c r="EO296" s="59"/>
      <c r="EP296" s="59"/>
      <c r="EQ296" s="59"/>
      <c r="ER296" s="59"/>
      <c r="ES296" s="59"/>
      <c r="ET296" s="59"/>
      <c r="EU296" s="59"/>
      <c r="EV296" s="59"/>
      <c r="EW296" s="59"/>
      <c r="EX296" s="59"/>
      <c r="EY296" s="59"/>
      <c r="EZ296" s="59"/>
      <c r="FA296" s="59"/>
      <c r="FB296" s="59"/>
      <c r="FC296" s="59"/>
      <c r="FD296" s="59"/>
      <c r="FE296" s="59"/>
      <c r="FF296" s="59"/>
      <c r="FG296" s="59"/>
      <c r="FH296" s="59"/>
      <c r="FI296" s="59"/>
      <c r="FJ296" s="59"/>
      <c r="FK296" s="59"/>
      <c r="FL296" s="59"/>
      <c r="FM296" s="59"/>
      <c r="FN296" s="59"/>
      <c r="FO296" s="59"/>
      <c r="FP296" s="59"/>
      <c r="FQ296" s="59"/>
      <c r="FR296" s="59"/>
      <c r="FS296" s="59"/>
      <c r="FT296" s="59"/>
      <c r="FU296" s="59"/>
      <c r="FV296" s="59"/>
      <c r="FW296" s="59"/>
      <c r="FX296" s="59"/>
      <c r="FY296" s="59"/>
      <c r="FZ296" s="59"/>
      <c r="GA296" s="59"/>
      <c r="GB296" s="59"/>
      <c r="GC296" s="59"/>
      <c r="GD296" s="59"/>
      <c r="GE296" s="59"/>
      <c r="GF296" s="59"/>
      <c r="GG296" s="59"/>
      <c r="GH296" s="59"/>
      <c r="GI296" s="59"/>
      <c r="GJ296" s="59"/>
      <c r="GK296" s="59"/>
      <c r="GL296" s="59"/>
      <c r="GM296" s="59"/>
      <c r="GN296" s="59"/>
      <c r="GO296" s="59"/>
      <c r="GP296" s="59"/>
      <c r="GQ296" s="59"/>
      <c r="GR296" s="59"/>
      <c r="GS296" s="59"/>
      <c r="GT296" s="59"/>
      <c r="GU296" s="59"/>
      <c r="GV296" s="59"/>
      <c r="GW296" s="59"/>
      <c r="GX296" s="59"/>
      <c r="GY296" s="59"/>
      <c r="GZ296" s="59"/>
      <c r="HA296" s="59"/>
      <c r="HB296" s="59"/>
      <c r="HC296" s="59"/>
      <c r="HD296" s="59"/>
      <c r="HE296" s="59"/>
      <c r="HF296" s="59"/>
      <c r="HG296" s="59"/>
      <c r="HH296" s="59"/>
      <c r="HI296" s="59"/>
      <c r="HJ296" s="59"/>
      <c r="HK296" s="59"/>
      <c r="HL296" s="59"/>
      <c r="HM296" s="59"/>
      <c r="HN296" s="59"/>
      <c r="HO296" s="59"/>
      <c r="HP296" s="59"/>
      <c r="HQ296" s="59"/>
      <c r="HR296" s="59"/>
      <c r="HS296" s="59"/>
      <c r="HT296" s="59"/>
      <c r="HU296" s="59"/>
      <c r="HV296" s="59"/>
      <c r="HW296" s="59"/>
      <c r="HX296" s="59"/>
      <c r="HY296" s="59"/>
      <c r="HZ296" s="59"/>
      <c r="IA296" s="59"/>
      <c r="IB296" s="59"/>
      <c r="IC296" s="59"/>
      <c r="ID296" s="59"/>
      <c r="IE296" s="59"/>
      <c r="IF296" s="59"/>
      <c r="IG296" s="59"/>
      <c r="IH296" s="59"/>
      <c r="II296" s="59"/>
      <c r="IJ296" s="59"/>
      <c r="IK296" s="59"/>
      <c r="IL296" s="59"/>
      <c r="IM296" s="59"/>
      <c r="IN296" s="59"/>
      <c r="IO296" s="59"/>
      <c r="IP296" s="59"/>
      <c r="IQ296" s="59"/>
      <c r="IR296" s="59"/>
      <c r="IS296" s="59"/>
      <c r="IT296" s="59"/>
      <c r="IU296" s="59"/>
      <c r="IV296" s="59"/>
      <c r="IW296" s="59"/>
    </row>
    <row r="297" customFormat="false" ht="15.75" hidden="true" customHeight="true" outlineLevel="0" collapsed="false">
      <c r="A297" s="87" t="s">
        <v>275</v>
      </c>
      <c r="B297" s="69"/>
      <c r="C297" s="70"/>
      <c r="D297" s="58"/>
      <c r="E297" s="54" t="n">
        <v>5.919</v>
      </c>
      <c r="F297" s="49" t="n">
        <v>-0.597</v>
      </c>
      <c r="G297" s="49"/>
      <c r="H297" s="49"/>
      <c r="I297" s="55" t="n">
        <f aca="false">SUM(E297:H297)</f>
        <v>5.322</v>
      </c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59"/>
      <c r="DJ297" s="59"/>
      <c r="DK297" s="59"/>
      <c r="DL297" s="59"/>
      <c r="DM297" s="59"/>
      <c r="DN297" s="59"/>
      <c r="DO297" s="59"/>
      <c r="DP297" s="59"/>
      <c r="DQ297" s="59"/>
      <c r="DR297" s="59"/>
      <c r="DS297" s="59"/>
      <c r="DT297" s="59"/>
      <c r="DU297" s="59"/>
      <c r="DV297" s="59"/>
      <c r="DW297" s="59"/>
      <c r="DX297" s="59"/>
      <c r="DY297" s="59"/>
      <c r="DZ297" s="59"/>
      <c r="EA297" s="59"/>
      <c r="EB297" s="59"/>
      <c r="EC297" s="59"/>
      <c r="ED297" s="59"/>
      <c r="EE297" s="59"/>
      <c r="EF297" s="59"/>
      <c r="EG297" s="59"/>
      <c r="EH297" s="59"/>
      <c r="EI297" s="59"/>
      <c r="EJ297" s="59"/>
      <c r="EK297" s="59"/>
      <c r="EL297" s="59"/>
      <c r="EM297" s="59"/>
      <c r="EN297" s="59"/>
      <c r="EO297" s="59"/>
      <c r="EP297" s="59"/>
      <c r="EQ297" s="59"/>
      <c r="ER297" s="59"/>
      <c r="ES297" s="59"/>
      <c r="ET297" s="59"/>
      <c r="EU297" s="59"/>
      <c r="EV297" s="59"/>
      <c r="EW297" s="59"/>
      <c r="EX297" s="59"/>
      <c r="EY297" s="59"/>
      <c r="EZ297" s="59"/>
      <c r="FA297" s="59"/>
      <c r="FB297" s="59"/>
      <c r="FC297" s="59"/>
      <c r="FD297" s="59"/>
      <c r="FE297" s="59"/>
      <c r="FF297" s="59"/>
      <c r="FG297" s="59"/>
      <c r="FH297" s="59"/>
      <c r="FI297" s="59"/>
      <c r="FJ297" s="59"/>
      <c r="FK297" s="59"/>
      <c r="FL297" s="59"/>
      <c r="FM297" s="59"/>
      <c r="FN297" s="59"/>
      <c r="FO297" s="59"/>
      <c r="FP297" s="59"/>
      <c r="FQ297" s="59"/>
      <c r="FR297" s="59"/>
      <c r="FS297" s="59"/>
      <c r="FT297" s="59"/>
      <c r="FU297" s="59"/>
      <c r="FV297" s="59"/>
      <c r="FW297" s="59"/>
      <c r="FX297" s="59"/>
      <c r="FY297" s="59"/>
      <c r="FZ297" s="59"/>
      <c r="GA297" s="59"/>
      <c r="GB297" s="59"/>
      <c r="GC297" s="59"/>
      <c r="GD297" s="59"/>
      <c r="GE297" s="59"/>
      <c r="GF297" s="59"/>
      <c r="GG297" s="59"/>
      <c r="GH297" s="59"/>
      <c r="GI297" s="59"/>
      <c r="GJ297" s="59"/>
      <c r="GK297" s="59"/>
      <c r="GL297" s="59"/>
      <c r="GM297" s="59"/>
      <c r="GN297" s="59"/>
      <c r="GO297" s="59"/>
      <c r="GP297" s="59"/>
      <c r="GQ297" s="59"/>
      <c r="GR297" s="59"/>
      <c r="GS297" s="59"/>
      <c r="GT297" s="59"/>
      <c r="GU297" s="59"/>
      <c r="GV297" s="59"/>
      <c r="GW297" s="59"/>
      <c r="GX297" s="59"/>
      <c r="GY297" s="59"/>
      <c r="GZ297" s="59"/>
      <c r="HA297" s="59"/>
      <c r="HB297" s="59"/>
      <c r="HC297" s="59"/>
      <c r="HD297" s="59"/>
      <c r="HE297" s="59"/>
      <c r="HF297" s="59"/>
      <c r="HG297" s="59"/>
      <c r="HH297" s="59"/>
      <c r="HI297" s="59"/>
      <c r="HJ297" s="59"/>
      <c r="HK297" s="59"/>
      <c r="HL297" s="59"/>
      <c r="HM297" s="59"/>
      <c r="HN297" s="59"/>
      <c r="HO297" s="59"/>
      <c r="HP297" s="59"/>
      <c r="HQ297" s="59"/>
      <c r="HR297" s="59"/>
      <c r="HS297" s="59"/>
      <c r="HT297" s="59"/>
      <c r="HU297" s="59"/>
      <c r="HV297" s="59"/>
      <c r="HW297" s="59"/>
      <c r="HX297" s="59"/>
      <c r="HY297" s="59"/>
      <c r="HZ297" s="59"/>
      <c r="IA297" s="59"/>
      <c r="IB297" s="59"/>
      <c r="IC297" s="59"/>
      <c r="ID297" s="59"/>
      <c r="IE297" s="59"/>
      <c r="IF297" s="59"/>
      <c r="IG297" s="59"/>
      <c r="IH297" s="59"/>
      <c r="II297" s="59"/>
      <c r="IJ297" s="59"/>
      <c r="IK297" s="59"/>
      <c r="IL297" s="59"/>
      <c r="IM297" s="59"/>
      <c r="IN297" s="59"/>
      <c r="IO297" s="59"/>
      <c r="IP297" s="59"/>
      <c r="IQ297" s="59"/>
      <c r="IR297" s="59"/>
      <c r="IS297" s="59"/>
      <c r="IT297" s="59"/>
      <c r="IU297" s="59"/>
      <c r="IV297" s="59"/>
      <c r="IW297" s="59"/>
    </row>
    <row r="298" customFormat="false" ht="15.75" hidden="true" customHeight="true" outlineLevel="0" collapsed="false">
      <c r="A298" s="87" t="s">
        <v>276</v>
      </c>
      <c r="B298" s="69"/>
      <c r="C298" s="70"/>
      <c r="D298" s="58"/>
      <c r="E298" s="54" t="n">
        <v>-7.337</v>
      </c>
      <c r="F298" s="49" t="n">
        <v>0.346</v>
      </c>
      <c r="G298" s="49"/>
      <c r="H298" s="49"/>
      <c r="I298" s="55" t="n">
        <f aca="false">SUM(E298:H298)</f>
        <v>-6.991</v>
      </c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  <c r="HU298" s="59"/>
      <c r="HV298" s="59"/>
      <c r="HW298" s="59"/>
      <c r="HX298" s="59"/>
      <c r="HY298" s="59"/>
      <c r="HZ298" s="59"/>
      <c r="IA298" s="59"/>
      <c r="IB298" s="59"/>
      <c r="IC298" s="59"/>
      <c r="ID298" s="59"/>
      <c r="IE298" s="59"/>
      <c r="IF298" s="59"/>
      <c r="IG298" s="59"/>
      <c r="IH298" s="59"/>
      <c r="II298" s="59"/>
      <c r="IJ298" s="59"/>
      <c r="IK298" s="59"/>
      <c r="IL298" s="59"/>
      <c r="IM298" s="59"/>
      <c r="IN298" s="59"/>
      <c r="IO298" s="59"/>
      <c r="IP298" s="59"/>
      <c r="IQ298" s="59"/>
      <c r="IR298" s="59"/>
      <c r="IS298" s="59"/>
      <c r="IT298" s="59"/>
      <c r="IU298" s="59"/>
      <c r="IV298" s="59"/>
      <c r="IW298" s="59"/>
    </row>
    <row r="299" customFormat="false" ht="18" hidden="true" customHeight="true" outlineLevel="0" collapsed="false">
      <c r="A299" s="161" t="s">
        <v>277</v>
      </c>
      <c r="B299" s="159"/>
      <c r="C299" s="95" t="s">
        <v>261</v>
      </c>
      <c r="D299" s="58"/>
      <c r="E299" s="54" t="n">
        <v>124.945</v>
      </c>
      <c r="F299" s="49" t="n">
        <v>-25.58</v>
      </c>
      <c r="G299" s="49"/>
      <c r="H299" s="49"/>
      <c r="I299" s="55" t="n">
        <f aca="false">SUM(E299:G299)</f>
        <v>99.365</v>
      </c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59"/>
      <c r="DJ299" s="59"/>
      <c r="DK299" s="59"/>
      <c r="DL299" s="59"/>
      <c r="DM299" s="59"/>
      <c r="DN299" s="59"/>
      <c r="DO299" s="59"/>
      <c r="DP299" s="59"/>
      <c r="DQ299" s="59"/>
      <c r="DR299" s="59"/>
      <c r="DS299" s="59"/>
      <c r="DT299" s="59"/>
      <c r="DU299" s="59"/>
      <c r="DV299" s="59"/>
      <c r="DW299" s="59"/>
      <c r="DX299" s="59"/>
      <c r="DY299" s="59"/>
      <c r="DZ299" s="59"/>
      <c r="EA299" s="59"/>
      <c r="EB299" s="59"/>
      <c r="EC299" s="59"/>
      <c r="ED299" s="59"/>
      <c r="EE299" s="59"/>
      <c r="EF299" s="59"/>
      <c r="EG299" s="59"/>
      <c r="EH299" s="59"/>
      <c r="EI299" s="59"/>
      <c r="EJ299" s="59"/>
      <c r="EK299" s="59"/>
      <c r="EL299" s="59"/>
      <c r="EM299" s="59"/>
      <c r="EN299" s="59"/>
      <c r="EO299" s="59"/>
      <c r="EP299" s="59"/>
      <c r="EQ299" s="59"/>
      <c r="ER299" s="59"/>
      <c r="ES299" s="59"/>
      <c r="ET299" s="59"/>
      <c r="EU299" s="59"/>
      <c r="EV299" s="59"/>
      <c r="EW299" s="59"/>
      <c r="EX299" s="59"/>
      <c r="EY299" s="59"/>
      <c r="EZ299" s="59"/>
      <c r="FA299" s="59"/>
      <c r="FB299" s="59"/>
      <c r="FC299" s="59"/>
      <c r="FD299" s="59"/>
      <c r="FE299" s="59"/>
      <c r="FF299" s="59"/>
      <c r="FG299" s="59"/>
      <c r="FH299" s="59"/>
      <c r="FI299" s="59"/>
      <c r="FJ299" s="59"/>
      <c r="FK299" s="59"/>
      <c r="FL299" s="59"/>
      <c r="FM299" s="59"/>
      <c r="FN299" s="59"/>
      <c r="FO299" s="59"/>
      <c r="FP299" s="59"/>
      <c r="FQ299" s="59"/>
      <c r="FR299" s="59"/>
      <c r="FS299" s="59"/>
      <c r="FT299" s="59"/>
      <c r="FU299" s="59"/>
      <c r="FV299" s="59"/>
      <c r="FW299" s="59"/>
      <c r="FX299" s="59"/>
      <c r="FY299" s="59"/>
      <c r="FZ299" s="59"/>
      <c r="GA299" s="59"/>
      <c r="GB299" s="59"/>
      <c r="GC299" s="59"/>
      <c r="GD299" s="59"/>
      <c r="GE299" s="59"/>
      <c r="GF299" s="59"/>
      <c r="GG299" s="59"/>
      <c r="GH299" s="59"/>
      <c r="GI299" s="59"/>
      <c r="GJ299" s="59"/>
      <c r="GK299" s="59"/>
      <c r="GL299" s="59"/>
      <c r="GM299" s="59"/>
      <c r="GN299" s="59"/>
      <c r="GO299" s="59"/>
      <c r="GP299" s="59"/>
      <c r="GQ299" s="59"/>
      <c r="GR299" s="59"/>
      <c r="GS299" s="59"/>
      <c r="GT299" s="59"/>
      <c r="GU299" s="59"/>
      <c r="GV299" s="59"/>
      <c r="GW299" s="59"/>
      <c r="GX299" s="59"/>
      <c r="GY299" s="59"/>
      <c r="GZ299" s="59"/>
      <c r="HA299" s="59"/>
      <c r="HB299" s="59"/>
      <c r="HC299" s="59"/>
      <c r="HD299" s="59"/>
      <c r="HE299" s="59"/>
      <c r="HF299" s="59"/>
      <c r="HG299" s="59"/>
      <c r="HH299" s="59"/>
      <c r="HI299" s="59"/>
      <c r="HJ299" s="59"/>
      <c r="HK299" s="59"/>
      <c r="HL299" s="59"/>
      <c r="HM299" s="59"/>
      <c r="HN299" s="59"/>
      <c r="HO299" s="59"/>
      <c r="HP299" s="59"/>
      <c r="HQ299" s="59"/>
      <c r="HR299" s="59"/>
      <c r="HS299" s="59"/>
      <c r="HT299" s="59"/>
      <c r="HU299" s="59"/>
      <c r="HV299" s="59"/>
      <c r="HW299" s="59"/>
      <c r="HX299" s="59"/>
      <c r="HY299" s="59"/>
      <c r="HZ299" s="59"/>
      <c r="IA299" s="59"/>
      <c r="IB299" s="59"/>
      <c r="IC299" s="59"/>
      <c r="ID299" s="59"/>
      <c r="IE299" s="59"/>
      <c r="IF299" s="59"/>
      <c r="IG299" s="59"/>
      <c r="IH299" s="59"/>
      <c r="II299" s="59"/>
      <c r="IJ299" s="59"/>
      <c r="IK299" s="59"/>
      <c r="IL299" s="59"/>
      <c r="IM299" s="59"/>
      <c r="IN299" s="59"/>
      <c r="IO299" s="59"/>
      <c r="IP299" s="59"/>
      <c r="IQ299" s="59"/>
      <c r="IR299" s="59"/>
      <c r="IS299" s="59"/>
      <c r="IT299" s="59"/>
      <c r="IU299" s="59"/>
      <c r="IV299" s="59"/>
      <c r="IW299" s="59"/>
    </row>
    <row r="300" customFormat="false" ht="18" hidden="true" customHeight="true" outlineLevel="0" collapsed="false">
      <c r="A300" s="161" t="s">
        <v>278</v>
      </c>
      <c r="B300" s="159"/>
      <c r="C300" s="95" t="s">
        <v>261</v>
      </c>
      <c r="D300" s="58"/>
      <c r="E300" s="54" t="n">
        <v>6.753</v>
      </c>
      <c r="F300" s="49" t="n">
        <v>-0.409</v>
      </c>
      <c r="G300" s="49"/>
      <c r="H300" s="49"/>
      <c r="I300" s="55" t="n">
        <f aca="false">SUM(E300:G300)</f>
        <v>6.344</v>
      </c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  <c r="DA300" s="59"/>
      <c r="DB300" s="59"/>
      <c r="DC300" s="59"/>
      <c r="DD300" s="59"/>
      <c r="DE300" s="59"/>
      <c r="DF300" s="59"/>
      <c r="DG300" s="59"/>
      <c r="DH300" s="59"/>
      <c r="DI300" s="59"/>
      <c r="DJ300" s="59"/>
      <c r="DK300" s="59"/>
      <c r="DL300" s="59"/>
      <c r="DM300" s="59"/>
      <c r="DN300" s="59"/>
      <c r="DO300" s="59"/>
      <c r="DP300" s="59"/>
      <c r="DQ300" s="59"/>
      <c r="DR300" s="59"/>
      <c r="DS300" s="59"/>
      <c r="DT300" s="59"/>
      <c r="DU300" s="59"/>
      <c r="DV300" s="59"/>
      <c r="DW300" s="59"/>
      <c r="DX300" s="59"/>
      <c r="DY300" s="59"/>
      <c r="DZ300" s="59"/>
      <c r="EA300" s="59"/>
      <c r="EB300" s="59"/>
      <c r="EC300" s="59"/>
      <c r="ED300" s="59"/>
      <c r="EE300" s="59"/>
      <c r="EF300" s="59"/>
      <c r="EG300" s="59"/>
      <c r="EH300" s="59"/>
      <c r="EI300" s="59"/>
      <c r="EJ300" s="59"/>
      <c r="EK300" s="59"/>
      <c r="EL300" s="59"/>
      <c r="EM300" s="59"/>
      <c r="EN300" s="59"/>
      <c r="EO300" s="59"/>
      <c r="EP300" s="59"/>
      <c r="EQ300" s="59"/>
      <c r="ER300" s="59"/>
      <c r="ES300" s="59"/>
      <c r="ET300" s="59"/>
      <c r="EU300" s="59"/>
      <c r="EV300" s="59"/>
      <c r="EW300" s="59"/>
      <c r="EX300" s="59"/>
      <c r="EY300" s="59"/>
      <c r="EZ300" s="59"/>
      <c r="FA300" s="59"/>
      <c r="FB300" s="59"/>
      <c r="FC300" s="59"/>
      <c r="FD300" s="59"/>
      <c r="FE300" s="59"/>
      <c r="FF300" s="59"/>
      <c r="FG300" s="59"/>
      <c r="FH300" s="59"/>
      <c r="FI300" s="59"/>
      <c r="FJ300" s="59"/>
      <c r="FK300" s="59"/>
      <c r="FL300" s="59"/>
      <c r="FM300" s="59"/>
      <c r="FN300" s="59"/>
      <c r="FO300" s="59"/>
      <c r="FP300" s="59"/>
      <c r="FQ300" s="59"/>
      <c r="FR300" s="59"/>
      <c r="FS300" s="59"/>
      <c r="FT300" s="59"/>
      <c r="FU300" s="59"/>
      <c r="FV300" s="59"/>
      <c r="FW300" s="59"/>
      <c r="FX300" s="59"/>
      <c r="FY300" s="59"/>
      <c r="FZ300" s="59"/>
      <c r="GA300" s="59"/>
      <c r="GB300" s="59"/>
      <c r="GC300" s="59"/>
      <c r="GD300" s="59"/>
      <c r="GE300" s="59"/>
      <c r="GF300" s="59"/>
      <c r="GG300" s="59"/>
      <c r="GH300" s="59"/>
      <c r="GI300" s="59"/>
      <c r="GJ300" s="59"/>
      <c r="GK300" s="59"/>
      <c r="GL300" s="59"/>
      <c r="GM300" s="59"/>
      <c r="GN300" s="59"/>
      <c r="GO300" s="59"/>
      <c r="GP300" s="59"/>
      <c r="GQ300" s="59"/>
      <c r="GR300" s="59"/>
      <c r="GS300" s="59"/>
      <c r="GT300" s="59"/>
      <c r="GU300" s="59"/>
      <c r="GV300" s="59"/>
      <c r="GW300" s="59"/>
      <c r="GX300" s="59"/>
      <c r="GY300" s="59"/>
      <c r="GZ300" s="59"/>
      <c r="HA300" s="59"/>
      <c r="HB300" s="59"/>
      <c r="HC300" s="59"/>
      <c r="HD300" s="59"/>
      <c r="HE300" s="59"/>
      <c r="HF300" s="59"/>
      <c r="HG300" s="59"/>
      <c r="HH300" s="59"/>
      <c r="HI300" s="59"/>
      <c r="HJ300" s="59"/>
      <c r="HK300" s="59"/>
      <c r="HL300" s="59"/>
      <c r="HM300" s="59"/>
      <c r="HN300" s="59"/>
      <c r="HO300" s="59"/>
      <c r="HP300" s="59"/>
      <c r="HQ300" s="59"/>
      <c r="HR300" s="59"/>
      <c r="HS300" s="59"/>
      <c r="HT300" s="59"/>
      <c r="HU300" s="59"/>
      <c r="HV300" s="59"/>
      <c r="HW300" s="59"/>
      <c r="HX300" s="59"/>
      <c r="HY300" s="59"/>
      <c r="HZ300" s="59"/>
      <c r="IA300" s="59"/>
      <c r="IB300" s="59"/>
      <c r="IC300" s="59"/>
      <c r="ID300" s="59"/>
      <c r="IE300" s="59"/>
      <c r="IF300" s="59"/>
      <c r="IG300" s="59"/>
      <c r="IH300" s="59"/>
      <c r="II300" s="59"/>
      <c r="IJ300" s="59"/>
      <c r="IK300" s="59"/>
      <c r="IL300" s="59"/>
      <c r="IM300" s="59"/>
      <c r="IN300" s="59"/>
      <c r="IO300" s="59"/>
      <c r="IP300" s="59"/>
      <c r="IQ300" s="59"/>
      <c r="IR300" s="59"/>
      <c r="IS300" s="59"/>
      <c r="IT300" s="59"/>
      <c r="IU300" s="59"/>
      <c r="IV300" s="59"/>
      <c r="IW300" s="59"/>
    </row>
    <row r="301" customFormat="false" ht="18" hidden="true" customHeight="true" outlineLevel="0" collapsed="false">
      <c r="A301" s="161" t="s">
        <v>279</v>
      </c>
      <c r="B301" s="159"/>
      <c r="C301" s="95" t="s">
        <v>261</v>
      </c>
      <c r="D301" s="58"/>
      <c r="E301" s="54" t="n">
        <v>0</v>
      </c>
      <c r="F301" s="49" t="n">
        <v>-4.498</v>
      </c>
      <c r="G301" s="49"/>
      <c r="H301" s="49"/>
      <c r="I301" s="55" t="n">
        <f aca="false">SUM(E301:G301)</f>
        <v>-4.498</v>
      </c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59"/>
      <c r="DJ301" s="59"/>
      <c r="DK301" s="59"/>
      <c r="DL301" s="59"/>
      <c r="DM301" s="59"/>
      <c r="DN301" s="59"/>
      <c r="DO301" s="59"/>
      <c r="DP301" s="59"/>
      <c r="DQ301" s="59"/>
      <c r="DR301" s="59"/>
      <c r="DS301" s="59"/>
      <c r="DT301" s="59"/>
      <c r="DU301" s="59"/>
      <c r="DV301" s="59"/>
      <c r="DW301" s="59"/>
      <c r="DX301" s="59"/>
      <c r="DY301" s="59"/>
      <c r="DZ301" s="59"/>
      <c r="EA301" s="59"/>
      <c r="EB301" s="59"/>
      <c r="EC301" s="59"/>
      <c r="ED301" s="59"/>
      <c r="EE301" s="59"/>
      <c r="EF301" s="59"/>
      <c r="EG301" s="59"/>
      <c r="EH301" s="59"/>
      <c r="EI301" s="59"/>
      <c r="EJ301" s="59"/>
      <c r="EK301" s="59"/>
      <c r="EL301" s="59"/>
      <c r="EM301" s="59"/>
      <c r="EN301" s="59"/>
      <c r="EO301" s="59"/>
      <c r="EP301" s="59"/>
      <c r="EQ301" s="59"/>
      <c r="ER301" s="59"/>
      <c r="ES301" s="59"/>
      <c r="ET301" s="59"/>
      <c r="EU301" s="59"/>
      <c r="EV301" s="59"/>
      <c r="EW301" s="59"/>
      <c r="EX301" s="59"/>
      <c r="EY301" s="59"/>
      <c r="EZ301" s="59"/>
      <c r="FA301" s="59"/>
      <c r="FB301" s="59"/>
      <c r="FC301" s="59"/>
      <c r="FD301" s="59"/>
      <c r="FE301" s="59"/>
      <c r="FF301" s="59"/>
      <c r="FG301" s="59"/>
      <c r="FH301" s="59"/>
      <c r="FI301" s="59"/>
      <c r="FJ301" s="59"/>
      <c r="FK301" s="59"/>
      <c r="FL301" s="59"/>
      <c r="FM301" s="59"/>
      <c r="FN301" s="59"/>
      <c r="FO301" s="59"/>
      <c r="FP301" s="59"/>
      <c r="FQ301" s="59"/>
      <c r="FR301" s="59"/>
      <c r="FS301" s="59"/>
      <c r="FT301" s="59"/>
      <c r="FU301" s="59"/>
      <c r="FV301" s="59"/>
      <c r="FW301" s="59"/>
      <c r="FX301" s="59"/>
      <c r="FY301" s="59"/>
      <c r="FZ301" s="59"/>
      <c r="GA301" s="59"/>
      <c r="GB301" s="59"/>
      <c r="GC301" s="59"/>
      <c r="GD301" s="59"/>
      <c r="GE301" s="59"/>
      <c r="GF301" s="59"/>
      <c r="GG301" s="59"/>
      <c r="GH301" s="59"/>
      <c r="GI301" s="59"/>
      <c r="GJ301" s="59"/>
      <c r="GK301" s="59"/>
      <c r="GL301" s="59"/>
      <c r="GM301" s="59"/>
      <c r="GN301" s="59"/>
      <c r="GO301" s="59"/>
      <c r="GP301" s="59"/>
      <c r="GQ301" s="59"/>
      <c r="GR301" s="59"/>
      <c r="GS301" s="59"/>
      <c r="GT301" s="59"/>
      <c r="GU301" s="59"/>
      <c r="GV301" s="59"/>
      <c r="GW301" s="59"/>
      <c r="GX301" s="59"/>
      <c r="GY301" s="59"/>
      <c r="GZ301" s="59"/>
      <c r="HA301" s="59"/>
      <c r="HB301" s="59"/>
      <c r="HC301" s="59"/>
      <c r="HD301" s="59"/>
      <c r="HE301" s="59"/>
      <c r="HF301" s="59"/>
      <c r="HG301" s="59"/>
      <c r="HH301" s="59"/>
      <c r="HI301" s="59"/>
      <c r="HJ301" s="59"/>
      <c r="HK301" s="59"/>
      <c r="HL301" s="59"/>
      <c r="HM301" s="59"/>
      <c r="HN301" s="59"/>
      <c r="HO301" s="59"/>
      <c r="HP301" s="59"/>
      <c r="HQ301" s="59"/>
      <c r="HR301" s="59"/>
      <c r="HS301" s="59"/>
      <c r="HT301" s="59"/>
      <c r="HU301" s="59"/>
      <c r="HV301" s="59"/>
      <c r="HW301" s="59"/>
      <c r="HX301" s="59"/>
      <c r="HY301" s="59"/>
      <c r="HZ301" s="59"/>
      <c r="IA301" s="59"/>
      <c r="IB301" s="59"/>
      <c r="IC301" s="59"/>
      <c r="ID301" s="59"/>
      <c r="IE301" s="59"/>
      <c r="IF301" s="59"/>
      <c r="IG301" s="59"/>
      <c r="IH301" s="59"/>
      <c r="II301" s="59"/>
      <c r="IJ301" s="59"/>
      <c r="IK301" s="59"/>
      <c r="IL301" s="59"/>
      <c r="IM301" s="59"/>
      <c r="IN301" s="59"/>
      <c r="IO301" s="59"/>
      <c r="IP301" s="59"/>
      <c r="IQ301" s="59"/>
      <c r="IR301" s="59"/>
      <c r="IS301" s="59"/>
      <c r="IT301" s="59"/>
      <c r="IU301" s="59"/>
      <c r="IV301" s="59"/>
      <c r="IW301" s="59"/>
    </row>
    <row r="302" customFormat="false" ht="18" hidden="true" customHeight="true" outlineLevel="0" collapsed="false">
      <c r="A302" s="161" t="s">
        <v>280</v>
      </c>
      <c r="B302" s="159"/>
      <c r="C302" s="95" t="s">
        <v>261</v>
      </c>
      <c r="D302" s="58"/>
      <c r="E302" s="54" t="n">
        <v>0</v>
      </c>
      <c r="F302" s="49" t="n">
        <v>-1.034</v>
      </c>
      <c r="G302" s="49"/>
      <c r="H302" s="49"/>
      <c r="I302" s="55" t="n">
        <f aca="false">SUM(E302:G302)</f>
        <v>-1.034</v>
      </c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59"/>
      <c r="DJ302" s="59"/>
      <c r="DK302" s="59"/>
      <c r="DL302" s="59"/>
      <c r="DM302" s="59"/>
      <c r="DN302" s="59"/>
      <c r="DO302" s="59"/>
      <c r="DP302" s="59"/>
      <c r="DQ302" s="59"/>
      <c r="DR302" s="59"/>
      <c r="DS302" s="59"/>
      <c r="DT302" s="59"/>
      <c r="DU302" s="59"/>
      <c r="DV302" s="59"/>
      <c r="DW302" s="59"/>
      <c r="DX302" s="59"/>
      <c r="DY302" s="59"/>
      <c r="DZ302" s="59"/>
      <c r="EA302" s="59"/>
      <c r="EB302" s="59"/>
      <c r="EC302" s="59"/>
      <c r="ED302" s="59"/>
      <c r="EE302" s="59"/>
      <c r="EF302" s="59"/>
      <c r="EG302" s="59"/>
      <c r="EH302" s="59"/>
      <c r="EI302" s="59"/>
      <c r="EJ302" s="59"/>
      <c r="EK302" s="59"/>
      <c r="EL302" s="59"/>
      <c r="EM302" s="59"/>
      <c r="EN302" s="59"/>
      <c r="EO302" s="59"/>
      <c r="EP302" s="59"/>
      <c r="EQ302" s="59"/>
      <c r="ER302" s="59"/>
      <c r="ES302" s="59"/>
      <c r="ET302" s="59"/>
      <c r="EU302" s="59"/>
      <c r="EV302" s="59"/>
      <c r="EW302" s="59"/>
      <c r="EX302" s="59"/>
      <c r="EY302" s="59"/>
      <c r="EZ302" s="59"/>
      <c r="FA302" s="59"/>
      <c r="FB302" s="59"/>
      <c r="FC302" s="59"/>
      <c r="FD302" s="59"/>
      <c r="FE302" s="59"/>
      <c r="FF302" s="59"/>
      <c r="FG302" s="59"/>
      <c r="FH302" s="59"/>
      <c r="FI302" s="59"/>
      <c r="FJ302" s="59"/>
      <c r="FK302" s="59"/>
      <c r="FL302" s="59"/>
      <c r="FM302" s="59"/>
      <c r="FN302" s="59"/>
      <c r="FO302" s="59"/>
      <c r="FP302" s="59"/>
      <c r="FQ302" s="59"/>
      <c r="FR302" s="59"/>
      <c r="FS302" s="59"/>
      <c r="FT302" s="59"/>
      <c r="FU302" s="59"/>
      <c r="FV302" s="59"/>
      <c r="FW302" s="59"/>
      <c r="FX302" s="59"/>
      <c r="FY302" s="59"/>
      <c r="FZ302" s="59"/>
      <c r="GA302" s="59"/>
      <c r="GB302" s="59"/>
      <c r="GC302" s="59"/>
      <c r="GD302" s="59"/>
      <c r="GE302" s="59"/>
      <c r="GF302" s="59"/>
      <c r="GG302" s="59"/>
      <c r="GH302" s="59"/>
      <c r="GI302" s="59"/>
      <c r="GJ302" s="59"/>
      <c r="GK302" s="59"/>
      <c r="GL302" s="59"/>
      <c r="GM302" s="59"/>
      <c r="GN302" s="59"/>
      <c r="GO302" s="59"/>
      <c r="GP302" s="59"/>
      <c r="GQ302" s="59"/>
      <c r="GR302" s="59"/>
      <c r="GS302" s="59"/>
      <c r="GT302" s="59"/>
      <c r="GU302" s="59"/>
      <c r="GV302" s="59"/>
      <c r="GW302" s="59"/>
      <c r="GX302" s="59"/>
      <c r="GY302" s="59"/>
      <c r="GZ302" s="59"/>
      <c r="HA302" s="59"/>
      <c r="HB302" s="59"/>
      <c r="HC302" s="59"/>
      <c r="HD302" s="59"/>
      <c r="HE302" s="59"/>
      <c r="HF302" s="59"/>
      <c r="HG302" s="59"/>
      <c r="HH302" s="59"/>
      <c r="HI302" s="59"/>
      <c r="HJ302" s="59"/>
      <c r="HK302" s="59"/>
      <c r="HL302" s="59"/>
      <c r="HM302" s="59"/>
      <c r="HN302" s="59"/>
      <c r="HO302" s="59"/>
      <c r="HP302" s="59"/>
      <c r="HQ302" s="59"/>
      <c r="HR302" s="59"/>
      <c r="HS302" s="59"/>
      <c r="HT302" s="59"/>
      <c r="HU302" s="59"/>
      <c r="HV302" s="59"/>
      <c r="HW302" s="59"/>
      <c r="HX302" s="59"/>
      <c r="HY302" s="59"/>
      <c r="HZ302" s="59"/>
      <c r="IA302" s="59"/>
      <c r="IB302" s="59"/>
      <c r="IC302" s="59"/>
      <c r="ID302" s="59"/>
      <c r="IE302" s="59"/>
      <c r="IF302" s="59"/>
      <c r="IG302" s="59"/>
      <c r="IH302" s="59"/>
      <c r="II302" s="59"/>
      <c r="IJ302" s="59"/>
      <c r="IK302" s="59"/>
      <c r="IL302" s="59"/>
      <c r="IM302" s="59"/>
      <c r="IN302" s="59"/>
      <c r="IO302" s="59"/>
      <c r="IP302" s="59"/>
      <c r="IQ302" s="59"/>
      <c r="IR302" s="59"/>
      <c r="IS302" s="59"/>
      <c r="IT302" s="59"/>
      <c r="IU302" s="59"/>
      <c r="IV302" s="59"/>
      <c r="IW302" s="59"/>
    </row>
    <row r="303" customFormat="false" ht="18" hidden="true" customHeight="true" outlineLevel="0" collapsed="false">
      <c r="A303" s="161" t="s">
        <v>281</v>
      </c>
      <c r="B303" s="159"/>
      <c r="C303" s="95" t="s">
        <v>261</v>
      </c>
      <c r="D303" s="58"/>
      <c r="E303" s="54" t="n">
        <v>0</v>
      </c>
      <c r="F303" s="49" t="n">
        <v>-9.375</v>
      </c>
      <c r="G303" s="49"/>
      <c r="H303" s="49"/>
      <c r="I303" s="55" t="n">
        <f aca="false">SUM(E303:G303)</f>
        <v>-9.375</v>
      </c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59"/>
      <c r="DJ303" s="59"/>
      <c r="DK303" s="59"/>
      <c r="DL303" s="59"/>
      <c r="DM303" s="59"/>
      <c r="DN303" s="59"/>
      <c r="DO303" s="59"/>
      <c r="DP303" s="59"/>
      <c r="DQ303" s="59"/>
      <c r="DR303" s="59"/>
      <c r="DS303" s="59"/>
      <c r="DT303" s="59"/>
      <c r="DU303" s="59"/>
      <c r="DV303" s="59"/>
      <c r="DW303" s="59"/>
      <c r="DX303" s="59"/>
      <c r="DY303" s="59"/>
      <c r="DZ303" s="59"/>
      <c r="EA303" s="59"/>
      <c r="EB303" s="59"/>
      <c r="EC303" s="59"/>
      <c r="ED303" s="59"/>
      <c r="EE303" s="59"/>
      <c r="EF303" s="59"/>
      <c r="EG303" s="59"/>
      <c r="EH303" s="59"/>
      <c r="EI303" s="59"/>
      <c r="EJ303" s="59"/>
      <c r="EK303" s="59"/>
      <c r="EL303" s="59"/>
      <c r="EM303" s="59"/>
      <c r="EN303" s="59"/>
      <c r="EO303" s="59"/>
      <c r="EP303" s="59"/>
      <c r="EQ303" s="59"/>
      <c r="ER303" s="59"/>
      <c r="ES303" s="59"/>
      <c r="ET303" s="59"/>
      <c r="EU303" s="59"/>
      <c r="EV303" s="59"/>
      <c r="EW303" s="59"/>
      <c r="EX303" s="59"/>
      <c r="EY303" s="59"/>
      <c r="EZ303" s="59"/>
      <c r="FA303" s="59"/>
      <c r="FB303" s="59"/>
      <c r="FC303" s="59"/>
      <c r="FD303" s="59"/>
      <c r="FE303" s="59"/>
      <c r="FF303" s="59"/>
      <c r="FG303" s="59"/>
      <c r="FH303" s="59"/>
      <c r="FI303" s="59"/>
      <c r="FJ303" s="59"/>
      <c r="FK303" s="59"/>
      <c r="FL303" s="59"/>
      <c r="FM303" s="59"/>
      <c r="FN303" s="59"/>
      <c r="FO303" s="59"/>
      <c r="FP303" s="59"/>
      <c r="FQ303" s="59"/>
      <c r="FR303" s="59"/>
      <c r="FS303" s="59"/>
      <c r="FT303" s="59"/>
      <c r="FU303" s="59"/>
      <c r="FV303" s="59"/>
      <c r="FW303" s="59"/>
      <c r="FX303" s="59"/>
      <c r="FY303" s="59"/>
      <c r="FZ303" s="59"/>
      <c r="GA303" s="59"/>
      <c r="GB303" s="59"/>
      <c r="GC303" s="59"/>
      <c r="GD303" s="59"/>
      <c r="GE303" s="59"/>
      <c r="GF303" s="59"/>
      <c r="GG303" s="59"/>
      <c r="GH303" s="59"/>
      <c r="GI303" s="59"/>
      <c r="GJ303" s="59"/>
      <c r="GK303" s="59"/>
      <c r="GL303" s="59"/>
      <c r="GM303" s="59"/>
      <c r="GN303" s="59"/>
      <c r="GO303" s="59"/>
      <c r="GP303" s="59"/>
      <c r="GQ303" s="59"/>
      <c r="GR303" s="59"/>
      <c r="GS303" s="59"/>
      <c r="GT303" s="59"/>
      <c r="GU303" s="59"/>
      <c r="GV303" s="59"/>
      <c r="GW303" s="59"/>
      <c r="GX303" s="59"/>
      <c r="GY303" s="59"/>
      <c r="GZ303" s="59"/>
      <c r="HA303" s="59"/>
      <c r="HB303" s="59"/>
      <c r="HC303" s="59"/>
      <c r="HD303" s="59"/>
      <c r="HE303" s="59"/>
      <c r="HF303" s="59"/>
      <c r="HG303" s="59"/>
      <c r="HH303" s="59"/>
      <c r="HI303" s="59"/>
      <c r="HJ303" s="59"/>
      <c r="HK303" s="59"/>
      <c r="HL303" s="59"/>
      <c r="HM303" s="59"/>
      <c r="HN303" s="59"/>
      <c r="HO303" s="59"/>
      <c r="HP303" s="59"/>
      <c r="HQ303" s="59"/>
      <c r="HR303" s="59"/>
      <c r="HS303" s="59"/>
      <c r="HT303" s="59"/>
      <c r="HU303" s="59"/>
      <c r="HV303" s="59"/>
      <c r="HW303" s="59"/>
      <c r="HX303" s="59"/>
      <c r="HY303" s="59"/>
      <c r="HZ303" s="59"/>
      <c r="IA303" s="59"/>
      <c r="IB303" s="59"/>
      <c r="IC303" s="59"/>
      <c r="ID303" s="59"/>
      <c r="IE303" s="59"/>
      <c r="IF303" s="59"/>
      <c r="IG303" s="59"/>
      <c r="IH303" s="59"/>
      <c r="II303" s="59"/>
      <c r="IJ303" s="59"/>
      <c r="IK303" s="59"/>
      <c r="IL303" s="59"/>
      <c r="IM303" s="59"/>
      <c r="IN303" s="59"/>
      <c r="IO303" s="59"/>
      <c r="IP303" s="59"/>
      <c r="IQ303" s="59"/>
      <c r="IR303" s="59"/>
      <c r="IS303" s="59"/>
      <c r="IT303" s="59"/>
      <c r="IU303" s="59"/>
      <c r="IV303" s="59"/>
      <c r="IW303" s="59"/>
    </row>
    <row r="304" customFormat="false" ht="18" hidden="true" customHeight="true" outlineLevel="0" collapsed="false">
      <c r="A304" s="161" t="s">
        <v>282</v>
      </c>
      <c r="B304" s="159"/>
      <c r="C304" s="95" t="s">
        <v>261</v>
      </c>
      <c r="D304" s="58"/>
      <c r="E304" s="54" t="n">
        <v>0</v>
      </c>
      <c r="F304" s="49" t="n">
        <v>-6.435</v>
      </c>
      <c r="G304" s="49"/>
      <c r="H304" s="49"/>
      <c r="I304" s="55" t="n">
        <f aca="false">SUM(E304:G304)</f>
        <v>-6.435</v>
      </c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59"/>
      <c r="DJ304" s="59"/>
      <c r="DK304" s="59"/>
      <c r="DL304" s="59"/>
      <c r="DM304" s="59"/>
      <c r="DN304" s="59"/>
      <c r="DO304" s="59"/>
      <c r="DP304" s="59"/>
      <c r="DQ304" s="59"/>
      <c r="DR304" s="59"/>
      <c r="DS304" s="59"/>
      <c r="DT304" s="59"/>
      <c r="DU304" s="59"/>
      <c r="DV304" s="59"/>
      <c r="DW304" s="59"/>
      <c r="DX304" s="59"/>
      <c r="DY304" s="59"/>
      <c r="DZ304" s="59"/>
      <c r="EA304" s="59"/>
      <c r="EB304" s="59"/>
      <c r="EC304" s="59"/>
      <c r="ED304" s="59"/>
      <c r="EE304" s="59"/>
      <c r="EF304" s="59"/>
      <c r="EG304" s="59"/>
      <c r="EH304" s="59"/>
      <c r="EI304" s="59"/>
      <c r="EJ304" s="59"/>
      <c r="EK304" s="59"/>
      <c r="EL304" s="59"/>
      <c r="EM304" s="59"/>
      <c r="EN304" s="59"/>
      <c r="EO304" s="59"/>
      <c r="EP304" s="59"/>
      <c r="EQ304" s="59"/>
      <c r="ER304" s="59"/>
      <c r="ES304" s="59"/>
      <c r="ET304" s="59"/>
      <c r="EU304" s="59"/>
      <c r="EV304" s="59"/>
      <c r="EW304" s="59"/>
      <c r="EX304" s="59"/>
      <c r="EY304" s="59"/>
      <c r="EZ304" s="59"/>
      <c r="FA304" s="59"/>
      <c r="FB304" s="59"/>
      <c r="FC304" s="59"/>
      <c r="FD304" s="59"/>
      <c r="FE304" s="59"/>
      <c r="FF304" s="59"/>
      <c r="FG304" s="59"/>
      <c r="FH304" s="59"/>
      <c r="FI304" s="59"/>
      <c r="FJ304" s="59"/>
      <c r="FK304" s="59"/>
      <c r="FL304" s="59"/>
      <c r="FM304" s="59"/>
      <c r="FN304" s="59"/>
      <c r="FO304" s="59"/>
      <c r="FP304" s="59"/>
      <c r="FQ304" s="59"/>
      <c r="FR304" s="59"/>
      <c r="FS304" s="59"/>
      <c r="FT304" s="59"/>
      <c r="FU304" s="59"/>
      <c r="FV304" s="59"/>
      <c r="FW304" s="59"/>
      <c r="FX304" s="59"/>
      <c r="FY304" s="59"/>
      <c r="FZ304" s="59"/>
      <c r="GA304" s="59"/>
      <c r="GB304" s="59"/>
      <c r="GC304" s="59"/>
      <c r="GD304" s="59"/>
      <c r="GE304" s="59"/>
      <c r="GF304" s="59"/>
      <c r="GG304" s="59"/>
      <c r="GH304" s="59"/>
      <c r="GI304" s="59"/>
      <c r="GJ304" s="59"/>
      <c r="GK304" s="59"/>
      <c r="GL304" s="59"/>
      <c r="GM304" s="59"/>
      <c r="GN304" s="59"/>
      <c r="GO304" s="59"/>
      <c r="GP304" s="59"/>
      <c r="GQ304" s="59"/>
      <c r="GR304" s="59"/>
      <c r="GS304" s="59"/>
      <c r="GT304" s="59"/>
      <c r="GU304" s="59"/>
      <c r="GV304" s="59"/>
      <c r="GW304" s="59"/>
      <c r="GX304" s="59"/>
      <c r="GY304" s="59"/>
      <c r="GZ304" s="59"/>
      <c r="HA304" s="59"/>
      <c r="HB304" s="59"/>
      <c r="HC304" s="59"/>
      <c r="HD304" s="59"/>
      <c r="HE304" s="59"/>
      <c r="HF304" s="59"/>
      <c r="HG304" s="59"/>
      <c r="HH304" s="59"/>
      <c r="HI304" s="59"/>
      <c r="HJ304" s="59"/>
      <c r="HK304" s="59"/>
      <c r="HL304" s="59"/>
      <c r="HM304" s="59"/>
      <c r="HN304" s="59"/>
      <c r="HO304" s="59"/>
      <c r="HP304" s="59"/>
      <c r="HQ304" s="59"/>
      <c r="HR304" s="59"/>
      <c r="HS304" s="59"/>
      <c r="HT304" s="59"/>
      <c r="HU304" s="59"/>
      <c r="HV304" s="59"/>
      <c r="HW304" s="59"/>
      <c r="HX304" s="59"/>
      <c r="HY304" s="59"/>
      <c r="HZ304" s="59"/>
      <c r="IA304" s="59"/>
      <c r="IB304" s="59"/>
      <c r="IC304" s="59"/>
      <c r="ID304" s="59"/>
      <c r="IE304" s="59"/>
      <c r="IF304" s="59"/>
      <c r="IG304" s="59"/>
      <c r="IH304" s="59"/>
      <c r="II304" s="59"/>
      <c r="IJ304" s="59"/>
      <c r="IK304" s="59"/>
      <c r="IL304" s="59"/>
      <c r="IM304" s="59"/>
      <c r="IN304" s="59"/>
      <c r="IO304" s="59"/>
      <c r="IP304" s="59"/>
      <c r="IQ304" s="59"/>
      <c r="IR304" s="59"/>
      <c r="IS304" s="59"/>
      <c r="IT304" s="59"/>
      <c r="IU304" s="59"/>
      <c r="IV304" s="59"/>
      <c r="IW304" s="59"/>
    </row>
    <row r="305" customFormat="false" ht="18" hidden="true" customHeight="true" outlineLevel="0" collapsed="false">
      <c r="A305" s="161" t="s">
        <v>283</v>
      </c>
      <c r="B305" s="159"/>
      <c r="C305" s="95" t="s">
        <v>261</v>
      </c>
      <c r="D305" s="58"/>
      <c r="E305" s="54" t="n">
        <v>-2.008</v>
      </c>
      <c r="F305" s="49" t="n">
        <v>0.052</v>
      </c>
      <c r="G305" s="49"/>
      <c r="H305" s="49"/>
      <c r="I305" s="55" t="n">
        <f aca="false">SUM(E305:G305)</f>
        <v>-1.956</v>
      </c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/>
      <c r="CV305" s="59"/>
      <c r="CW305" s="59"/>
      <c r="CX305" s="59"/>
      <c r="CY305" s="59"/>
      <c r="CZ305" s="59"/>
      <c r="DA305" s="59"/>
      <c r="DB305" s="59"/>
      <c r="DC305" s="59"/>
      <c r="DD305" s="59"/>
      <c r="DE305" s="59"/>
      <c r="DF305" s="59"/>
      <c r="DG305" s="59"/>
      <c r="DH305" s="59"/>
      <c r="DI305" s="59"/>
      <c r="DJ305" s="59"/>
      <c r="DK305" s="59"/>
      <c r="DL305" s="59"/>
      <c r="DM305" s="59"/>
      <c r="DN305" s="59"/>
      <c r="DO305" s="59"/>
      <c r="DP305" s="59"/>
      <c r="DQ305" s="59"/>
      <c r="DR305" s="59"/>
      <c r="DS305" s="59"/>
      <c r="DT305" s="59"/>
      <c r="DU305" s="59"/>
      <c r="DV305" s="59"/>
      <c r="DW305" s="59"/>
      <c r="DX305" s="59"/>
      <c r="DY305" s="59"/>
      <c r="DZ305" s="59"/>
      <c r="EA305" s="59"/>
      <c r="EB305" s="59"/>
      <c r="EC305" s="59"/>
      <c r="ED305" s="59"/>
      <c r="EE305" s="59"/>
      <c r="EF305" s="59"/>
      <c r="EG305" s="59"/>
      <c r="EH305" s="59"/>
      <c r="EI305" s="59"/>
      <c r="EJ305" s="59"/>
      <c r="EK305" s="59"/>
      <c r="EL305" s="59"/>
      <c r="EM305" s="59"/>
      <c r="EN305" s="59"/>
      <c r="EO305" s="59"/>
      <c r="EP305" s="59"/>
      <c r="EQ305" s="59"/>
      <c r="ER305" s="59"/>
      <c r="ES305" s="59"/>
      <c r="ET305" s="59"/>
      <c r="EU305" s="59"/>
      <c r="EV305" s="59"/>
      <c r="EW305" s="59"/>
      <c r="EX305" s="59"/>
      <c r="EY305" s="59"/>
      <c r="EZ305" s="59"/>
      <c r="FA305" s="59"/>
      <c r="FB305" s="59"/>
      <c r="FC305" s="59"/>
      <c r="FD305" s="59"/>
      <c r="FE305" s="59"/>
      <c r="FF305" s="59"/>
      <c r="FG305" s="59"/>
      <c r="FH305" s="59"/>
      <c r="FI305" s="59"/>
      <c r="FJ305" s="59"/>
      <c r="FK305" s="59"/>
      <c r="FL305" s="59"/>
      <c r="FM305" s="59"/>
      <c r="FN305" s="59"/>
      <c r="FO305" s="59"/>
      <c r="FP305" s="59"/>
      <c r="FQ305" s="59"/>
      <c r="FR305" s="59"/>
      <c r="FS305" s="59"/>
      <c r="FT305" s="59"/>
      <c r="FU305" s="59"/>
      <c r="FV305" s="59"/>
      <c r="FW305" s="59"/>
      <c r="FX305" s="59"/>
      <c r="FY305" s="59"/>
      <c r="FZ305" s="59"/>
      <c r="GA305" s="59"/>
      <c r="GB305" s="59"/>
      <c r="GC305" s="59"/>
      <c r="GD305" s="59"/>
      <c r="GE305" s="59"/>
      <c r="GF305" s="59"/>
      <c r="GG305" s="59"/>
      <c r="GH305" s="59"/>
      <c r="GI305" s="59"/>
      <c r="GJ305" s="59"/>
      <c r="GK305" s="59"/>
      <c r="GL305" s="59"/>
      <c r="GM305" s="59"/>
      <c r="GN305" s="59"/>
      <c r="GO305" s="59"/>
      <c r="GP305" s="59"/>
      <c r="GQ305" s="59"/>
      <c r="GR305" s="59"/>
      <c r="GS305" s="59"/>
      <c r="GT305" s="59"/>
      <c r="GU305" s="59"/>
      <c r="GV305" s="59"/>
      <c r="GW305" s="59"/>
      <c r="GX305" s="59"/>
      <c r="GY305" s="59"/>
      <c r="GZ305" s="59"/>
      <c r="HA305" s="59"/>
      <c r="HB305" s="59"/>
      <c r="HC305" s="59"/>
      <c r="HD305" s="59"/>
      <c r="HE305" s="59"/>
      <c r="HF305" s="59"/>
      <c r="HG305" s="59"/>
      <c r="HH305" s="59"/>
      <c r="HI305" s="59"/>
      <c r="HJ305" s="59"/>
      <c r="HK305" s="59"/>
      <c r="HL305" s="59"/>
      <c r="HM305" s="59"/>
      <c r="HN305" s="59"/>
      <c r="HO305" s="59"/>
      <c r="HP305" s="59"/>
      <c r="HQ305" s="59"/>
      <c r="HR305" s="59"/>
      <c r="HS305" s="59"/>
      <c r="HT305" s="59"/>
      <c r="HU305" s="59"/>
      <c r="HV305" s="59"/>
      <c r="HW305" s="59"/>
      <c r="HX305" s="59"/>
      <c r="HY305" s="59"/>
      <c r="HZ305" s="59"/>
      <c r="IA305" s="59"/>
      <c r="IB305" s="59"/>
      <c r="IC305" s="59"/>
      <c r="ID305" s="59"/>
      <c r="IE305" s="59"/>
      <c r="IF305" s="59"/>
      <c r="IG305" s="59"/>
      <c r="IH305" s="59"/>
      <c r="II305" s="59"/>
      <c r="IJ305" s="59"/>
      <c r="IK305" s="59"/>
      <c r="IL305" s="59"/>
      <c r="IM305" s="59"/>
      <c r="IN305" s="59"/>
      <c r="IO305" s="59"/>
      <c r="IP305" s="59"/>
      <c r="IQ305" s="59"/>
      <c r="IR305" s="59"/>
      <c r="IS305" s="59"/>
      <c r="IT305" s="59"/>
      <c r="IU305" s="59"/>
      <c r="IV305" s="59"/>
      <c r="IW305" s="59"/>
    </row>
    <row r="306" customFormat="false" ht="18" hidden="true" customHeight="true" outlineLevel="0" collapsed="false">
      <c r="A306" s="161" t="s">
        <v>284</v>
      </c>
      <c r="B306" s="159"/>
      <c r="C306" s="95" t="s">
        <v>261</v>
      </c>
      <c r="D306" s="58"/>
      <c r="E306" s="54" t="n">
        <v>-34.785</v>
      </c>
      <c r="F306" s="49" t="n">
        <v>0.615</v>
      </c>
      <c r="G306" s="49"/>
      <c r="H306" s="49"/>
      <c r="I306" s="55" t="n">
        <f aca="false">SUM(E306:G306)</f>
        <v>-34.17</v>
      </c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59"/>
      <c r="DJ306" s="59"/>
      <c r="DK306" s="59"/>
      <c r="DL306" s="59"/>
      <c r="DM306" s="59"/>
      <c r="DN306" s="59"/>
      <c r="DO306" s="59"/>
      <c r="DP306" s="59"/>
      <c r="DQ306" s="59"/>
      <c r="DR306" s="59"/>
      <c r="DS306" s="59"/>
      <c r="DT306" s="59"/>
      <c r="DU306" s="59"/>
      <c r="DV306" s="59"/>
      <c r="DW306" s="59"/>
      <c r="DX306" s="59"/>
      <c r="DY306" s="59"/>
      <c r="DZ306" s="59"/>
      <c r="EA306" s="59"/>
      <c r="EB306" s="59"/>
      <c r="EC306" s="59"/>
      <c r="ED306" s="59"/>
      <c r="EE306" s="59"/>
      <c r="EF306" s="59"/>
      <c r="EG306" s="59"/>
      <c r="EH306" s="59"/>
      <c r="EI306" s="59"/>
      <c r="EJ306" s="59"/>
      <c r="EK306" s="59"/>
      <c r="EL306" s="59"/>
      <c r="EM306" s="59"/>
      <c r="EN306" s="59"/>
      <c r="EO306" s="59"/>
      <c r="EP306" s="59"/>
      <c r="EQ306" s="59"/>
      <c r="ER306" s="59"/>
      <c r="ES306" s="59"/>
      <c r="ET306" s="59"/>
      <c r="EU306" s="59"/>
      <c r="EV306" s="59"/>
      <c r="EW306" s="59"/>
      <c r="EX306" s="59"/>
      <c r="EY306" s="59"/>
      <c r="EZ306" s="59"/>
      <c r="FA306" s="59"/>
      <c r="FB306" s="59"/>
      <c r="FC306" s="59"/>
      <c r="FD306" s="59"/>
      <c r="FE306" s="59"/>
      <c r="FF306" s="59"/>
      <c r="FG306" s="59"/>
      <c r="FH306" s="59"/>
      <c r="FI306" s="59"/>
      <c r="FJ306" s="59"/>
      <c r="FK306" s="59"/>
      <c r="FL306" s="59"/>
      <c r="FM306" s="59"/>
      <c r="FN306" s="59"/>
      <c r="FO306" s="59"/>
      <c r="FP306" s="59"/>
      <c r="FQ306" s="59"/>
      <c r="FR306" s="59"/>
      <c r="FS306" s="59"/>
      <c r="FT306" s="59"/>
      <c r="FU306" s="59"/>
      <c r="FV306" s="59"/>
      <c r="FW306" s="59"/>
      <c r="FX306" s="59"/>
      <c r="FY306" s="59"/>
      <c r="FZ306" s="59"/>
      <c r="GA306" s="59"/>
      <c r="GB306" s="59"/>
      <c r="GC306" s="59"/>
      <c r="GD306" s="59"/>
      <c r="GE306" s="59"/>
      <c r="GF306" s="59"/>
      <c r="GG306" s="59"/>
      <c r="GH306" s="59"/>
      <c r="GI306" s="59"/>
      <c r="GJ306" s="59"/>
      <c r="GK306" s="59"/>
      <c r="GL306" s="59"/>
      <c r="GM306" s="59"/>
      <c r="GN306" s="59"/>
      <c r="GO306" s="59"/>
      <c r="GP306" s="59"/>
      <c r="GQ306" s="59"/>
      <c r="GR306" s="59"/>
      <c r="GS306" s="59"/>
      <c r="GT306" s="59"/>
      <c r="GU306" s="59"/>
      <c r="GV306" s="59"/>
      <c r="GW306" s="59"/>
      <c r="GX306" s="59"/>
      <c r="GY306" s="59"/>
      <c r="GZ306" s="59"/>
      <c r="HA306" s="59"/>
      <c r="HB306" s="59"/>
      <c r="HC306" s="59"/>
      <c r="HD306" s="59"/>
      <c r="HE306" s="59"/>
      <c r="HF306" s="59"/>
      <c r="HG306" s="59"/>
      <c r="HH306" s="59"/>
      <c r="HI306" s="59"/>
      <c r="HJ306" s="59"/>
      <c r="HK306" s="59"/>
      <c r="HL306" s="59"/>
      <c r="HM306" s="59"/>
      <c r="HN306" s="59"/>
      <c r="HO306" s="59"/>
      <c r="HP306" s="59"/>
      <c r="HQ306" s="59"/>
      <c r="HR306" s="59"/>
      <c r="HS306" s="59"/>
      <c r="HT306" s="59"/>
      <c r="HU306" s="59"/>
      <c r="HV306" s="59"/>
      <c r="HW306" s="59"/>
      <c r="HX306" s="59"/>
      <c r="HY306" s="59"/>
      <c r="HZ306" s="59"/>
      <c r="IA306" s="59"/>
      <c r="IB306" s="59"/>
      <c r="IC306" s="59"/>
      <c r="ID306" s="59"/>
      <c r="IE306" s="59"/>
      <c r="IF306" s="59"/>
      <c r="IG306" s="59"/>
      <c r="IH306" s="59"/>
      <c r="II306" s="59"/>
      <c r="IJ306" s="59"/>
      <c r="IK306" s="59"/>
      <c r="IL306" s="59"/>
      <c r="IM306" s="59"/>
      <c r="IN306" s="59"/>
      <c r="IO306" s="59"/>
      <c r="IP306" s="59"/>
      <c r="IQ306" s="59"/>
      <c r="IR306" s="59"/>
      <c r="IS306" s="59"/>
      <c r="IT306" s="59"/>
      <c r="IU306" s="59"/>
      <c r="IV306" s="59"/>
      <c r="IW306" s="59"/>
    </row>
    <row r="307" customFormat="false" ht="18" hidden="true" customHeight="true" outlineLevel="0" collapsed="false">
      <c r="A307" s="161" t="s">
        <v>285</v>
      </c>
      <c r="B307" s="159"/>
      <c r="C307" s="95" t="s">
        <v>261</v>
      </c>
      <c r="D307" s="58"/>
      <c r="E307" s="54" t="n">
        <v>69.65</v>
      </c>
      <c r="F307" s="49" t="n">
        <v>-10.413</v>
      </c>
      <c r="G307" s="49"/>
      <c r="H307" s="49"/>
      <c r="I307" s="55" t="n">
        <f aca="false">SUM(E307:G307)</f>
        <v>59.237</v>
      </c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/>
      <c r="CV307" s="59"/>
      <c r="CW307" s="59"/>
      <c r="CX307" s="59"/>
      <c r="CY307" s="59"/>
      <c r="CZ307" s="59"/>
      <c r="DA307" s="59"/>
      <c r="DB307" s="59"/>
      <c r="DC307" s="59"/>
      <c r="DD307" s="59"/>
      <c r="DE307" s="59"/>
      <c r="DF307" s="59"/>
      <c r="DG307" s="59"/>
      <c r="DH307" s="59"/>
      <c r="DI307" s="59"/>
      <c r="DJ307" s="59"/>
      <c r="DK307" s="59"/>
      <c r="DL307" s="59"/>
      <c r="DM307" s="59"/>
      <c r="DN307" s="59"/>
      <c r="DO307" s="59"/>
      <c r="DP307" s="59"/>
      <c r="DQ307" s="59"/>
      <c r="DR307" s="59"/>
      <c r="DS307" s="59"/>
      <c r="DT307" s="59"/>
      <c r="DU307" s="59"/>
      <c r="DV307" s="59"/>
      <c r="DW307" s="59"/>
      <c r="DX307" s="59"/>
      <c r="DY307" s="59"/>
      <c r="DZ307" s="59"/>
      <c r="EA307" s="59"/>
      <c r="EB307" s="59"/>
      <c r="EC307" s="59"/>
      <c r="ED307" s="59"/>
      <c r="EE307" s="59"/>
      <c r="EF307" s="59"/>
      <c r="EG307" s="59"/>
      <c r="EH307" s="59"/>
      <c r="EI307" s="59"/>
      <c r="EJ307" s="59"/>
      <c r="EK307" s="59"/>
      <c r="EL307" s="59"/>
      <c r="EM307" s="59"/>
      <c r="EN307" s="59"/>
      <c r="EO307" s="59"/>
      <c r="EP307" s="59"/>
      <c r="EQ307" s="59"/>
      <c r="ER307" s="59"/>
      <c r="ES307" s="59"/>
      <c r="ET307" s="59"/>
      <c r="EU307" s="59"/>
      <c r="EV307" s="59"/>
      <c r="EW307" s="59"/>
      <c r="EX307" s="59"/>
      <c r="EY307" s="59"/>
      <c r="EZ307" s="59"/>
      <c r="FA307" s="59"/>
      <c r="FB307" s="59"/>
      <c r="FC307" s="59"/>
      <c r="FD307" s="59"/>
      <c r="FE307" s="59"/>
      <c r="FF307" s="59"/>
      <c r="FG307" s="59"/>
      <c r="FH307" s="59"/>
      <c r="FI307" s="59"/>
      <c r="FJ307" s="59"/>
      <c r="FK307" s="59"/>
      <c r="FL307" s="59"/>
      <c r="FM307" s="59"/>
      <c r="FN307" s="59"/>
      <c r="FO307" s="59"/>
      <c r="FP307" s="59"/>
      <c r="FQ307" s="59"/>
      <c r="FR307" s="59"/>
      <c r="FS307" s="59"/>
      <c r="FT307" s="59"/>
      <c r="FU307" s="59"/>
      <c r="FV307" s="59"/>
      <c r="FW307" s="59"/>
      <c r="FX307" s="59"/>
      <c r="FY307" s="59"/>
      <c r="FZ307" s="59"/>
      <c r="GA307" s="59"/>
      <c r="GB307" s="59"/>
      <c r="GC307" s="59"/>
      <c r="GD307" s="59"/>
      <c r="GE307" s="59"/>
      <c r="GF307" s="59"/>
      <c r="GG307" s="59"/>
      <c r="GH307" s="59"/>
      <c r="GI307" s="59"/>
      <c r="GJ307" s="59"/>
      <c r="GK307" s="59"/>
      <c r="GL307" s="59"/>
      <c r="GM307" s="59"/>
      <c r="GN307" s="59"/>
      <c r="GO307" s="59"/>
      <c r="GP307" s="59"/>
      <c r="GQ307" s="59"/>
      <c r="GR307" s="59"/>
      <c r="GS307" s="59"/>
      <c r="GT307" s="59"/>
      <c r="GU307" s="59"/>
      <c r="GV307" s="59"/>
      <c r="GW307" s="59"/>
      <c r="GX307" s="59"/>
      <c r="GY307" s="59"/>
      <c r="GZ307" s="59"/>
      <c r="HA307" s="59"/>
      <c r="HB307" s="59"/>
      <c r="HC307" s="59"/>
      <c r="HD307" s="59"/>
      <c r="HE307" s="59"/>
      <c r="HF307" s="59"/>
      <c r="HG307" s="59"/>
      <c r="HH307" s="59"/>
      <c r="HI307" s="59"/>
      <c r="HJ307" s="59"/>
      <c r="HK307" s="59"/>
      <c r="HL307" s="59"/>
      <c r="HM307" s="59"/>
      <c r="HN307" s="59"/>
      <c r="HO307" s="59"/>
      <c r="HP307" s="59"/>
      <c r="HQ307" s="59"/>
      <c r="HR307" s="59"/>
      <c r="HS307" s="59"/>
      <c r="HT307" s="59"/>
      <c r="HU307" s="59"/>
      <c r="HV307" s="59"/>
      <c r="HW307" s="59"/>
      <c r="HX307" s="59"/>
      <c r="HY307" s="59"/>
      <c r="HZ307" s="59"/>
      <c r="IA307" s="59"/>
      <c r="IB307" s="59"/>
      <c r="IC307" s="59"/>
      <c r="ID307" s="59"/>
      <c r="IE307" s="59"/>
      <c r="IF307" s="59"/>
      <c r="IG307" s="59"/>
      <c r="IH307" s="59"/>
      <c r="II307" s="59"/>
      <c r="IJ307" s="59"/>
      <c r="IK307" s="59"/>
      <c r="IL307" s="59"/>
      <c r="IM307" s="59"/>
      <c r="IN307" s="59"/>
      <c r="IO307" s="59"/>
      <c r="IP307" s="59"/>
      <c r="IQ307" s="59"/>
      <c r="IR307" s="59"/>
      <c r="IS307" s="59"/>
      <c r="IT307" s="59"/>
      <c r="IU307" s="59"/>
      <c r="IV307" s="59"/>
      <c r="IW307" s="59"/>
    </row>
    <row r="308" customFormat="false" ht="18" hidden="true" customHeight="true" outlineLevel="0" collapsed="false">
      <c r="A308" s="161" t="s">
        <v>286</v>
      </c>
      <c r="B308" s="159"/>
      <c r="C308" s="95" t="s">
        <v>261</v>
      </c>
      <c r="D308" s="58"/>
      <c r="E308" s="54" t="n">
        <v>266.118</v>
      </c>
      <c r="F308" s="49" t="n">
        <v>-49.003</v>
      </c>
      <c r="G308" s="49"/>
      <c r="H308" s="49"/>
      <c r="I308" s="55" t="n">
        <f aca="false">SUM(E308:G308)</f>
        <v>217.115</v>
      </c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59"/>
      <c r="DJ308" s="59"/>
      <c r="DK308" s="59"/>
      <c r="DL308" s="59"/>
      <c r="DM308" s="59"/>
      <c r="DN308" s="59"/>
      <c r="DO308" s="59"/>
      <c r="DP308" s="59"/>
      <c r="DQ308" s="59"/>
      <c r="DR308" s="59"/>
      <c r="DS308" s="59"/>
      <c r="DT308" s="59"/>
      <c r="DU308" s="59"/>
      <c r="DV308" s="59"/>
      <c r="DW308" s="59"/>
      <c r="DX308" s="59"/>
      <c r="DY308" s="59"/>
      <c r="DZ308" s="59"/>
      <c r="EA308" s="59"/>
      <c r="EB308" s="59"/>
      <c r="EC308" s="59"/>
      <c r="ED308" s="59"/>
      <c r="EE308" s="59"/>
      <c r="EF308" s="59"/>
      <c r="EG308" s="59"/>
      <c r="EH308" s="59"/>
      <c r="EI308" s="59"/>
      <c r="EJ308" s="59"/>
      <c r="EK308" s="59"/>
      <c r="EL308" s="59"/>
      <c r="EM308" s="59"/>
      <c r="EN308" s="59"/>
      <c r="EO308" s="59"/>
      <c r="EP308" s="59"/>
      <c r="EQ308" s="59"/>
      <c r="ER308" s="59"/>
      <c r="ES308" s="59"/>
      <c r="ET308" s="59"/>
      <c r="EU308" s="59"/>
      <c r="EV308" s="59"/>
      <c r="EW308" s="59"/>
      <c r="EX308" s="59"/>
      <c r="EY308" s="59"/>
      <c r="EZ308" s="59"/>
      <c r="FA308" s="59"/>
      <c r="FB308" s="59"/>
      <c r="FC308" s="59"/>
      <c r="FD308" s="59"/>
      <c r="FE308" s="59"/>
      <c r="FF308" s="59"/>
      <c r="FG308" s="59"/>
      <c r="FH308" s="59"/>
      <c r="FI308" s="59"/>
      <c r="FJ308" s="59"/>
      <c r="FK308" s="59"/>
      <c r="FL308" s="59"/>
      <c r="FM308" s="59"/>
      <c r="FN308" s="59"/>
      <c r="FO308" s="59"/>
      <c r="FP308" s="59"/>
      <c r="FQ308" s="59"/>
      <c r="FR308" s="59"/>
      <c r="FS308" s="59"/>
      <c r="FT308" s="59"/>
      <c r="FU308" s="59"/>
      <c r="FV308" s="59"/>
      <c r="FW308" s="59"/>
      <c r="FX308" s="59"/>
      <c r="FY308" s="59"/>
      <c r="FZ308" s="59"/>
      <c r="GA308" s="59"/>
      <c r="GB308" s="59"/>
      <c r="GC308" s="59"/>
      <c r="GD308" s="59"/>
      <c r="GE308" s="59"/>
      <c r="GF308" s="59"/>
      <c r="GG308" s="59"/>
      <c r="GH308" s="59"/>
      <c r="GI308" s="59"/>
      <c r="GJ308" s="59"/>
      <c r="GK308" s="59"/>
      <c r="GL308" s="59"/>
      <c r="GM308" s="59"/>
      <c r="GN308" s="59"/>
      <c r="GO308" s="59"/>
      <c r="GP308" s="59"/>
      <c r="GQ308" s="59"/>
      <c r="GR308" s="59"/>
      <c r="GS308" s="59"/>
      <c r="GT308" s="59"/>
      <c r="GU308" s="59"/>
      <c r="GV308" s="59"/>
      <c r="GW308" s="59"/>
      <c r="GX308" s="59"/>
      <c r="GY308" s="59"/>
      <c r="GZ308" s="59"/>
      <c r="HA308" s="59"/>
      <c r="HB308" s="59"/>
      <c r="HC308" s="59"/>
      <c r="HD308" s="59"/>
      <c r="HE308" s="59"/>
      <c r="HF308" s="59"/>
      <c r="HG308" s="59"/>
      <c r="HH308" s="59"/>
      <c r="HI308" s="59"/>
      <c r="HJ308" s="59"/>
      <c r="HK308" s="59"/>
      <c r="HL308" s="59"/>
      <c r="HM308" s="59"/>
      <c r="HN308" s="59"/>
      <c r="HO308" s="59"/>
      <c r="HP308" s="59"/>
      <c r="HQ308" s="59"/>
      <c r="HR308" s="59"/>
      <c r="HS308" s="59"/>
      <c r="HT308" s="59"/>
      <c r="HU308" s="59"/>
      <c r="HV308" s="59"/>
      <c r="HW308" s="59"/>
      <c r="HX308" s="59"/>
      <c r="HY308" s="59"/>
      <c r="HZ308" s="59"/>
      <c r="IA308" s="59"/>
      <c r="IB308" s="59"/>
      <c r="IC308" s="59"/>
      <c r="ID308" s="59"/>
      <c r="IE308" s="59"/>
      <c r="IF308" s="59"/>
      <c r="IG308" s="59"/>
      <c r="IH308" s="59"/>
      <c r="II308" s="59"/>
      <c r="IJ308" s="59"/>
      <c r="IK308" s="59"/>
      <c r="IL308" s="59"/>
      <c r="IM308" s="59"/>
      <c r="IN308" s="59"/>
      <c r="IO308" s="59"/>
      <c r="IP308" s="59"/>
      <c r="IQ308" s="59"/>
      <c r="IR308" s="59"/>
      <c r="IS308" s="59"/>
      <c r="IT308" s="59"/>
      <c r="IU308" s="59"/>
      <c r="IV308" s="59"/>
      <c r="IW308" s="59"/>
    </row>
    <row r="309" customFormat="false" ht="18" hidden="true" customHeight="true" outlineLevel="0" collapsed="false">
      <c r="A309" s="161" t="s">
        <v>287</v>
      </c>
      <c r="B309" s="159"/>
      <c r="C309" s="95" t="s">
        <v>261</v>
      </c>
      <c r="D309" s="58"/>
      <c r="E309" s="54" t="n">
        <v>120.847</v>
      </c>
      <c r="F309" s="49" t="n">
        <v>-29.746</v>
      </c>
      <c r="G309" s="49"/>
      <c r="H309" s="49"/>
      <c r="I309" s="55" t="n">
        <f aca="false">SUM(E309:G309)</f>
        <v>91.101</v>
      </c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/>
      <c r="CV309" s="59"/>
      <c r="CW309" s="59"/>
      <c r="CX309" s="59"/>
      <c r="CY309" s="59"/>
      <c r="CZ309" s="59"/>
      <c r="DA309" s="59"/>
      <c r="DB309" s="59"/>
      <c r="DC309" s="59"/>
      <c r="DD309" s="59"/>
      <c r="DE309" s="59"/>
      <c r="DF309" s="59"/>
      <c r="DG309" s="59"/>
      <c r="DH309" s="59"/>
      <c r="DI309" s="59"/>
      <c r="DJ309" s="59"/>
      <c r="DK309" s="59"/>
      <c r="DL309" s="59"/>
      <c r="DM309" s="59"/>
      <c r="DN309" s="59"/>
      <c r="DO309" s="59"/>
      <c r="DP309" s="59"/>
      <c r="DQ309" s="59"/>
      <c r="DR309" s="59"/>
      <c r="DS309" s="59"/>
      <c r="DT309" s="59"/>
      <c r="DU309" s="59"/>
      <c r="DV309" s="59"/>
      <c r="DW309" s="59"/>
      <c r="DX309" s="59"/>
      <c r="DY309" s="59"/>
      <c r="DZ309" s="59"/>
      <c r="EA309" s="59"/>
      <c r="EB309" s="59"/>
      <c r="EC309" s="59"/>
      <c r="ED309" s="59"/>
      <c r="EE309" s="59"/>
      <c r="EF309" s="59"/>
      <c r="EG309" s="59"/>
      <c r="EH309" s="59"/>
      <c r="EI309" s="59"/>
      <c r="EJ309" s="59"/>
      <c r="EK309" s="59"/>
      <c r="EL309" s="59"/>
      <c r="EM309" s="59"/>
      <c r="EN309" s="59"/>
      <c r="EO309" s="59"/>
      <c r="EP309" s="59"/>
      <c r="EQ309" s="59"/>
      <c r="ER309" s="59"/>
      <c r="ES309" s="59"/>
      <c r="ET309" s="59"/>
      <c r="EU309" s="59"/>
      <c r="EV309" s="59"/>
      <c r="EW309" s="59"/>
      <c r="EX309" s="59"/>
      <c r="EY309" s="59"/>
      <c r="EZ309" s="59"/>
      <c r="FA309" s="59"/>
      <c r="FB309" s="59"/>
      <c r="FC309" s="59"/>
      <c r="FD309" s="59"/>
      <c r="FE309" s="59"/>
      <c r="FF309" s="59"/>
      <c r="FG309" s="59"/>
      <c r="FH309" s="59"/>
      <c r="FI309" s="59"/>
      <c r="FJ309" s="59"/>
      <c r="FK309" s="59"/>
      <c r="FL309" s="59"/>
      <c r="FM309" s="59"/>
      <c r="FN309" s="59"/>
      <c r="FO309" s="59"/>
      <c r="FP309" s="59"/>
      <c r="FQ309" s="59"/>
      <c r="FR309" s="59"/>
      <c r="FS309" s="59"/>
      <c r="FT309" s="59"/>
      <c r="FU309" s="59"/>
      <c r="FV309" s="59"/>
      <c r="FW309" s="59"/>
      <c r="FX309" s="59"/>
      <c r="FY309" s="59"/>
      <c r="FZ309" s="59"/>
      <c r="GA309" s="59"/>
      <c r="GB309" s="59"/>
      <c r="GC309" s="59"/>
      <c r="GD309" s="59"/>
      <c r="GE309" s="59"/>
      <c r="GF309" s="59"/>
      <c r="GG309" s="59"/>
      <c r="GH309" s="59"/>
      <c r="GI309" s="59"/>
      <c r="GJ309" s="59"/>
      <c r="GK309" s="59"/>
      <c r="GL309" s="59"/>
      <c r="GM309" s="59"/>
      <c r="GN309" s="59"/>
      <c r="GO309" s="59"/>
      <c r="GP309" s="59"/>
      <c r="GQ309" s="59"/>
      <c r="GR309" s="59"/>
      <c r="GS309" s="59"/>
      <c r="GT309" s="59"/>
      <c r="GU309" s="59"/>
      <c r="GV309" s="59"/>
      <c r="GW309" s="59"/>
      <c r="GX309" s="59"/>
      <c r="GY309" s="59"/>
      <c r="GZ309" s="59"/>
      <c r="HA309" s="59"/>
      <c r="HB309" s="59"/>
      <c r="HC309" s="59"/>
      <c r="HD309" s="59"/>
      <c r="HE309" s="59"/>
      <c r="HF309" s="59"/>
      <c r="HG309" s="59"/>
      <c r="HH309" s="59"/>
      <c r="HI309" s="59"/>
      <c r="HJ309" s="59"/>
      <c r="HK309" s="59"/>
      <c r="HL309" s="59"/>
      <c r="HM309" s="59"/>
      <c r="HN309" s="59"/>
      <c r="HO309" s="59"/>
      <c r="HP309" s="59"/>
      <c r="HQ309" s="59"/>
      <c r="HR309" s="59"/>
      <c r="HS309" s="59"/>
      <c r="HT309" s="59"/>
      <c r="HU309" s="59"/>
      <c r="HV309" s="59"/>
      <c r="HW309" s="59"/>
      <c r="HX309" s="59"/>
      <c r="HY309" s="59"/>
      <c r="HZ309" s="59"/>
      <c r="IA309" s="59"/>
      <c r="IB309" s="59"/>
      <c r="IC309" s="59"/>
      <c r="ID309" s="59"/>
      <c r="IE309" s="59"/>
      <c r="IF309" s="59"/>
      <c r="IG309" s="59"/>
      <c r="IH309" s="59"/>
      <c r="II309" s="59"/>
      <c r="IJ309" s="59"/>
      <c r="IK309" s="59"/>
      <c r="IL309" s="59"/>
      <c r="IM309" s="59"/>
      <c r="IN309" s="59"/>
      <c r="IO309" s="59"/>
      <c r="IP309" s="59"/>
      <c r="IQ309" s="59"/>
      <c r="IR309" s="59"/>
      <c r="IS309" s="59"/>
      <c r="IT309" s="59"/>
      <c r="IU309" s="59"/>
      <c r="IV309" s="59"/>
      <c r="IW309" s="59"/>
    </row>
    <row r="310" customFormat="false" ht="18" hidden="true" customHeight="true" outlineLevel="0" collapsed="false">
      <c r="A310" s="161" t="s">
        <v>288</v>
      </c>
      <c r="B310" s="159"/>
      <c r="C310" s="95" t="s">
        <v>261</v>
      </c>
      <c r="D310" s="58"/>
      <c r="E310" s="54" t="n">
        <v>6.003</v>
      </c>
      <c r="F310" s="49" t="n">
        <v>-0.492</v>
      </c>
      <c r="G310" s="49"/>
      <c r="H310" s="49"/>
      <c r="I310" s="55" t="n">
        <f aca="false">SUM(E310:G310)</f>
        <v>5.511</v>
      </c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/>
      <c r="CV310" s="59"/>
      <c r="CW310" s="59"/>
      <c r="CX310" s="59"/>
      <c r="CY310" s="59"/>
      <c r="CZ310" s="59"/>
      <c r="DA310" s="59"/>
      <c r="DB310" s="59"/>
      <c r="DC310" s="59"/>
      <c r="DD310" s="59"/>
      <c r="DE310" s="59"/>
      <c r="DF310" s="59"/>
      <c r="DG310" s="59"/>
      <c r="DH310" s="59"/>
      <c r="DI310" s="59"/>
      <c r="DJ310" s="59"/>
      <c r="DK310" s="59"/>
      <c r="DL310" s="59"/>
      <c r="DM310" s="59"/>
      <c r="DN310" s="59"/>
      <c r="DO310" s="59"/>
      <c r="DP310" s="59"/>
      <c r="DQ310" s="59"/>
      <c r="DR310" s="59"/>
      <c r="DS310" s="59"/>
      <c r="DT310" s="59"/>
      <c r="DU310" s="59"/>
      <c r="DV310" s="59"/>
      <c r="DW310" s="59"/>
      <c r="DX310" s="59"/>
      <c r="DY310" s="59"/>
      <c r="DZ310" s="59"/>
      <c r="EA310" s="59"/>
      <c r="EB310" s="59"/>
      <c r="EC310" s="59"/>
      <c r="ED310" s="59"/>
      <c r="EE310" s="59"/>
      <c r="EF310" s="59"/>
      <c r="EG310" s="59"/>
      <c r="EH310" s="59"/>
      <c r="EI310" s="59"/>
      <c r="EJ310" s="59"/>
      <c r="EK310" s="59"/>
      <c r="EL310" s="59"/>
      <c r="EM310" s="59"/>
      <c r="EN310" s="59"/>
      <c r="EO310" s="59"/>
      <c r="EP310" s="59"/>
      <c r="EQ310" s="59"/>
      <c r="ER310" s="59"/>
      <c r="ES310" s="59"/>
      <c r="ET310" s="59"/>
      <c r="EU310" s="59"/>
      <c r="EV310" s="59"/>
      <c r="EW310" s="59"/>
      <c r="EX310" s="59"/>
      <c r="EY310" s="59"/>
      <c r="EZ310" s="59"/>
      <c r="FA310" s="59"/>
      <c r="FB310" s="59"/>
      <c r="FC310" s="59"/>
      <c r="FD310" s="59"/>
      <c r="FE310" s="59"/>
      <c r="FF310" s="59"/>
      <c r="FG310" s="59"/>
      <c r="FH310" s="59"/>
      <c r="FI310" s="59"/>
      <c r="FJ310" s="59"/>
      <c r="FK310" s="59"/>
      <c r="FL310" s="59"/>
      <c r="FM310" s="59"/>
      <c r="FN310" s="59"/>
      <c r="FO310" s="59"/>
      <c r="FP310" s="59"/>
      <c r="FQ310" s="59"/>
      <c r="FR310" s="59"/>
      <c r="FS310" s="59"/>
      <c r="FT310" s="59"/>
      <c r="FU310" s="59"/>
      <c r="FV310" s="59"/>
      <c r="FW310" s="59"/>
      <c r="FX310" s="59"/>
      <c r="FY310" s="59"/>
      <c r="FZ310" s="59"/>
      <c r="GA310" s="59"/>
      <c r="GB310" s="59"/>
      <c r="GC310" s="59"/>
      <c r="GD310" s="59"/>
      <c r="GE310" s="59"/>
      <c r="GF310" s="59"/>
      <c r="GG310" s="59"/>
      <c r="GH310" s="59"/>
      <c r="GI310" s="59"/>
      <c r="GJ310" s="59"/>
      <c r="GK310" s="59"/>
      <c r="GL310" s="59"/>
      <c r="GM310" s="59"/>
      <c r="GN310" s="59"/>
      <c r="GO310" s="59"/>
      <c r="GP310" s="59"/>
      <c r="GQ310" s="59"/>
      <c r="GR310" s="59"/>
      <c r="GS310" s="59"/>
      <c r="GT310" s="59"/>
      <c r="GU310" s="59"/>
      <c r="GV310" s="59"/>
      <c r="GW310" s="59"/>
      <c r="GX310" s="59"/>
      <c r="GY310" s="59"/>
      <c r="GZ310" s="59"/>
      <c r="HA310" s="59"/>
      <c r="HB310" s="59"/>
      <c r="HC310" s="59"/>
      <c r="HD310" s="59"/>
      <c r="HE310" s="59"/>
      <c r="HF310" s="59"/>
      <c r="HG310" s="59"/>
      <c r="HH310" s="59"/>
      <c r="HI310" s="59"/>
      <c r="HJ310" s="59"/>
      <c r="HK310" s="59"/>
      <c r="HL310" s="59"/>
      <c r="HM310" s="59"/>
      <c r="HN310" s="59"/>
      <c r="HO310" s="59"/>
      <c r="HP310" s="59"/>
      <c r="HQ310" s="59"/>
      <c r="HR310" s="59"/>
      <c r="HS310" s="59"/>
      <c r="HT310" s="59"/>
      <c r="HU310" s="59"/>
      <c r="HV310" s="59"/>
      <c r="HW310" s="59"/>
      <c r="HX310" s="59"/>
      <c r="HY310" s="59"/>
      <c r="HZ310" s="59"/>
      <c r="IA310" s="59"/>
      <c r="IB310" s="59"/>
      <c r="IC310" s="59"/>
      <c r="ID310" s="59"/>
      <c r="IE310" s="59"/>
      <c r="IF310" s="59"/>
      <c r="IG310" s="59"/>
      <c r="IH310" s="59"/>
      <c r="II310" s="59"/>
      <c r="IJ310" s="59"/>
      <c r="IK310" s="59"/>
      <c r="IL310" s="59"/>
      <c r="IM310" s="59"/>
      <c r="IN310" s="59"/>
      <c r="IO310" s="59"/>
      <c r="IP310" s="59"/>
      <c r="IQ310" s="59"/>
      <c r="IR310" s="59"/>
      <c r="IS310" s="59"/>
      <c r="IT310" s="59"/>
      <c r="IU310" s="59"/>
      <c r="IV310" s="59"/>
      <c r="IW310" s="59"/>
    </row>
    <row r="311" customFormat="false" ht="18" hidden="true" customHeight="true" outlineLevel="0" collapsed="false">
      <c r="A311" s="161" t="s">
        <v>289</v>
      </c>
      <c r="B311" s="159"/>
      <c r="C311" s="95" t="s">
        <v>261</v>
      </c>
      <c r="D311" s="58"/>
      <c r="E311" s="54" t="n">
        <v>25.616</v>
      </c>
      <c r="F311" s="49" t="n">
        <v>-3.293</v>
      </c>
      <c r="G311" s="49"/>
      <c r="H311" s="49"/>
      <c r="I311" s="55" t="n">
        <f aca="false">SUM(E311:G311)</f>
        <v>22.323</v>
      </c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59"/>
      <c r="DJ311" s="59"/>
      <c r="DK311" s="59"/>
      <c r="DL311" s="59"/>
      <c r="DM311" s="59"/>
      <c r="DN311" s="59"/>
      <c r="DO311" s="59"/>
      <c r="DP311" s="59"/>
      <c r="DQ311" s="59"/>
      <c r="DR311" s="59"/>
      <c r="DS311" s="59"/>
      <c r="DT311" s="59"/>
      <c r="DU311" s="59"/>
      <c r="DV311" s="59"/>
      <c r="DW311" s="59"/>
      <c r="DX311" s="59"/>
      <c r="DY311" s="59"/>
      <c r="DZ311" s="59"/>
      <c r="EA311" s="59"/>
      <c r="EB311" s="59"/>
      <c r="EC311" s="59"/>
      <c r="ED311" s="59"/>
      <c r="EE311" s="59"/>
      <c r="EF311" s="59"/>
      <c r="EG311" s="59"/>
      <c r="EH311" s="59"/>
      <c r="EI311" s="59"/>
      <c r="EJ311" s="59"/>
      <c r="EK311" s="59"/>
      <c r="EL311" s="59"/>
      <c r="EM311" s="59"/>
      <c r="EN311" s="59"/>
      <c r="EO311" s="59"/>
      <c r="EP311" s="59"/>
      <c r="EQ311" s="59"/>
      <c r="ER311" s="59"/>
      <c r="ES311" s="59"/>
      <c r="ET311" s="59"/>
      <c r="EU311" s="59"/>
      <c r="EV311" s="59"/>
      <c r="EW311" s="59"/>
      <c r="EX311" s="59"/>
      <c r="EY311" s="59"/>
      <c r="EZ311" s="59"/>
      <c r="FA311" s="59"/>
      <c r="FB311" s="59"/>
      <c r="FC311" s="59"/>
      <c r="FD311" s="59"/>
      <c r="FE311" s="59"/>
      <c r="FF311" s="59"/>
      <c r="FG311" s="59"/>
      <c r="FH311" s="59"/>
      <c r="FI311" s="59"/>
      <c r="FJ311" s="59"/>
      <c r="FK311" s="59"/>
      <c r="FL311" s="59"/>
      <c r="FM311" s="59"/>
      <c r="FN311" s="59"/>
      <c r="FO311" s="59"/>
      <c r="FP311" s="59"/>
      <c r="FQ311" s="59"/>
      <c r="FR311" s="59"/>
      <c r="FS311" s="59"/>
      <c r="FT311" s="59"/>
      <c r="FU311" s="59"/>
      <c r="FV311" s="59"/>
      <c r="FW311" s="59"/>
      <c r="FX311" s="59"/>
      <c r="FY311" s="59"/>
      <c r="FZ311" s="59"/>
      <c r="GA311" s="59"/>
      <c r="GB311" s="59"/>
      <c r="GC311" s="59"/>
      <c r="GD311" s="59"/>
      <c r="GE311" s="59"/>
      <c r="GF311" s="59"/>
      <c r="GG311" s="59"/>
      <c r="GH311" s="59"/>
      <c r="GI311" s="59"/>
      <c r="GJ311" s="59"/>
      <c r="GK311" s="59"/>
      <c r="GL311" s="59"/>
      <c r="GM311" s="59"/>
      <c r="GN311" s="59"/>
      <c r="GO311" s="59"/>
      <c r="GP311" s="59"/>
      <c r="GQ311" s="59"/>
      <c r="GR311" s="59"/>
      <c r="GS311" s="59"/>
      <c r="GT311" s="59"/>
      <c r="GU311" s="59"/>
      <c r="GV311" s="59"/>
      <c r="GW311" s="59"/>
      <c r="GX311" s="59"/>
      <c r="GY311" s="59"/>
      <c r="GZ311" s="59"/>
      <c r="HA311" s="59"/>
      <c r="HB311" s="59"/>
      <c r="HC311" s="59"/>
      <c r="HD311" s="59"/>
      <c r="HE311" s="59"/>
      <c r="HF311" s="59"/>
      <c r="HG311" s="59"/>
      <c r="HH311" s="59"/>
      <c r="HI311" s="59"/>
      <c r="HJ311" s="59"/>
      <c r="HK311" s="59"/>
      <c r="HL311" s="59"/>
      <c r="HM311" s="59"/>
      <c r="HN311" s="59"/>
      <c r="HO311" s="59"/>
      <c r="HP311" s="59"/>
      <c r="HQ311" s="59"/>
      <c r="HR311" s="59"/>
      <c r="HS311" s="59"/>
      <c r="HT311" s="59"/>
      <c r="HU311" s="59"/>
      <c r="HV311" s="59"/>
      <c r="HW311" s="59"/>
      <c r="HX311" s="59"/>
      <c r="HY311" s="59"/>
      <c r="HZ311" s="59"/>
      <c r="IA311" s="59"/>
      <c r="IB311" s="59"/>
      <c r="IC311" s="59"/>
      <c r="ID311" s="59"/>
      <c r="IE311" s="59"/>
      <c r="IF311" s="59"/>
      <c r="IG311" s="59"/>
      <c r="IH311" s="59"/>
      <c r="II311" s="59"/>
      <c r="IJ311" s="59"/>
      <c r="IK311" s="59"/>
      <c r="IL311" s="59"/>
      <c r="IM311" s="59"/>
      <c r="IN311" s="59"/>
      <c r="IO311" s="59"/>
      <c r="IP311" s="59"/>
      <c r="IQ311" s="59"/>
      <c r="IR311" s="59"/>
      <c r="IS311" s="59"/>
      <c r="IT311" s="59"/>
      <c r="IU311" s="59"/>
      <c r="IV311" s="59"/>
      <c r="IW311" s="59"/>
    </row>
    <row r="312" customFormat="false" ht="18" hidden="true" customHeight="true" outlineLevel="0" collapsed="false">
      <c r="A312" s="161" t="s">
        <v>290</v>
      </c>
      <c r="B312" s="159"/>
      <c r="C312" s="95" t="s">
        <v>261</v>
      </c>
      <c r="D312" s="58"/>
      <c r="E312" s="54" t="n">
        <v>10.08</v>
      </c>
      <c r="F312" s="49" t="n">
        <v>-0.688</v>
      </c>
      <c r="G312" s="49"/>
      <c r="H312" s="49"/>
      <c r="I312" s="55" t="n">
        <f aca="false">SUM(E312:G312)</f>
        <v>9.392</v>
      </c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  <c r="HU312" s="59"/>
      <c r="HV312" s="59"/>
      <c r="HW312" s="59"/>
      <c r="HX312" s="59"/>
      <c r="HY312" s="59"/>
      <c r="HZ312" s="59"/>
      <c r="IA312" s="59"/>
      <c r="IB312" s="59"/>
      <c r="IC312" s="59"/>
      <c r="ID312" s="59"/>
      <c r="IE312" s="59"/>
      <c r="IF312" s="59"/>
      <c r="IG312" s="59"/>
      <c r="IH312" s="59"/>
      <c r="II312" s="59"/>
      <c r="IJ312" s="59"/>
      <c r="IK312" s="59"/>
      <c r="IL312" s="59"/>
      <c r="IM312" s="59"/>
      <c r="IN312" s="59"/>
      <c r="IO312" s="59"/>
      <c r="IP312" s="59"/>
      <c r="IQ312" s="59"/>
      <c r="IR312" s="59"/>
      <c r="IS312" s="59"/>
      <c r="IT312" s="59"/>
      <c r="IU312" s="59"/>
      <c r="IV312" s="59"/>
      <c r="IW312" s="59"/>
    </row>
    <row r="313" customFormat="false" ht="18" hidden="true" customHeight="true" outlineLevel="0" collapsed="false">
      <c r="A313" s="161" t="s">
        <v>291</v>
      </c>
      <c r="B313" s="159"/>
      <c r="C313" s="95" t="s">
        <v>261</v>
      </c>
      <c r="D313" s="58"/>
      <c r="E313" s="54" t="n">
        <v>12.474</v>
      </c>
      <c r="F313" s="49" t="n">
        <v>-1.142</v>
      </c>
      <c r="G313" s="49"/>
      <c r="H313" s="49"/>
      <c r="I313" s="55" t="n">
        <f aca="false">SUM(E313:G313)</f>
        <v>11.332</v>
      </c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/>
      <c r="CR313" s="59"/>
      <c r="CS313" s="59"/>
      <c r="CT313" s="59"/>
      <c r="CU313" s="59"/>
      <c r="CV313" s="59"/>
      <c r="CW313" s="59"/>
      <c r="CX313" s="59"/>
      <c r="CY313" s="59"/>
      <c r="CZ313" s="59"/>
      <c r="DA313" s="59"/>
      <c r="DB313" s="59"/>
      <c r="DC313" s="59"/>
      <c r="DD313" s="59"/>
      <c r="DE313" s="59"/>
      <c r="DF313" s="59"/>
      <c r="DG313" s="59"/>
      <c r="DH313" s="59"/>
      <c r="DI313" s="59"/>
      <c r="DJ313" s="59"/>
      <c r="DK313" s="59"/>
      <c r="DL313" s="59"/>
      <c r="DM313" s="59"/>
      <c r="DN313" s="59"/>
      <c r="DO313" s="59"/>
      <c r="DP313" s="59"/>
      <c r="DQ313" s="59"/>
      <c r="DR313" s="59"/>
      <c r="DS313" s="59"/>
      <c r="DT313" s="59"/>
      <c r="DU313" s="59"/>
      <c r="DV313" s="59"/>
      <c r="DW313" s="59"/>
      <c r="DX313" s="59"/>
      <c r="DY313" s="59"/>
      <c r="DZ313" s="59"/>
      <c r="EA313" s="59"/>
      <c r="EB313" s="59"/>
      <c r="EC313" s="59"/>
      <c r="ED313" s="59"/>
      <c r="EE313" s="59"/>
      <c r="EF313" s="59"/>
      <c r="EG313" s="59"/>
      <c r="EH313" s="59"/>
      <c r="EI313" s="59"/>
      <c r="EJ313" s="59"/>
      <c r="EK313" s="59"/>
      <c r="EL313" s="59"/>
      <c r="EM313" s="59"/>
      <c r="EN313" s="59"/>
      <c r="EO313" s="59"/>
      <c r="EP313" s="59"/>
      <c r="EQ313" s="59"/>
      <c r="ER313" s="59"/>
      <c r="ES313" s="59"/>
      <c r="ET313" s="59"/>
      <c r="EU313" s="59"/>
      <c r="EV313" s="59"/>
      <c r="EW313" s="59"/>
      <c r="EX313" s="59"/>
      <c r="EY313" s="59"/>
      <c r="EZ313" s="59"/>
      <c r="FA313" s="59"/>
      <c r="FB313" s="59"/>
      <c r="FC313" s="59"/>
      <c r="FD313" s="59"/>
      <c r="FE313" s="59"/>
      <c r="FF313" s="59"/>
      <c r="FG313" s="59"/>
      <c r="FH313" s="59"/>
      <c r="FI313" s="59"/>
      <c r="FJ313" s="59"/>
      <c r="FK313" s="59"/>
      <c r="FL313" s="59"/>
      <c r="FM313" s="59"/>
      <c r="FN313" s="59"/>
      <c r="FO313" s="59"/>
      <c r="FP313" s="59"/>
      <c r="FQ313" s="59"/>
      <c r="FR313" s="59"/>
      <c r="FS313" s="59"/>
      <c r="FT313" s="59"/>
      <c r="FU313" s="59"/>
      <c r="FV313" s="59"/>
      <c r="FW313" s="59"/>
      <c r="FX313" s="59"/>
      <c r="FY313" s="59"/>
      <c r="FZ313" s="59"/>
      <c r="GA313" s="59"/>
      <c r="GB313" s="59"/>
      <c r="GC313" s="59"/>
      <c r="GD313" s="59"/>
      <c r="GE313" s="59"/>
      <c r="GF313" s="59"/>
      <c r="GG313" s="59"/>
      <c r="GH313" s="59"/>
      <c r="GI313" s="59"/>
      <c r="GJ313" s="59"/>
      <c r="GK313" s="59"/>
      <c r="GL313" s="59"/>
      <c r="GM313" s="59"/>
      <c r="GN313" s="59"/>
      <c r="GO313" s="59"/>
      <c r="GP313" s="59"/>
      <c r="GQ313" s="59"/>
      <c r="GR313" s="59"/>
      <c r="GS313" s="59"/>
      <c r="GT313" s="59"/>
      <c r="GU313" s="59"/>
      <c r="GV313" s="59"/>
      <c r="GW313" s="59"/>
      <c r="GX313" s="59"/>
      <c r="GY313" s="59"/>
      <c r="GZ313" s="59"/>
      <c r="HA313" s="59"/>
      <c r="HB313" s="59"/>
      <c r="HC313" s="59"/>
      <c r="HD313" s="59"/>
      <c r="HE313" s="59"/>
      <c r="HF313" s="59"/>
      <c r="HG313" s="59"/>
      <c r="HH313" s="59"/>
      <c r="HI313" s="59"/>
      <c r="HJ313" s="59"/>
      <c r="HK313" s="59"/>
      <c r="HL313" s="59"/>
      <c r="HM313" s="59"/>
      <c r="HN313" s="59"/>
      <c r="HO313" s="59"/>
      <c r="HP313" s="59"/>
      <c r="HQ313" s="59"/>
      <c r="HR313" s="59"/>
      <c r="HS313" s="59"/>
      <c r="HT313" s="59"/>
      <c r="HU313" s="59"/>
      <c r="HV313" s="59"/>
      <c r="HW313" s="59"/>
      <c r="HX313" s="59"/>
      <c r="HY313" s="59"/>
      <c r="HZ313" s="59"/>
      <c r="IA313" s="59"/>
      <c r="IB313" s="59"/>
      <c r="IC313" s="59"/>
      <c r="ID313" s="59"/>
      <c r="IE313" s="59"/>
      <c r="IF313" s="59"/>
      <c r="IG313" s="59"/>
      <c r="IH313" s="59"/>
      <c r="II313" s="59"/>
      <c r="IJ313" s="59"/>
      <c r="IK313" s="59"/>
      <c r="IL313" s="59"/>
      <c r="IM313" s="59"/>
      <c r="IN313" s="59"/>
      <c r="IO313" s="59"/>
      <c r="IP313" s="59"/>
      <c r="IQ313" s="59"/>
      <c r="IR313" s="59"/>
      <c r="IS313" s="59"/>
      <c r="IT313" s="59"/>
      <c r="IU313" s="59"/>
      <c r="IV313" s="59"/>
      <c r="IW313" s="59"/>
    </row>
    <row r="314" customFormat="false" ht="15.75" hidden="true" customHeight="true" outlineLevel="0" collapsed="false">
      <c r="A314" s="87" t="s">
        <v>292</v>
      </c>
      <c r="B314" s="52" t="n">
        <v>37083</v>
      </c>
      <c r="C314" s="53" t="s">
        <v>241</v>
      </c>
      <c r="D314" s="58" t="n">
        <f aca="false">I314/0.015</f>
        <v>-48.6666666666667</v>
      </c>
      <c r="E314" s="54" t="n">
        <v>-0.769</v>
      </c>
      <c r="F314" s="49" t="n">
        <v>0.039</v>
      </c>
      <c r="G314" s="49" t="n">
        <v>0</v>
      </c>
      <c r="H314" s="49" t="n">
        <v>0</v>
      </c>
      <c r="I314" s="55" t="n">
        <f aca="false">SUM(E314:H314)</f>
        <v>-0.73</v>
      </c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/>
      <c r="CV314" s="59"/>
      <c r="CW314" s="59"/>
      <c r="CX314" s="59"/>
      <c r="CY314" s="59"/>
      <c r="CZ314" s="59"/>
      <c r="DA314" s="59"/>
      <c r="DB314" s="59"/>
      <c r="DC314" s="59"/>
      <c r="DD314" s="59"/>
      <c r="DE314" s="59"/>
      <c r="DF314" s="59"/>
      <c r="DG314" s="59"/>
      <c r="DH314" s="59"/>
      <c r="DI314" s="59"/>
      <c r="DJ314" s="59"/>
      <c r="DK314" s="59"/>
      <c r="DL314" s="59"/>
      <c r="DM314" s="59"/>
      <c r="DN314" s="59"/>
      <c r="DO314" s="59"/>
      <c r="DP314" s="59"/>
      <c r="DQ314" s="59"/>
      <c r="DR314" s="59"/>
      <c r="DS314" s="59"/>
      <c r="DT314" s="59"/>
      <c r="DU314" s="59"/>
      <c r="DV314" s="59"/>
      <c r="DW314" s="59"/>
      <c r="DX314" s="59"/>
      <c r="DY314" s="59"/>
      <c r="DZ314" s="59"/>
      <c r="EA314" s="59"/>
      <c r="EB314" s="59"/>
      <c r="EC314" s="59"/>
      <c r="ED314" s="59"/>
      <c r="EE314" s="59"/>
      <c r="EF314" s="59"/>
      <c r="EG314" s="59"/>
      <c r="EH314" s="59"/>
      <c r="EI314" s="59"/>
      <c r="EJ314" s="59"/>
      <c r="EK314" s="59"/>
      <c r="EL314" s="59"/>
      <c r="EM314" s="59"/>
      <c r="EN314" s="59"/>
      <c r="EO314" s="59"/>
      <c r="EP314" s="59"/>
      <c r="EQ314" s="59"/>
      <c r="ER314" s="59"/>
      <c r="ES314" s="59"/>
      <c r="ET314" s="59"/>
      <c r="EU314" s="59"/>
      <c r="EV314" s="59"/>
      <c r="EW314" s="59"/>
      <c r="EX314" s="59"/>
      <c r="EY314" s="59"/>
      <c r="EZ314" s="59"/>
      <c r="FA314" s="59"/>
      <c r="FB314" s="59"/>
      <c r="FC314" s="59"/>
      <c r="FD314" s="59"/>
      <c r="FE314" s="59"/>
      <c r="FF314" s="59"/>
      <c r="FG314" s="59"/>
      <c r="FH314" s="59"/>
      <c r="FI314" s="59"/>
      <c r="FJ314" s="59"/>
      <c r="FK314" s="59"/>
      <c r="FL314" s="59"/>
      <c r="FM314" s="59"/>
      <c r="FN314" s="59"/>
      <c r="FO314" s="59"/>
      <c r="FP314" s="59"/>
      <c r="FQ314" s="59"/>
      <c r="FR314" s="59"/>
      <c r="FS314" s="59"/>
      <c r="FT314" s="59"/>
      <c r="FU314" s="59"/>
      <c r="FV314" s="59"/>
      <c r="FW314" s="59"/>
      <c r="FX314" s="59"/>
      <c r="FY314" s="59"/>
      <c r="FZ314" s="59"/>
      <c r="GA314" s="59"/>
      <c r="GB314" s="59"/>
      <c r="GC314" s="59"/>
      <c r="GD314" s="59"/>
      <c r="GE314" s="59"/>
      <c r="GF314" s="59"/>
      <c r="GG314" s="59"/>
      <c r="GH314" s="59"/>
      <c r="GI314" s="59"/>
      <c r="GJ314" s="59"/>
      <c r="GK314" s="59"/>
      <c r="GL314" s="59"/>
      <c r="GM314" s="59"/>
      <c r="GN314" s="59"/>
      <c r="GO314" s="59"/>
      <c r="GP314" s="59"/>
      <c r="GQ314" s="59"/>
      <c r="GR314" s="59"/>
      <c r="GS314" s="59"/>
      <c r="GT314" s="59"/>
      <c r="GU314" s="59"/>
      <c r="GV314" s="59"/>
      <c r="GW314" s="59"/>
      <c r="GX314" s="59"/>
      <c r="GY314" s="59"/>
      <c r="GZ314" s="59"/>
      <c r="HA314" s="59"/>
      <c r="HB314" s="59"/>
      <c r="HC314" s="59"/>
      <c r="HD314" s="59"/>
      <c r="HE314" s="59"/>
      <c r="HF314" s="59"/>
      <c r="HG314" s="59"/>
      <c r="HH314" s="59"/>
      <c r="HI314" s="59"/>
      <c r="HJ314" s="59"/>
      <c r="HK314" s="59"/>
      <c r="HL314" s="59"/>
      <c r="HM314" s="59"/>
      <c r="HN314" s="59"/>
      <c r="HO314" s="59"/>
      <c r="HP314" s="59"/>
      <c r="HQ314" s="59"/>
      <c r="HR314" s="59"/>
      <c r="HS314" s="59"/>
      <c r="HT314" s="59"/>
      <c r="HU314" s="59"/>
      <c r="HV314" s="59"/>
      <c r="HW314" s="59"/>
      <c r="HX314" s="59"/>
      <c r="HY314" s="59"/>
      <c r="HZ314" s="59"/>
      <c r="IA314" s="59"/>
      <c r="IB314" s="59"/>
      <c r="IC314" s="59"/>
      <c r="ID314" s="59"/>
      <c r="IE314" s="59"/>
      <c r="IF314" s="59"/>
      <c r="IG314" s="59"/>
      <c r="IH314" s="59"/>
      <c r="II314" s="59"/>
      <c r="IJ314" s="59"/>
      <c r="IK314" s="59"/>
      <c r="IL314" s="59"/>
      <c r="IM314" s="59"/>
      <c r="IN314" s="59"/>
      <c r="IO314" s="59"/>
      <c r="IP314" s="59"/>
      <c r="IQ314" s="59"/>
      <c r="IR314" s="59"/>
      <c r="IS314" s="59"/>
      <c r="IT314" s="59"/>
      <c r="IU314" s="59"/>
      <c r="IV314" s="59"/>
      <c r="IW314" s="59"/>
    </row>
    <row r="315" customFormat="false" ht="15.75" hidden="true" customHeight="true" outlineLevel="0" collapsed="false">
      <c r="A315" s="87" t="s">
        <v>293</v>
      </c>
      <c r="B315" s="52" t="n">
        <v>37083</v>
      </c>
      <c r="C315" s="53" t="s">
        <v>241</v>
      </c>
      <c r="D315" s="58" t="n">
        <f aca="false">I315/0.015</f>
        <v>-323.666666666667</v>
      </c>
      <c r="E315" s="54" t="n">
        <v>-4.94</v>
      </c>
      <c r="F315" s="49" t="n">
        <v>0.085</v>
      </c>
      <c r="G315" s="49" t="n">
        <v>0</v>
      </c>
      <c r="H315" s="49" t="n">
        <v>0</v>
      </c>
      <c r="I315" s="55" t="n">
        <f aca="false">SUM(E315:H315)</f>
        <v>-4.855</v>
      </c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/>
      <c r="CV315" s="59"/>
      <c r="CW315" s="59"/>
      <c r="CX315" s="59"/>
      <c r="CY315" s="59"/>
      <c r="CZ315" s="59"/>
      <c r="DA315" s="59"/>
      <c r="DB315" s="59"/>
      <c r="DC315" s="59"/>
      <c r="DD315" s="59"/>
      <c r="DE315" s="59"/>
      <c r="DF315" s="59"/>
      <c r="DG315" s="59"/>
      <c r="DH315" s="59"/>
      <c r="DI315" s="59"/>
      <c r="DJ315" s="59"/>
      <c r="DK315" s="59"/>
      <c r="DL315" s="59"/>
      <c r="DM315" s="59"/>
      <c r="DN315" s="59"/>
      <c r="DO315" s="59"/>
      <c r="DP315" s="59"/>
      <c r="DQ315" s="59"/>
      <c r="DR315" s="59"/>
      <c r="DS315" s="59"/>
      <c r="DT315" s="59"/>
      <c r="DU315" s="59"/>
      <c r="DV315" s="59"/>
      <c r="DW315" s="59"/>
      <c r="DX315" s="59"/>
      <c r="DY315" s="59"/>
      <c r="DZ315" s="59"/>
      <c r="EA315" s="59"/>
      <c r="EB315" s="59"/>
      <c r="EC315" s="59"/>
      <c r="ED315" s="59"/>
      <c r="EE315" s="59"/>
      <c r="EF315" s="59"/>
      <c r="EG315" s="59"/>
      <c r="EH315" s="59"/>
      <c r="EI315" s="59"/>
      <c r="EJ315" s="59"/>
      <c r="EK315" s="59"/>
      <c r="EL315" s="59"/>
      <c r="EM315" s="59"/>
      <c r="EN315" s="59"/>
      <c r="EO315" s="59"/>
      <c r="EP315" s="59"/>
      <c r="EQ315" s="59"/>
      <c r="ER315" s="59"/>
      <c r="ES315" s="59"/>
      <c r="ET315" s="59"/>
      <c r="EU315" s="59"/>
      <c r="EV315" s="59"/>
      <c r="EW315" s="59"/>
      <c r="EX315" s="59"/>
      <c r="EY315" s="59"/>
      <c r="EZ315" s="59"/>
      <c r="FA315" s="59"/>
      <c r="FB315" s="59"/>
      <c r="FC315" s="59"/>
      <c r="FD315" s="59"/>
      <c r="FE315" s="59"/>
      <c r="FF315" s="59"/>
      <c r="FG315" s="59"/>
      <c r="FH315" s="59"/>
      <c r="FI315" s="59"/>
      <c r="FJ315" s="59"/>
      <c r="FK315" s="59"/>
      <c r="FL315" s="59"/>
      <c r="FM315" s="59"/>
      <c r="FN315" s="59"/>
      <c r="FO315" s="59"/>
      <c r="FP315" s="59"/>
      <c r="FQ315" s="59"/>
      <c r="FR315" s="59"/>
      <c r="FS315" s="59"/>
      <c r="FT315" s="59"/>
      <c r="FU315" s="59"/>
      <c r="FV315" s="59"/>
      <c r="FW315" s="59"/>
      <c r="FX315" s="59"/>
      <c r="FY315" s="59"/>
      <c r="FZ315" s="59"/>
      <c r="GA315" s="59"/>
      <c r="GB315" s="59"/>
      <c r="GC315" s="59"/>
      <c r="GD315" s="59"/>
      <c r="GE315" s="59"/>
      <c r="GF315" s="59"/>
      <c r="GG315" s="59"/>
      <c r="GH315" s="59"/>
      <c r="GI315" s="59"/>
      <c r="GJ315" s="59"/>
      <c r="GK315" s="59"/>
      <c r="GL315" s="59"/>
      <c r="GM315" s="59"/>
      <c r="GN315" s="59"/>
      <c r="GO315" s="59"/>
      <c r="GP315" s="59"/>
      <c r="GQ315" s="59"/>
      <c r="GR315" s="59"/>
      <c r="GS315" s="59"/>
      <c r="GT315" s="59"/>
      <c r="GU315" s="59"/>
      <c r="GV315" s="59"/>
      <c r="GW315" s="59"/>
      <c r="GX315" s="59"/>
      <c r="GY315" s="59"/>
      <c r="GZ315" s="59"/>
      <c r="HA315" s="59"/>
      <c r="HB315" s="59"/>
      <c r="HC315" s="59"/>
      <c r="HD315" s="59"/>
      <c r="HE315" s="59"/>
      <c r="HF315" s="59"/>
      <c r="HG315" s="59"/>
      <c r="HH315" s="59"/>
      <c r="HI315" s="59"/>
      <c r="HJ315" s="59"/>
      <c r="HK315" s="59"/>
      <c r="HL315" s="59"/>
      <c r="HM315" s="59"/>
      <c r="HN315" s="59"/>
      <c r="HO315" s="59"/>
      <c r="HP315" s="59"/>
      <c r="HQ315" s="59"/>
      <c r="HR315" s="59"/>
      <c r="HS315" s="59"/>
      <c r="HT315" s="59"/>
      <c r="HU315" s="59"/>
      <c r="HV315" s="59"/>
      <c r="HW315" s="59"/>
      <c r="HX315" s="59"/>
      <c r="HY315" s="59"/>
      <c r="HZ315" s="59"/>
      <c r="IA315" s="59"/>
      <c r="IB315" s="59"/>
      <c r="IC315" s="59"/>
      <c r="ID315" s="59"/>
      <c r="IE315" s="59"/>
      <c r="IF315" s="59"/>
      <c r="IG315" s="59"/>
      <c r="IH315" s="59"/>
      <c r="II315" s="59"/>
      <c r="IJ315" s="59"/>
      <c r="IK315" s="59"/>
      <c r="IL315" s="59"/>
      <c r="IM315" s="59"/>
      <c r="IN315" s="59"/>
      <c r="IO315" s="59"/>
      <c r="IP315" s="59"/>
      <c r="IQ315" s="59"/>
      <c r="IR315" s="59"/>
      <c r="IS315" s="59"/>
      <c r="IT315" s="59"/>
      <c r="IU315" s="59"/>
      <c r="IV315" s="59"/>
      <c r="IW315" s="59"/>
    </row>
    <row r="316" customFormat="false" ht="15.75" hidden="true" customHeight="true" outlineLevel="0" collapsed="false">
      <c r="A316" s="87" t="s">
        <v>294</v>
      </c>
      <c r="B316" s="52" t="n">
        <v>37083</v>
      </c>
      <c r="C316" s="53" t="s">
        <v>241</v>
      </c>
      <c r="D316" s="58" t="n">
        <f aca="false">I316/0.015</f>
        <v>-507.133333333333</v>
      </c>
      <c r="E316" s="54" t="n">
        <v>-7.695</v>
      </c>
      <c r="F316" s="49" t="n">
        <v>0.088</v>
      </c>
      <c r="G316" s="49" t="n">
        <v>0</v>
      </c>
      <c r="H316" s="49" t="n">
        <v>0</v>
      </c>
      <c r="I316" s="55" t="n">
        <f aca="false">SUM(E316:H316)</f>
        <v>-7.607</v>
      </c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/>
      <c r="CV316" s="59"/>
      <c r="CW316" s="59"/>
      <c r="CX316" s="59"/>
      <c r="CY316" s="59"/>
      <c r="CZ316" s="59"/>
      <c r="DA316" s="59"/>
      <c r="DB316" s="59"/>
      <c r="DC316" s="59"/>
      <c r="DD316" s="59"/>
      <c r="DE316" s="59"/>
      <c r="DF316" s="59"/>
      <c r="DG316" s="59"/>
      <c r="DH316" s="59"/>
      <c r="DI316" s="59"/>
      <c r="DJ316" s="59"/>
      <c r="DK316" s="59"/>
      <c r="DL316" s="59"/>
      <c r="DM316" s="59"/>
      <c r="DN316" s="59"/>
      <c r="DO316" s="59"/>
      <c r="DP316" s="59"/>
      <c r="DQ316" s="59"/>
      <c r="DR316" s="59"/>
      <c r="DS316" s="59"/>
      <c r="DT316" s="59"/>
      <c r="DU316" s="59"/>
      <c r="DV316" s="59"/>
      <c r="DW316" s="59"/>
      <c r="DX316" s="59"/>
      <c r="DY316" s="59"/>
      <c r="DZ316" s="59"/>
      <c r="EA316" s="59"/>
      <c r="EB316" s="59"/>
      <c r="EC316" s="59"/>
      <c r="ED316" s="59"/>
      <c r="EE316" s="59"/>
      <c r="EF316" s="59"/>
      <c r="EG316" s="59"/>
      <c r="EH316" s="59"/>
      <c r="EI316" s="59"/>
      <c r="EJ316" s="59"/>
      <c r="EK316" s="59"/>
      <c r="EL316" s="59"/>
      <c r="EM316" s="59"/>
      <c r="EN316" s="59"/>
      <c r="EO316" s="59"/>
      <c r="EP316" s="59"/>
      <c r="EQ316" s="59"/>
      <c r="ER316" s="59"/>
      <c r="ES316" s="59"/>
      <c r="ET316" s="59"/>
      <c r="EU316" s="59"/>
      <c r="EV316" s="59"/>
      <c r="EW316" s="59"/>
      <c r="EX316" s="59"/>
      <c r="EY316" s="59"/>
      <c r="EZ316" s="59"/>
      <c r="FA316" s="59"/>
      <c r="FB316" s="59"/>
      <c r="FC316" s="59"/>
      <c r="FD316" s="59"/>
      <c r="FE316" s="59"/>
      <c r="FF316" s="59"/>
      <c r="FG316" s="59"/>
      <c r="FH316" s="59"/>
      <c r="FI316" s="59"/>
      <c r="FJ316" s="59"/>
      <c r="FK316" s="59"/>
      <c r="FL316" s="59"/>
      <c r="FM316" s="59"/>
      <c r="FN316" s="59"/>
      <c r="FO316" s="59"/>
      <c r="FP316" s="59"/>
      <c r="FQ316" s="59"/>
      <c r="FR316" s="59"/>
      <c r="FS316" s="59"/>
      <c r="FT316" s="59"/>
      <c r="FU316" s="59"/>
      <c r="FV316" s="59"/>
      <c r="FW316" s="59"/>
      <c r="FX316" s="59"/>
      <c r="FY316" s="59"/>
      <c r="FZ316" s="59"/>
      <c r="GA316" s="59"/>
      <c r="GB316" s="59"/>
      <c r="GC316" s="59"/>
      <c r="GD316" s="59"/>
      <c r="GE316" s="59"/>
      <c r="GF316" s="59"/>
      <c r="GG316" s="59"/>
      <c r="GH316" s="59"/>
      <c r="GI316" s="59"/>
      <c r="GJ316" s="59"/>
      <c r="GK316" s="59"/>
      <c r="GL316" s="59"/>
      <c r="GM316" s="59"/>
      <c r="GN316" s="59"/>
      <c r="GO316" s="59"/>
      <c r="GP316" s="59"/>
      <c r="GQ316" s="59"/>
      <c r="GR316" s="59"/>
      <c r="GS316" s="59"/>
      <c r="GT316" s="59"/>
      <c r="GU316" s="59"/>
      <c r="GV316" s="59"/>
      <c r="GW316" s="59"/>
      <c r="GX316" s="59"/>
      <c r="GY316" s="59"/>
      <c r="GZ316" s="59"/>
      <c r="HA316" s="59"/>
      <c r="HB316" s="59"/>
      <c r="HC316" s="59"/>
      <c r="HD316" s="59"/>
      <c r="HE316" s="59"/>
      <c r="HF316" s="59"/>
      <c r="HG316" s="59"/>
      <c r="HH316" s="59"/>
      <c r="HI316" s="59"/>
      <c r="HJ316" s="59"/>
      <c r="HK316" s="59"/>
      <c r="HL316" s="59"/>
      <c r="HM316" s="59"/>
      <c r="HN316" s="59"/>
      <c r="HO316" s="59"/>
      <c r="HP316" s="59"/>
      <c r="HQ316" s="59"/>
      <c r="HR316" s="59"/>
      <c r="HS316" s="59"/>
      <c r="HT316" s="59"/>
      <c r="HU316" s="59"/>
      <c r="HV316" s="59"/>
      <c r="HW316" s="59"/>
      <c r="HX316" s="59"/>
      <c r="HY316" s="59"/>
      <c r="HZ316" s="59"/>
      <c r="IA316" s="59"/>
      <c r="IB316" s="59"/>
      <c r="IC316" s="59"/>
      <c r="ID316" s="59"/>
      <c r="IE316" s="59"/>
      <c r="IF316" s="59"/>
      <c r="IG316" s="59"/>
      <c r="IH316" s="59"/>
      <c r="II316" s="59"/>
      <c r="IJ316" s="59"/>
      <c r="IK316" s="59"/>
      <c r="IL316" s="59"/>
      <c r="IM316" s="59"/>
      <c r="IN316" s="59"/>
      <c r="IO316" s="59"/>
      <c r="IP316" s="59"/>
      <c r="IQ316" s="59"/>
      <c r="IR316" s="59"/>
      <c r="IS316" s="59"/>
      <c r="IT316" s="59"/>
      <c r="IU316" s="59"/>
      <c r="IV316" s="59"/>
      <c r="IW316" s="59"/>
    </row>
    <row r="317" customFormat="false" ht="15.75" hidden="true" customHeight="true" outlineLevel="0" collapsed="false">
      <c r="A317" s="87" t="s">
        <v>295</v>
      </c>
      <c r="B317" s="52" t="n">
        <v>37083</v>
      </c>
      <c r="C317" s="53" t="s">
        <v>241</v>
      </c>
      <c r="D317" s="58" t="n">
        <f aca="false">I317/0.015</f>
        <v>-295.266666666667</v>
      </c>
      <c r="E317" s="54" t="n">
        <v>-4.566</v>
      </c>
      <c r="F317" s="49" t="n">
        <v>0.137</v>
      </c>
      <c r="G317" s="49" t="n">
        <v>0</v>
      </c>
      <c r="H317" s="49" t="n">
        <v>0</v>
      </c>
      <c r="I317" s="55" t="n">
        <f aca="false">SUM(E317:H317)</f>
        <v>-4.429</v>
      </c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59"/>
      <c r="DJ317" s="59"/>
      <c r="DK317" s="59"/>
      <c r="DL317" s="59"/>
      <c r="DM317" s="59"/>
      <c r="DN317" s="59"/>
      <c r="DO317" s="59"/>
      <c r="DP317" s="59"/>
      <c r="DQ317" s="59"/>
      <c r="DR317" s="59"/>
      <c r="DS317" s="59"/>
      <c r="DT317" s="59"/>
      <c r="DU317" s="59"/>
      <c r="DV317" s="59"/>
      <c r="DW317" s="59"/>
      <c r="DX317" s="59"/>
      <c r="DY317" s="59"/>
      <c r="DZ317" s="59"/>
      <c r="EA317" s="59"/>
      <c r="EB317" s="59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59"/>
      <c r="ER317" s="59"/>
      <c r="ES317" s="59"/>
      <c r="ET317" s="59"/>
      <c r="EU317" s="59"/>
      <c r="EV317" s="59"/>
      <c r="EW317" s="59"/>
      <c r="EX317" s="59"/>
      <c r="EY317" s="59"/>
      <c r="EZ317" s="59"/>
      <c r="FA317" s="59"/>
      <c r="FB317" s="59"/>
      <c r="FC317" s="59"/>
      <c r="FD317" s="59"/>
      <c r="FE317" s="59"/>
      <c r="FF317" s="59"/>
      <c r="FG317" s="59"/>
      <c r="FH317" s="59"/>
      <c r="FI317" s="59"/>
      <c r="FJ317" s="59"/>
      <c r="FK317" s="59"/>
      <c r="FL317" s="59"/>
      <c r="FM317" s="59"/>
      <c r="FN317" s="59"/>
      <c r="FO317" s="59"/>
      <c r="FP317" s="59"/>
      <c r="FQ317" s="59"/>
      <c r="FR317" s="59"/>
      <c r="FS317" s="59"/>
      <c r="FT317" s="59"/>
      <c r="FU317" s="59"/>
      <c r="FV317" s="59"/>
      <c r="FW317" s="59"/>
      <c r="FX317" s="59"/>
      <c r="FY317" s="59"/>
      <c r="FZ317" s="59"/>
      <c r="GA317" s="59"/>
      <c r="GB317" s="59"/>
      <c r="GC317" s="59"/>
      <c r="GD317" s="59"/>
      <c r="GE317" s="59"/>
      <c r="GF317" s="59"/>
      <c r="GG317" s="59"/>
      <c r="GH317" s="59"/>
      <c r="GI317" s="59"/>
      <c r="GJ317" s="59"/>
      <c r="GK317" s="59"/>
      <c r="GL317" s="59"/>
      <c r="GM317" s="59"/>
      <c r="GN317" s="59"/>
      <c r="GO317" s="59"/>
      <c r="GP317" s="59"/>
      <c r="GQ317" s="59"/>
      <c r="GR317" s="59"/>
      <c r="GS317" s="59"/>
      <c r="GT317" s="59"/>
      <c r="GU317" s="59"/>
      <c r="GV317" s="59"/>
      <c r="GW317" s="59"/>
      <c r="GX317" s="59"/>
      <c r="GY317" s="59"/>
      <c r="GZ317" s="59"/>
      <c r="HA317" s="59"/>
      <c r="HB317" s="59"/>
      <c r="HC317" s="59"/>
      <c r="HD317" s="59"/>
      <c r="HE317" s="59"/>
      <c r="HF317" s="59"/>
      <c r="HG317" s="59"/>
      <c r="HH317" s="59"/>
      <c r="HI317" s="59"/>
      <c r="HJ317" s="59"/>
      <c r="HK317" s="59"/>
      <c r="HL317" s="59"/>
      <c r="HM317" s="59"/>
      <c r="HN317" s="59"/>
      <c r="HO317" s="59"/>
      <c r="HP317" s="59"/>
      <c r="HQ317" s="59"/>
      <c r="HR317" s="59"/>
      <c r="HS317" s="59"/>
      <c r="HT317" s="59"/>
      <c r="HU317" s="59"/>
      <c r="HV317" s="59"/>
      <c r="HW317" s="59"/>
      <c r="HX317" s="59"/>
      <c r="HY317" s="59"/>
      <c r="HZ317" s="59"/>
      <c r="IA317" s="59"/>
      <c r="IB317" s="59"/>
      <c r="IC317" s="59"/>
      <c r="ID317" s="59"/>
      <c r="IE317" s="59"/>
      <c r="IF317" s="59"/>
      <c r="IG317" s="59"/>
      <c r="IH317" s="59"/>
      <c r="II317" s="59"/>
      <c r="IJ317" s="59"/>
      <c r="IK317" s="59"/>
      <c r="IL317" s="59"/>
      <c r="IM317" s="59"/>
      <c r="IN317" s="59"/>
      <c r="IO317" s="59"/>
      <c r="IP317" s="59"/>
      <c r="IQ317" s="59"/>
      <c r="IR317" s="59"/>
      <c r="IS317" s="59"/>
      <c r="IT317" s="59"/>
      <c r="IU317" s="59"/>
      <c r="IV317" s="59"/>
      <c r="IW317" s="59"/>
    </row>
    <row r="318" customFormat="false" ht="15.75" hidden="true" customHeight="true" outlineLevel="0" collapsed="false">
      <c r="A318" s="87" t="s">
        <v>296</v>
      </c>
      <c r="B318" s="52" t="n">
        <v>37083</v>
      </c>
      <c r="C318" s="53" t="s">
        <v>241</v>
      </c>
      <c r="D318" s="58" t="n">
        <f aca="false">I318/0.015</f>
        <v>-866.2</v>
      </c>
      <c r="E318" s="54" t="n">
        <v>-13.226</v>
      </c>
      <c r="F318" s="49" t="n">
        <v>0.233</v>
      </c>
      <c r="G318" s="49" t="n">
        <v>0</v>
      </c>
      <c r="H318" s="49" t="n">
        <v>0</v>
      </c>
      <c r="I318" s="55" t="n">
        <f aca="false">SUM(E318:H318)</f>
        <v>-12.993</v>
      </c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59"/>
      <c r="DJ318" s="59"/>
      <c r="DK318" s="59"/>
      <c r="DL318" s="59"/>
      <c r="DM318" s="59"/>
      <c r="DN318" s="59"/>
      <c r="DO318" s="59"/>
      <c r="DP318" s="59"/>
      <c r="DQ318" s="59"/>
      <c r="DR318" s="59"/>
      <c r="DS318" s="59"/>
      <c r="DT318" s="59"/>
      <c r="DU318" s="59"/>
      <c r="DV318" s="59"/>
      <c r="DW318" s="59"/>
      <c r="DX318" s="59"/>
      <c r="DY318" s="59"/>
      <c r="DZ318" s="59"/>
      <c r="EA318" s="59"/>
      <c r="EB318" s="59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59"/>
      <c r="ER318" s="59"/>
      <c r="ES318" s="59"/>
      <c r="ET318" s="59"/>
      <c r="EU318" s="59"/>
      <c r="EV318" s="59"/>
      <c r="EW318" s="59"/>
      <c r="EX318" s="59"/>
      <c r="EY318" s="59"/>
      <c r="EZ318" s="59"/>
      <c r="FA318" s="59"/>
      <c r="FB318" s="59"/>
      <c r="FC318" s="59"/>
      <c r="FD318" s="59"/>
      <c r="FE318" s="59"/>
      <c r="FF318" s="59"/>
      <c r="FG318" s="59"/>
      <c r="FH318" s="59"/>
      <c r="FI318" s="59"/>
      <c r="FJ318" s="59"/>
      <c r="FK318" s="59"/>
      <c r="FL318" s="59"/>
      <c r="FM318" s="59"/>
      <c r="FN318" s="59"/>
      <c r="FO318" s="59"/>
      <c r="FP318" s="59"/>
      <c r="FQ318" s="59"/>
      <c r="FR318" s="59"/>
      <c r="FS318" s="59"/>
      <c r="FT318" s="59"/>
      <c r="FU318" s="59"/>
      <c r="FV318" s="59"/>
      <c r="FW318" s="59"/>
      <c r="FX318" s="59"/>
      <c r="FY318" s="59"/>
      <c r="FZ318" s="59"/>
      <c r="GA318" s="59"/>
      <c r="GB318" s="59"/>
      <c r="GC318" s="59"/>
      <c r="GD318" s="59"/>
      <c r="GE318" s="59"/>
      <c r="GF318" s="59"/>
      <c r="GG318" s="59"/>
      <c r="GH318" s="59"/>
      <c r="GI318" s="59"/>
      <c r="GJ318" s="59"/>
      <c r="GK318" s="59"/>
      <c r="GL318" s="59"/>
      <c r="GM318" s="59"/>
      <c r="GN318" s="59"/>
      <c r="GO318" s="59"/>
      <c r="GP318" s="59"/>
      <c r="GQ318" s="59"/>
      <c r="GR318" s="59"/>
      <c r="GS318" s="59"/>
      <c r="GT318" s="59"/>
      <c r="GU318" s="59"/>
      <c r="GV318" s="59"/>
      <c r="GW318" s="59"/>
      <c r="GX318" s="59"/>
      <c r="GY318" s="59"/>
      <c r="GZ318" s="59"/>
      <c r="HA318" s="59"/>
      <c r="HB318" s="59"/>
      <c r="HC318" s="59"/>
      <c r="HD318" s="59"/>
      <c r="HE318" s="59"/>
      <c r="HF318" s="59"/>
      <c r="HG318" s="59"/>
      <c r="HH318" s="59"/>
      <c r="HI318" s="59"/>
      <c r="HJ318" s="59"/>
      <c r="HK318" s="59"/>
      <c r="HL318" s="59"/>
      <c r="HM318" s="59"/>
      <c r="HN318" s="59"/>
      <c r="HO318" s="59"/>
      <c r="HP318" s="59"/>
      <c r="HQ318" s="59"/>
      <c r="HR318" s="59"/>
      <c r="HS318" s="59"/>
      <c r="HT318" s="59"/>
      <c r="HU318" s="59"/>
      <c r="HV318" s="59"/>
      <c r="HW318" s="59"/>
      <c r="HX318" s="59"/>
      <c r="HY318" s="59"/>
      <c r="HZ318" s="59"/>
      <c r="IA318" s="59"/>
      <c r="IB318" s="59"/>
      <c r="IC318" s="59"/>
      <c r="ID318" s="59"/>
      <c r="IE318" s="59"/>
      <c r="IF318" s="59"/>
      <c r="IG318" s="59"/>
      <c r="IH318" s="59"/>
      <c r="II318" s="59"/>
      <c r="IJ318" s="59"/>
      <c r="IK318" s="59"/>
      <c r="IL318" s="59"/>
      <c r="IM318" s="59"/>
      <c r="IN318" s="59"/>
      <c r="IO318" s="59"/>
      <c r="IP318" s="59"/>
      <c r="IQ318" s="59"/>
      <c r="IR318" s="59"/>
      <c r="IS318" s="59"/>
      <c r="IT318" s="59"/>
      <c r="IU318" s="59"/>
      <c r="IV318" s="59"/>
      <c r="IW318" s="59"/>
    </row>
    <row r="319" customFormat="false" ht="15.75" hidden="true" customHeight="true" outlineLevel="0" collapsed="false">
      <c r="A319" s="87" t="s">
        <v>297</v>
      </c>
      <c r="B319" s="52" t="n">
        <v>37083</v>
      </c>
      <c r="C319" s="53" t="s">
        <v>241</v>
      </c>
      <c r="D319" s="58" t="n">
        <f aca="false">I319/0.015</f>
        <v>-74</v>
      </c>
      <c r="E319" s="54" t="n">
        <v>-1.131</v>
      </c>
      <c r="F319" s="49" t="n">
        <v>0.021</v>
      </c>
      <c r="G319" s="49" t="n">
        <v>0</v>
      </c>
      <c r="H319" s="49" t="n">
        <v>0</v>
      </c>
      <c r="I319" s="55" t="n">
        <f aca="false">SUM(E319:H319)</f>
        <v>-1.11</v>
      </c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/>
      <c r="CV319" s="59"/>
      <c r="CW319" s="59"/>
      <c r="CX319" s="59"/>
      <c r="CY319" s="59"/>
      <c r="CZ319" s="59"/>
      <c r="DA319" s="59"/>
      <c r="DB319" s="59"/>
      <c r="DC319" s="59"/>
      <c r="DD319" s="59"/>
      <c r="DE319" s="59"/>
      <c r="DF319" s="59"/>
      <c r="DG319" s="59"/>
      <c r="DH319" s="59"/>
      <c r="DI319" s="59"/>
      <c r="DJ319" s="59"/>
      <c r="DK319" s="59"/>
      <c r="DL319" s="59"/>
      <c r="DM319" s="59"/>
      <c r="DN319" s="59"/>
      <c r="DO319" s="59"/>
      <c r="DP319" s="59"/>
      <c r="DQ319" s="59"/>
      <c r="DR319" s="59"/>
      <c r="DS319" s="59"/>
      <c r="DT319" s="59"/>
      <c r="DU319" s="59"/>
      <c r="DV319" s="59"/>
      <c r="DW319" s="59"/>
      <c r="DX319" s="59"/>
      <c r="DY319" s="59"/>
      <c r="DZ319" s="59"/>
      <c r="EA319" s="59"/>
      <c r="EB319" s="59"/>
      <c r="EC319" s="59"/>
      <c r="ED319" s="59"/>
      <c r="EE319" s="59"/>
      <c r="EF319" s="59"/>
      <c r="EG319" s="59"/>
      <c r="EH319" s="59"/>
      <c r="EI319" s="59"/>
      <c r="EJ319" s="59"/>
      <c r="EK319" s="59"/>
      <c r="EL319" s="59"/>
      <c r="EM319" s="59"/>
      <c r="EN319" s="59"/>
      <c r="EO319" s="59"/>
      <c r="EP319" s="59"/>
      <c r="EQ319" s="59"/>
      <c r="ER319" s="59"/>
      <c r="ES319" s="59"/>
      <c r="ET319" s="59"/>
      <c r="EU319" s="59"/>
      <c r="EV319" s="59"/>
      <c r="EW319" s="59"/>
      <c r="EX319" s="59"/>
      <c r="EY319" s="59"/>
      <c r="EZ319" s="59"/>
      <c r="FA319" s="59"/>
      <c r="FB319" s="59"/>
      <c r="FC319" s="59"/>
      <c r="FD319" s="59"/>
      <c r="FE319" s="59"/>
      <c r="FF319" s="59"/>
      <c r="FG319" s="59"/>
      <c r="FH319" s="59"/>
      <c r="FI319" s="59"/>
      <c r="FJ319" s="59"/>
      <c r="FK319" s="59"/>
      <c r="FL319" s="59"/>
      <c r="FM319" s="59"/>
      <c r="FN319" s="59"/>
      <c r="FO319" s="59"/>
      <c r="FP319" s="59"/>
      <c r="FQ319" s="59"/>
      <c r="FR319" s="59"/>
      <c r="FS319" s="59"/>
      <c r="FT319" s="59"/>
      <c r="FU319" s="59"/>
      <c r="FV319" s="59"/>
      <c r="FW319" s="59"/>
      <c r="FX319" s="59"/>
      <c r="FY319" s="59"/>
      <c r="FZ319" s="59"/>
      <c r="GA319" s="59"/>
      <c r="GB319" s="59"/>
      <c r="GC319" s="59"/>
      <c r="GD319" s="59"/>
      <c r="GE319" s="59"/>
      <c r="GF319" s="59"/>
      <c r="GG319" s="59"/>
      <c r="GH319" s="59"/>
      <c r="GI319" s="59"/>
      <c r="GJ319" s="59"/>
      <c r="GK319" s="59"/>
      <c r="GL319" s="59"/>
      <c r="GM319" s="59"/>
      <c r="GN319" s="59"/>
      <c r="GO319" s="59"/>
      <c r="GP319" s="59"/>
      <c r="GQ319" s="59"/>
      <c r="GR319" s="59"/>
      <c r="GS319" s="59"/>
      <c r="GT319" s="59"/>
      <c r="GU319" s="59"/>
      <c r="GV319" s="59"/>
      <c r="GW319" s="59"/>
      <c r="GX319" s="59"/>
      <c r="GY319" s="59"/>
      <c r="GZ319" s="59"/>
      <c r="HA319" s="59"/>
      <c r="HB319" s="59"/>
      <c r="HC319" s="59"/>
      <c r="HD319" s="59"/>
      <c r="HE319" s="59"/>
      <c r="HF319" s="59"/>
      <c r="HG319" s="59"/>
      <c r="HH319" s="59"/>
      <c r="HI319" s="59"/>
      <c r="HJ319" s="59"/>
      <c r="HK319" s="59"/>
      <c r="HL319" s="59"/>
      <c r="HM319" s="59"/>
      <c r="HN319" s="59"/>
      <c r="HO319" s="59"/>
      <c r="HP319" s="59"/>
      <c r="HQ319" s="59"/>
      <c r="HR319" s="59"/>
      <c r="HS319" s="59"/>
      <c r="HT319" s="59"/>
      <c r="HU319" s="59"/>
      <c r="HV319" s="59"/>
      <c r="HW319" s="59"/>
      <c r="HX319" s="59"/>
      <c r="HY319" s="59"/>
      <c r="HZ319" s="59"/>
      <c r="IA319" s="59"/>
      <c r="IB319" s="59"/>
      <c r="IC319" s="59"/>
      <c r="ID319" s="59"/>
      <c r="IE319" s="59"/>
      <c r="IF319" s="59"/>
      <c r="IG319" s="59"/>
      <c r="IH319" s="59"/>
      <c r="II319" s="59"/>
      <c r="IJ319" s="59"/>
      <c r="IK319" s="59"/>
      <c r="IL319" s="59"/>
      <c r="IM319" s="59"/>
      <c r="IN319" s="59"/>
      <c r="IO319" s="59"/>
      <c r="IP319" s="59"/>
      <c r="IQ319" s="59"/>
      <c r="IR319" s="59"/>
      <c r="IS319" s="59"/>
      <c r="IT319" s="59"/>
      <c r="IU319" s="59"/>
      <c r="IV319" s="59"/>
      <c r="IW319" s="59"/>
    </row>
    <row r="320" customFormat="false" ht="15.75" hidden="true" customHeight="true" outlineLevel="0" collapsed="false">
      <c r="A320" s="87" t="s">
        <v>298</v>
      </c>
      <c r="B320" s="52" t="n">
        <v>37083</v>
      </c>
      <c r="C320" s="53" t="s">
        <v>241</v>
      </c>
      <c r="D320" s="58" t="n">
        <f aca="false">I320/0.015</f>
        <v>-57.2</v>
      </c>
      <c r="E320" s="54" t="n">
        <v>-0.876</v>
      </c>
      <c r="F320" s="49" t="n">
        <v>0.018</v>
      </c>
      <c r="G320" s="49" t="n">
        <v>0</v>
      </c>
      <c r="H320" s="49" t="n">
        <v>0</v>
      </c>
      <c r="I320" s="55" t="n">
        <f aca="false">SUM(E320:H320)</f>
        <v>-0.858</v>
      </c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  <c r="DO320" s="59"/>
      <c r="DP320" s="59"/>
      <c r="DQ320" s="59"/>
      <c r="DR320" s="59"/>
      <c r="DS320" s="59"/>
      <c r="DT320" s="59"/>
      <c r="DU320" s="59"/>
      <c r="DV320" s="59"/>
      <c r="DW320" s="59"/>
      <c r="DX320" s="59"/>
      <c r="DY320" s="59"/>
      <c r="DZ320" s="59"/>
      <c r="EA320" s="59"/>
      <c r="EB320" s="59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59"/>
      <c r="ER320" s="59"/>
      <c r="ES320" s="59"/>
      <c r="ET320" s="59"/>
      <c r="EU320" s="59"/>
      <c r="EV320" s="59"/>
      <c r="EW320" s="59"/>
      <c r="EX320" s="59"/>
      <c r="EY320" s="59"/>
      <c r="EZ320" s="59"/>
      <c r="FA320" s="59"/>
      <c r="FB320" s="59"/>
      <c r="FC320" s="59"/>
      <c r="FD320" s="59"/>
      <c r="FE320" s="59"/>
      <c r="FF320" s="59"/>
      <c r="FG320" s="59"/>
      <c r="FH320" s="59"/>
      <c r="FI320" s="59"/>
      <c r="FJ320" s="59"/>
      <c r="FK320" s="59"/>
      <c r="FL320" s="59"/>
      <c r="FM320" s="59"/>
      <c r="FN320" s="59"/>
      <c r="FO320" s="59"/>
      <c r="FP320" s="59"/>
      <c r="FQ320" s="59"/>
      <c r="FR320" s="59"/>
      <c r="FS320" s="59"/>
      <c r="FT320" s="59"/>
      <c r="FU320" s="59"/>
      <c r="FV320" s="59"/>
      <c r="FW320" s="59"/>
      <c r="FX320" s="59"/>
      <c r="FY320" s="59"/>
      <c r="FZ320" s="59"/>
      <c r="GA320" s="59"/>
      <c r="GB320" s="59"/>
      <c r="GC320" s="59"/>
      <c r="GD320" s="59"/>
      <c r="GE320" s="59"/>
      <c r="GF320" s="59"/>
      <c r="GG320" s="59"/>
      <c r="GH320" s="59"/>
      <c r="GI320" s="59"/>
      <c r="GJ320" s="59"/>
      <c r="GK320" s="59"/>
      <c r="GL320" s="59"/>
      <c r="GM320" s="59"/>
      <c r="GN320" s="59"/>
      <c r="GO320" s="59"/>
      <c r="GP320" s="59"/>
      <c r="GQ320" s="59"/>
      <c r="GR320" s="59"/>
      <c r="GS320" s="59"/>
      <c r="GT320" s="59"/>
      <c r="GU320" s="59"/>
      <c r="GV320" s="59"/>
      <c r="GW320" s="59"/>
      <c r="GX320" s="59"/>
      <c r="GY320" s="59"/>
      <c r="GZ320" s="59"/>
      <c r="HA320" s="59"/>
      <c r="HB320" s="59"/>
      <c r="HC320" s="59"/>
      <c r="HD320" s="59"/>
      <c r="HE320" s="59"/>
      <c r="HF320" s="59"/>
      <c r="HG320" s="59"/>
      <c r="HH320" s="59"/>
      <c r="HI320" s="59"/>
      <c r="HJ320" s="59"/>
      <c r="HK320" s="59"/>
      <c r="HL320" s="59"/>
      <c r="HM320" s="59"/>
      <c r="HN320" s="59"/>
      <c r="HO320" s="59"/>
      <c r="HP320" s="59"/>
      <c r="HQ320" s="59"/>
      <c r="HR320" s="59"/>
      <c r="HS320" s="59"/>
      <c r="HT320" s="59"/>
      <c r="HU320" s="59"/>
      <c r="HV320" s="59"/>
      <c r="HW320" s="59"/>
      <c r="HX320" s="59"/>
      <c r="HY320" s="59"/>
      <c r="HZ320" s="59"/>
      <c r="IA320" s="59"/>
      <c r="IB320" s="59"/>
      <c r="IC320" s="59"/>
      <c r="ID320" s="59"/>
      <c r="IE320" s="59"/>
      <c r="IF320" s="59"/>
      <c r="IG320" s="59"/>
      <c r="IH320" s="59"/>
      <c r="II320" s="59"/>
      <c r="IJ320" s="59"/>
      <c r="IK320" s="59"/>
      <c r="IL320" s="59"/>
      <c r="IM320" s="59"/>
      <c r="IN320" s="59"/>
      <c r="IO320" s="59"/>
      <c r="IP320" s="59"/>
      <c r="IQ320" s="59"/>
      <c r="IR320" s="59"/>
      <c r="IS320" s="59"/>
      <c r="IT320" s="59"/>
      <c r="IU320" s="59"/>
      <c r="IV320" s="59"/>
      <c r="IW320" s="59"/>
    </row>
    <row r="321" customFormat="false" ht="15.75" hidden="true" customHeight="true" outlineLevel="0" collapsed="false">
      <c r="A321" s="87" t="s">
        <v>299</v>
      </c>
      <c r="B321" s="52" t="n">
        <v>37083</v>
      </c>
      <c r="C321" s="53" t="s">
        <v>241</v>
      </c>
      <c r="D321" s="58" t="n">
        <f aca="false">I321/0.015</f>
        <v>-107.266666666667</v>
      </c>
      <c r="E321" s="54" t="n">
        <v>-1.668</v>
      </c>
      <c r="F321" s="49" t="n">
        <v>0.059</v>
      </c>
      <c r="G321" s="49" t="n">
        <v>0</v>
      </c>
      <c r="H321" s="49" t="n">
        <v>0</v>
      </c>
      <c r="I321" s="55" t="n">
        <f aca="false">SUM(E321:H321)</f>
        <v>-1.609</v>
      </c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59"/>
      <c r="DJ321" s="59"/>
      <c r="DK321" s="59"/>
      <c r="DL321" s="59"/>
      <c r="DM321" s="59"/>
      <c r="DN321" s="59"/>
      <c r="DO321" s="59"/>
      <c r="DP321" s="59"/>
      <c r="DQ321" s="59"/>
      <c r="DR321" s="59"/>
      <c r="DS321" s="59"/>
      <c r="DT321" s="59"/>
      <c r="DU321" s="59"/>
      <c r="DV321" s="59"/>
      <c r="DW321" s="59"/>
      <c r="DX321" s="59"/>
      <c r="DY321" s="59"/>
      <c r="DZ321" s="59"/>
      <c r="EA321" s="59"/>
      <c r="EB321" s="59"/>
      <c r="EC321" s="59"/>
      <c r="ED321" s="59"/>
      <c r="EE321" s="59"/>
      <c r="EF321" s="59"/>
      <c r="EG321" s="59"/>
      <c r="EH321" s="59"/>
      <c r="EI321" s="59"/>
      <c r="EJ321" s="59"/>
      <c r="EK321" s="59"/>
      <c r="EL321" s="59"/>
      <c r="EM321" s="59"/>
      <c r="EN321" s="59"/>
      <c r="EO321" s="59"/>
      <c r="EP321" s="59"/>
      <c r="EQ321" s="59"/>
      <c r="ER321" s="59"/>
      <c r="ES321" s="59"/>
      <c r="ET321" s="59"/>
      <c r="EU321" s="59"/>
      <c r="EV321" s="59"/>
      <c r="EW321" s="59"/>
      <c r="EX321" s="59"/>
      <c r="EY321" s="59"/>
      <c r="EZ321" s="59"/>
      <c r="FA321" s="59"/>
      <c r="FB321" s="59"/>
      <c r="FC321" s="59"/>
      <c r="FD321" s="59"/>
      <c r="FE321" s="59"/>
      <c r="FF321" s="59"/>
      <c r="FG321" s="59"/>
      <c r="FH321" s="59"/>
      <c r="FI321" s="59"/>
      <c r="FJ321" s="59"/>
      <c r="FK321" s="59"/>
      <c r="FL321" s="59"/>
      <c r="FM321" s="59"/>
      <c r="FN321" s="59"/>
      <c r="FO321" s="59"/>
      <c r="FP321" s="59"/>
      <c r="FQ321" s="59"/>
      <c r="FR321" s="59"/>
      <c r="FS321" s="59"/>
      <c r="FT321" s="59"/>
      <c r="FU321" s="59"/>
      <c r="FV321" s="59"/>
      <c r="FW321" s="59"/>
      <c r="FX321" s="59"/>
      <c r="FY321" s="59"/>
      <c r="FZ321" s="59"/>
      <c r="GA321" s="59"/>
      <c r="GB321" s="59"/>
      <c r="GC321" s="59"/>
      <c r="GD321" s="59"/>
      <c r="GE321" s="59"/>
      <c r="GF321" s="59"/>
      <c r="GG321" s="59"/>
      <c r="GH321" s="59"/>
      <c r="GI321" s="59"/>
      <c r="GJ321" s="59"/>
      <c r="GK321" s="59"/>
      <c r="GL321" s="59"/>
      <c r="GM321" s="59"/>
      <c r="GN321" s="59"/>
      <c r="GO321" s="59"/>
      <c r="GP321" s="59"/>
      <c r="GQ321" s="59"/>
      <c r="GR321" s="59"/>
      <c r="GS321" s="59"/>
      <c r="GT321" s="59"/>
      <c r="GU321" s="59"/>
      <c r="GV321" s="59"/>
      <c r="GW321" s="59"/>
      <c r="GX321" s="59"/>
      <c r="GY321" s="59"/>
      <c r="GZ321" s="59"/>
      <c r="HA321" s="59"/>
      <c r="HB321" s="59"/>
      <c r="HC321" s="59"/>
      <c r="HD321" s="59"/>
      <c r="HE321" s="59"/>
      <c r="HF321" s="59"/>
      <c r="HG321" s="59"/>
      <c r="HH321" s="59"/>
      <c r="HI321" s="59"/>
      <c r="HJ321" s="59"/>
      <c r="HK321" s="59"/>
      <c r="HL321" s="59"/>
      <c r="HM321" s="59"/>
      <c r="HN321" s="59"/>
      <c r="HO321" s="59"/>
      <c r="HP321" s="59"/>
      <c r="HQ321" s="59"/>
      <c r="HR321" s="59"/>
      <c r="HS321" s="59"/>
      <c r="HT321" s="59"/>
      <c r="HU321" s="59"/>
      <c r="HV321" s="59"/>
      <c r="HW321" s="59"/>
      <c r="HX321" s="59"/>
      <c r="HY321" s="59"/>
      <c r="HZ321" s="59"/>
      <c r="IA321" s="59"/>
      <c r="IB321" s="59"/>
      <c r="IC321" s="59"/>
      <c r="ID321" s="59"/>
      <c r="IE321" s="59"/>
      <c r="IF321" s="59"/>
      <c r="IG321" s="59"/>
      <c r="IH321" s="59"/>
      <c r="II321" s="59"/>
      <c r="IJ321" s="59"/>
      <c r="IK321" s="59"/>
      <c r="IL321" s="59"/>
      <c r="IM321" s="59"/>
      <c r="IN321" s="59"/>
      <c r="IO321" s="59"/>
      <c r="IP321" s="59"/>
      <c r="IQ321" s="59"/>
      <c r="IR321" s="59"/>
      <c r="IS321" s="59"/>
      <c r="IT321" s="59"/>
      <c r="IU321" s="59"/>
      <c r="IV321" s="59"/>
      <c r="IW321" s="59"/>
    </row>
    <row r="322" customFormat="false" ht="15.75" hidden="true" customHeight="true" outlineLevel="0" collapsed="false">
      <c r="A322" s="87" t="s">
        <v>300</v>
      </c>
      <c r="B322" s="52" t="n">
        <v>37083</v>
      </c>
      <c r="C322" s="53" t="s">
        <v>241</v>
      </c>
      <c r="D322" s="58" t="n">
        <f aca="false">I322/0.015</f>
        <v>-85.8</v>
      </c>
      <c r="E322" s="54" t="n">
        <v>-1.314</v>
      </c>
      <c r="F322" s="49" t="n">
        <v>0.027</v>
      </c>
      <c r="G322" s="49" t="n">
        <v>0</v>
      </c>
      <c r="H322" s="49" t="n">
        <v>0</v>
      </c>
      <c r="I322" s="55" t="n">
        <f aca="false">SUM(E322:H322)</f>
        <v>-1.287</v>
      </c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59"/>
      <c r="DJ322" s="59"/>
      <c r="DK322" s="59"/>
      <c r="DL322" s="59"/>
      <c r="DM322" s="59"/>
      <c r="DN322" s="59"/>
      <c r="DO322" s="59"/>
      <c r="DP322" s="59"/>
      <c r="DQ322" s="59"/>
      <c r="DR322" s="59"/>
      <c r="DS322" s="59"/>
      <c r="DT322" s="59"/>
      <c r="DU322" s="59"/>
      <c r="DV322" s="59"/>
      <c r="DW322" s="59"/>
      <c r="DX322" s="59"/>
      <c r="DY322" s="59"/>
      <c r="DZ322" s="59"/>
      <c r="EA322" s="59"/>
      <c r="EB322" s="59"/>
      <c r="EC322" s="59"/>
      <c r="ED322" s="59"/>
      <c r="EE322" s="59"/>
      <c r="EF322" s="59"/>
      <c r="EG322" s="59"/>
      <c r="EH322" s="59"/>
      <c r="EI322" s="59"/>
      <c r="EJ322" s="59"/>
      <c r="EK322" s="59"/>
      <c r="EL322" s="59"/>
      <c r="EM322" s="59"/>
      <c r="EN322" s="59"/>
      <c r="EO322" s="59"/>
      <c r="EP322" s="59"/>
      <c r="EQ322" s="59"/>
      <c r="ER322" s="59"/>
      <c r="ES322" s="59"/>
      <c r="ET322" s="59"/>
      <c r="EU322" s="59"/>
      <c r="EV322" s="59"/>
      <c r="EW322" s="59"/>
      <c r="EX322" s="59"/>
      <c r="EY322" s="59"/>
      <c r="EZ322" s="59"/>
      <c r="FA322" s="59"/>
      <c r="FB322" s="59"/>
      <c r="FC322" s="59"/>
      <c r="FD322" s="59"/>
      <c r="FE322" s="59"/>
      <c r="FF322" s="59"/>
      <c r="FG322" s="59"/>
      <c r="FH322" s="59"/>
      <c r="FI322" s="59"/>
      <c r="FJ322" s="59"/>
      <c r="FK322" s="59"/>
      <c r="FL322" s="59"/>
      <c r="FM322" s="59"/>
      <c r="FN322" s="59"/>
      <c r="FO322" s="59"/>
      <c r="FP322" s="59"/>
      <c r="FQ322" s="59"/>
      <c r="FR322" s="59"/>
      <c r="FS322" s="59"/>
      <c r="FT322" s="59"/>
      <c r="FU322" s="59"/>
      <c r="FV322" s="59"/>
      <c r="FW322" s="59"/>
      <c r="FX322" s="59"/>
      <c r="FY322" s="59"/>
      <c r="FZ322" s="59"/>
      <c r="GA322" s="59"/>
      <c r="GB322" s="59"/>
      <c r="GC322" s="59"/>
      <c r="GD322" s="59"/>
      <c r="GE322" s="59"/>
      <c r="GF322" s="59"/>
      <c r="GG322" s="59"/>
      <c r="GH322" s="59"/>
      <c r="GI322" s="59"/>
      <c r="GJ322" s="59"/>
      <c r="GK322" s="59"/>
      <c r="GL322" s="59"/>
      <c r="GM322" s="59"/>
      <c r="GN322" s="59"/>
      <c r="GO322" s="59"/>
      <c r="GP322" s="59"/>
      <c r="GQ322" s="59"/>
      <c r="GR322" s="59"/>
      <c r="GS322" s="59"/>
      <c r="GT322" s="59"/>
      <c r="GU322" s="59"/>
      <c r="GV322" s="59"/>
      <c r="GW322" s="59"/>
      <c r="GX322" s="59"/>
      <c r="GY322" s="59"/>
      <c r="GZ322" s="59"/>
      <c r="HA322" s="59"/>
      <c r="HB322" s="59"/>
      <c r="HC322" s="59"/>
      <c r="HD322" s="59"/>
      <c r="HE322" s="59"/>
      <c r="HF322" s="59"/>
      <c r="HG322" s="59"/>
      <c r="HH322" s="59"/>
      <c r="HI322" s="59"/>
      <c r="HJ322" s="59"/>
      <c r="HK322" s="59"/>
      <c r="HL322" s="59"/>
      <c r="HM322" s="59"/>
      <c r="HN322" s="59"/>
      <c r="HO322" s="59"/>
      <c r="HP322" s="59"/>
      <c r="HQ322" s="59"/>
      <c r="HR322" s="59"/>
      <c r="HS322" s="59"/>
      <c r="HT322" s="59"/>
      <c r="HU322" s="59"/>
      <c r="HV322" s="59"/>
      <c r="HW322" s="59"/>
      <c r="HX322" s="59"/>
      <c r="HY322" s="59"/>
      <c r="HZ322" s="59"/>
      <c r="IA322" s="59"/>
      <c r="IB322" s="59"/>
      <c r="IC322" s="59"/>
      <c r="ID322" s="59"/>
      <c r="IE322" s="59"/>
      <c r="IF322" s="59"/>
      <c r="IG322" s="59"/>
      <c r="IH322" s="59"/>
      <c r="II322" s="59"/>
      <c r="IJ322" s="59"/>
      <c r="IK322" s="59"/>
      <c r="IL322" s="59"/>
      <c r="IM322" s="59"/>
      <c r="IN322" s="59"/>
      <c r="IO322" s="59"/>
      <c r="IP322" s="59"/>
      <c r="IQ322" s="59"/>
      <c r="IR322" s="59"/>
      <c r="IS322" s="59"/>
      <c r="IT322" s="59"/>
      <c r="IU322" s="59"/>
      <c r="IV322" s="59"/>
      <c r="IW322" s="59"/>
    </row>
    <row r="323" customFormat="false" ht="15.75" hidden="true" customHeight="true" outlineLevel="0" collapsed="false">
      <c r="A323" s="87" t="s">
        <v>301</v>
      </c>
      <c r="B323" s="52" t="n">
        <v>37083</v>
      </c>
      <c r="C323" s="53" t="s">
        <v>241</v>
      </c>
      <c r="D323" s="58" t="n">
        <f aca="false">I323/0.015</f>
        <v>-346.866666666667</v>
      </c>
      <c r="E323" s="54" t="n">
        <v>-5.285</v>
      </c>
      <c r="F323" s="49" t="n">
        <v>0.082</v>
      </c>
      <c r="G323" s="49" t="n">
        <v>0</v>
      </c>
      <c r="H323" s="49" t="n">
        <v>0</v>
      </c>
      <c r="I323" s="55" t="n">
        <f aca="false">SUM(E323:H323)</f>
        <v>-5.203</v>
      </c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59"/>
      <c r="DJ323" s="59"/>
      <c r="DK323" s="59"/>
      <c r="DL323" s="59"/>
      <c r="DM323" s="59"/>
      <c r="DN323" s="59"/>
      <c r="DO323" s="59"/>
      <c r="DP323" s="59"/>
      <c r="DQ323" s="59"/>
      <c r="DR323" s="59"/>
      <c r="DS323" s="59"/>
      <c r="DT323" s="59"/>
      <c r="DU323" s="59"/>
      <c r="DV323" s="59"/>
      <c r="DW323" s="59"/>
      <c r="DX323" s="59"/>
      <c r="DY323" s="59"/>
      <c r="DZ323" s="59"/>
      <c r="EA323" s="59"/>
      <c r="EB323" s="59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59"/>
      <c r="ER323" s="59"/>
      <c r="ES323" s="59"/>
      <c r="ET323" s="59"/>
      <c r="EU323" s="59"/>
      <c r="EV323" s="59"/>
      <c r="EW323" s="59"/>
      <c r="EX323" s="59"/>
      <c r="EY323" s="59"/>
      <c r="EZ323" s="59"/>
      <c r="FA323" s="59"/>
      <c r="FB323" s="59"/>
      <c r="FC323" s="59"/>
      <c r="FD323" s="59"/>
      <c r="FE323" s="59"/>
      <c r="FF323" s="59"/>
      <c r="FG323" s="59"/>
      <c r="FH323" s="59"/>
      <c r="FI323" s="59"/>
      <c r="FJ323" s="59"/>
      <c r="FK323" s="59"/>
      <c r="FL323" s="59"/>
      <c r="FM323" s="59"/>
      <c r="FN323" s="59"/>
      <c r="FO323" s="59"/>
      <c r="FP323" s="59"/>
      <c r="FQ323" s="59"/>
      <c r="FR323" s="59"/>
      <c r="FS323" s="59"/>
      <c r="FT323" s="59"/>
      <c r="FU323" s="59"/>
      <c r="FV323" s="59"/>
      <c r="FW323" s="59"/>
      <c r="FX323" s="59"/>
      <c r="FY323" s="59"/>
      <c r="FZ323" s="59"/>
      <c r="GA323" s="59"/>
      <c r="GB323" s="59"/>
      <c r="GC323" s="59"/>
      <c r="GD323" s="59"/>
      <c r="GE323" s="59"/>
      <c r="GF323" s="59"/>
      <c r="GG323" s="59"/>
      <c r="GH323" s="59"/>
      <c r="GI323" s="59"/>
      <c r="GJ323" s="59"/>
      <c r="GK323" s="59"/>
      <c r="GL323" s="59"/>
      <c r="GM323" s="59"/>
      <c r="GN323" s="59"/>
      <c r="GO323" s="59"/>
      <c r="GP323" s="59"/>
      <c r="GQ323" s="59"/>
      <c r="GR323" s="59"/>
      <c r="GS323" s="59"/>
      <c r="GT323" s="59"/>
      <c r="GU323" s="59"/>
      <c r="GV323" s="59"/>
      <c r="GW323" s="59"/>
      <c r="GX323" s="59"/>
      <c r="GY323" s="59"/>
      <c r="GZ323" s="59"/>
      <c r="HA323" s="59"/>
      <c r="HB323" s="59"/>
      <c r="HC323" s="59"/>
      <c r="HD323" s="59"/>
      <c r="HE323" s="59"/>
      <c r="HF323" s="59"/>
      <c r="HG323" s="59"/>
      <c r="HH323" s="59"/>
      <c r="HI323" s="59"/>
      <c r="HJ323" s="59"/>
      <c r="HK323" s="59"/>
      <c r="HL323" s="59"/>
      <c r="HM323" s="59"/>
      <c r="HN323" s="59"/>
      <c r="HO323" s="59"/>
      <c r="HP323" s="59"/>
      <c r="HQ323" s="59"/>
      <c r="HR323" s="59"/>
      <c r="HS323" s="59"/>
      <c r="HT323" s="59"/>
      <c r="HU323" s="59"/>
      <c r="HV323" s="59"/>
      <c r="HW323" s="59"/>
      <c r="HX323" s="59"/>
      <c r="HY323" s="59"/>
      <c r="HZ323" s="59"/>
      <c r="IA323" s="59"/>
      <c r="IB323" s="59"/>
      <c r="IC323" s="59"/>
      <c r="ID323" s="59"/>
      <c r="IE323" s="59"/>
      <c r="IF323" s="59"/>
      <c r="IG323" s="59"/>
      <c r="IH323" s="59"/>
      <c r="II323" s="59"/>
      <c r="IJ323" s="59"/>
      <c r="IK323" s="59"/>
      <c r="IL323" s="59"/>
      <c r="IM323" s="59"/>
      <c r="IN323" s="59"/>
      <c r="IO323" s="59"/>
      <c r="IP323" s="59"/>
      <c r="IQ323" s="59"/>
      <c r="IR323" s="59"/>
      <c r="IS323" s="59"/>
      <c r="IT323" s="59"/>
      <c r="IU323" s="59"/>
      <c r="IV323" s="59"/>
      <c r="IW323" s="59"/>
    </row>
    <row r="324" customFormat="false" ht="15.75" hidden="true" customHeight="true" outlineLevel="0" collapsed="false">
      <c r="A324" s="87" t="s">
        <v>302</v>
      </c>
      <c r="B324" s="52" t="n">
        <v>37083</v>
      </c>
      <c r="C324" s="53" t="s">
        <v>241</v>
      </c>
      <c r="D324" s="58" t="n">
        <f aca="false">I324/0.015</f>
        <v>-80.6</v>
      </c>
      <c r="E324" s="54" t="n">
        <v>-1.232</v>
      </c>
      <c r="F324" s="49" t="n">
        <v>0.023</v>
      </c>
      <c r="G324" s="49" t="n">
        <v>0</v>
      </c>
      <c r="H324" s="49" t="n">
        <v>0</v>
      </c>
      <c r="I324" s="55" t="n">
        <f aca="false">SUM(E324:H324)</f>
        <v>-1.209</v>
      </c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  <c r="DA324" s="59"/>
      <c r="DB324" s="59"/>
      <c r="DC324" s="59"/>
      <c r="DD324" s="59"/>
      <c r="DE324" s="59"/>
      <c r="DF324" s="59"/>
      <c r="DG324" s="59"/>
      <c r="DH324" s="59"/>
      <c r="DI324" s="59"/>
      <c r="DJ324" s="59"/>
      <c r="DK324" s="59"/>
      <c r="DL324" s="59"/>
      <c r="DM324" s="59"/>
      <c r="DN324" s="59"/>
      <c r="DO324" s="59"/>
      <c r="DP324" s="59"/>
      <c r="DQ324" s="59"/>
      <c r="DR324" s="59"/>
      <c r="DS324" s="59"/>
      <c r="DT324" s="59"/>
      <c r="DU324" s="59"/>
      <c r="DV324" s="59"/>
      <c r="DW324" s="59"/>
      <c r="DX324" s="59"/>
      <c r="DY324" s="59"/>
      <c r="DZ324" s="59"/>
      <c r="EA324" s="59"/>
      <c r="EB324" s="59"/>
      <c r="EC324" s="59"/>
      <c r="ED324" s="59"/>
      <c r="EE324" s="59"/>
      <c r="EF324" s="59"/>
      <c r="EG324" s="59"/>
      <c r="EH324" s="59"/>
      <c r="EI324" s="59"/>
      <c r="EJ324" s="59"/>
      <c r="EK324" s="59"/>
      <c r="EL324" s="59"/>
      <c r="EM324" s="59"/>
      <c r="EN324" s="59"/>
      <c r="EO324" s="59"/>
      <c r="EP324" s="59"/>
      <c r="EQ324" s="59"/>
      <c r="ER324" s="59"/>
      <c r="ES324" s="59"/>
      <c r="ET324" s="59"/>
      <c r="EU324" s="59"/>
      <c r="EV324" s="59"/>
      <c r="EW324" s="59"/>
      <c r="EX324" s="59"/>
      <c r="EY324" s="59"/>
      <c r="EZ324" s="59"/>
      <c r="FA324" s="59"/>
      <c r="FB324" s="59"/>
      <c r="FC324" s="59"/>
      <c r="FD324" s="59"/>
      <c r="FE324" s="59"/>
      <c r="FF324" s="59"/>
      <c r="FG324" s="59"/>
      <c r="FH324" s="59"/>
      <c r="FI324" s="59"/>
      <c r="FJ324" s="59"/>
      <c r="FK324" s="59"/>
      <c r="FL324" s="59"/>
      <c r="FM324" s="59"/>
      <c r="FN324" s="59"/>
      <c r="FO324" s="59"/>
      <c r="FP324" s="59"/>
      <c r="FQ324" s="59"/>
      <c r="FR324" s="59"/>
      <c r="FS324" s="59"/>
      <c r="FT324" s="59"/>
      <c r="FU324" s="59"/>
      <c r="FV324" s="59"/>
      <c r="FW324" s="59"/>
      <c r="FX324" s="59"/>
      <c r="FY324" s="59"/>
      <c r="FZ324" s="59"/>
      <c r="GA324" s="59"/>
      <c r="GB324" s="59"/>
      <c r="GC324" s="59"/>
      <c r="GD324" s="59"/>
      <c r="GE324" s="59"/>
      <c r="GF324" s="59"/>
      <c r="GG324" s="59"/>
      <c r="GH324" s="59"/>
      <c r="GI324" s="59"/>
      <c r="GJ324" s="59"/>
      <c r="GK324" s="59"/>
      <c r="GL324" s="59"/>
      <c r="GM324" s="59"/>
      <c r="GN324" s="59"/>
      <c r="GO324" s="59"/>
      <c r="GP324" s="59"/>
      <c r="GQ324" s="59"/>
      <c r="GR324" s="59"/>
      <c r="GS324" s="59"/>
      <c r="GT324" s="59"/>
      <c r="GU324" s="59"/>
      <c r="GV324" s="59"/>
      <c r="GW324" s="59"/>
      <c r="GX324" s="59"/>
      <c r="GY324" s="59"/>
      <c r="GZ324" s="59"/>
      <c r="HA324" s="59"/>
      <c r="HB324" s="59"/>
      <c r="HC324" s="59"/>
      <c r="HD324" s="59"/>
      <c r="HE324" s="59"/>
      <c r="HF324" s="59"/>
      <c r="HG324" s="59"/>
      <c r="HH324" s="59"/>
      <c r="HI324" s="59"/>
      <c r="HJ324" s="59"/>
      <c r="HK324" s="59"/>
      <c r="HL324" s="59"/>
      <c r="HM324" s="59"/>
      <c r="HN324" s="59"/>
      <c r="HO324" s="59"/>
      <c r="HP324" s="59"/>
      <c r="HQ324" s="59"/>
      <c r="HR324" s="59"/>
      <c r="HS324" s="59"/>
      <c r="HT324" s="59"/>
      <c r="HU324" s="59"/>
      <c r="HV324" s="59"/>
      <c r="HW324" s="59"/>
      <c r="HX324" s="59"/>
      <c r="HY324" s="59"/>
      <c r="HZ324" s="59"/>
      <c r="IA324" s="59"/>
      <c r="IB324" s="59"/>
      <c r="IC324" s="59"/>
      <c r="ID324" s="59"/>
      <c r="IE324" s="59"/>
      <c r="IF324" s="59"/>
      <c r="IG324" s="59"/>
      <c r="IH324" s="59"/>
      <c r="II324" s="59"/>
      <c r="IJ324" s="59"/>
      <c r="IK324" s="59"/>
      <c r="IL324" s="59"/>
      <c r="IM324" s="59"/>
      <c r="IN324" s="59"/>
      <c r="IO324" s="59"/>
      <c r="IP324" s="59"/>
      <c r="IQ324" s="59"/>
      <c r="IR324" s="59"/>
      <c r="IS324" s="59"/>
      <c r="IT324" s="59"/>
      <c r="IU324" s="59"/>
      <c r="IV324" s="59"/>
      <c r="IW324" s="59"/>
    </row>
    <row r="325" customFormat="false" ht="15.75" hidden="true" customHeight="true" outlineLevel="0" collapsed="false">
      <c r="A325" s="87" t="s">
        <v>303</v>
      </c>
      <c r="B325" s="52" t="n">
        <v>37083</v>
      </c>
      <c r="C325" s="53" t="s">
        <v>241</v>
      </c>
      <c r="D325" s="58" t="n">
        <f aca="false">I325/0.015</f>
        <v>-633.533333333333</v>
      </c>
      <c r="E325" s="54" t="n">
        <v>-9.673</v>
      </c>
      <c r="F325" s="49" t="n">
        <v>0.17</v>
      </c>
      <c r="G325" s="49" t="n">
        <v>0</v>
      </c>
      <c r="H325" s="49" t="n">
        <v>0</v>
      </c>
      <c r="I325" s="55" t="n">
        <f aca="false">SUM(E325:H325)</f>
        <v>-9.503</v>
      </c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  <c r="DA325" s="59"/>
      <c r="DB325" s="59"/>
      <c r="DC325" s="59"/>
      <c r="DD325" s="59"/>
      <c r="DE325" s="59"/>
      <c r="DF325" s="59"/>
      <c r="DG325" s="59"/>
      <c r="DH325" s="59"/>
      <c r="DI325" s="59"/>
      <c r="DJ325" s="59"/>
      <c r="DK325" s="59"/>
      <c r="DL325" s="59"/>
      <c r="DM325" s="59"/>
      <c r="DN325" s="59"/>
      <c r="DO325" s="59"/>
      <c r="DP325" s="59"/>
      <c r="DQ325" s="59"/>
      <c r="DR325" s="59"/>
      <c r="DS325" s="59"/>
      <c r="DT325" s="59"/>
      <c r="DU325" s="59"/>
      <c r="DV325" s="59"/>
      <c r="DW325" s="59"/>
      <c r="DX325" s="59"/>
      <c r="DY325" s="59"/>
      <c r="DZ325" s="59"/>
      <c r="EA325" s="59"/>
      <c r="EB325" s="59"/>
      <c r="EC325" s="59"/>
      <c r="ED325" s="59"/>
      <c r="EE325" s="59"/>
      <c r="EF325" s="59"/>
      <c r="EG325" s="59"/>
      <c r="EH325" s="59"/>
      <c r="EI325" s="59"/>
      <c r="EJ325" s="59"/>
      <c r="EK325" s="59"/>
      <c r="EL325" s="59"/>
      <c r="EM325" s="59"/>
      <c r="EN325" s="59"/>
      <c r="EO325" s="59"/>
      <c r="EP325" s="59"/>
      <c r="EQ325" s="59"/>
      <c r="ER325" s="59"/>
      <c r="ES325" s="59"/>
      <c r="ET325" s="59"/>
      <c r="EU325" s="59"/>
      <c r="EV325" s="59"/>
      <c r="EW325" s="59"/>
      <c r="EX325" s="59"/>
      <c r="EY325" s="59"/>
      <c r="EZ325" s="59"/>
      <c r="FA325" s="59"/>
      <c r="FB325" s="59"/>
      <c r="FC325" s="59"/>
      <c r="FD325" s="59"/>
      <c r="FE325" s="59"/>
      <c r="FF325" s="59"/>
      <c r="FG325" s="59"/>
      <c r="FH325" s="59"/>
      <c r="FI325" s="59"/>
      <c r="FJ325" s="59"/>
      <c r="FK325" s="59"/>
      <c r="FL325" s="59"/>
      <c r="FM325" s="59"/>
      <c r="FN325" s="59"/>
      <c r="FO325" s="59"/>
      <c r="FP325" s="59"/>
      <c r="FQ325" s="59"/>
      <c r="FR325" s="59"/>
      <c r="FS325" s="59"/>
      <c r="FT325" s="59"/>
      <c r="FU325" s="59"/>
      <c r="FV325" s="59"/>
      <c r="FW325" s="59"/>
      <c r="FX325" s="59"/>
      <c r="FY325" s="59"/>
      <c r="FZ325" s="59"/>
      <c r="GA325" s="59"/>
      <c r="GB325" s="59"/>
      <c r="GC325" s="59"/>
      <c r="GD325" s="59"/>
      <c r="GE325" s="59"/>
      <c r="GF325" s="59"/>
      <c r="GG325" s="59"/>
      <c r="GH325" s="59"/>
      <c r="GI325" s="59"/>
      <c r="GJ325" s="59"/>
      <c r="GK325" s="59"/>
      <c r="GL325" s="59"/>
      <c r="GM325" s="59"/>
      <c r="GN325" s="59"/>
      <c r="GO325" s="59"/>
      <c r="GP325" s="59"/>
      <c r="GQ325" s="59"/>
      <c r="GR325" s="59"/>
      <c r="GS325" s="59"/>
      <c r="GT325" s="59"/>
      <c r="GU325" s="59"/>
      <c r="GV325" s="59"/>
      <c r="GW325" s="59"/>
      <c r="GX325" s="59"/>
      <c r="GY325" s="59"/>
      <c r="GZ325" s="59"/>
      <c r="HA325" s="59"/>
      <c r="HB325" s="59"/>
      <c r="HC325" s="59"/>
      <c r="HD325" s="59"/>
      <c r="HE325" s="59"/>
      <c r="HF325" s="59"/>
      <c r="HG325" s="59"/>
      <c r="HH325" s="59"/>
      <c r="HI325" s="59"/>
      <c r="HJ325" s="59"/>
      <c r="HK325" s="59"/>
      <c r="HL325" s="59"/>
      <c r="HM325" s="59"/>
      <c r="HN325" s="59"/>
      <c r="HO325" s="59"/>
      <c r="HP325" s="59"/>
      <c r="HQ325" s="59"/>
      <c r="HR325" s="59"/>
      <c r="HS325" s="59"/>
      <c r="HT325" s="59"/>
      <c r="HU325" s="59"/>
      <c r="HV325" s="59"/>
      <c r="HW325" s="59"/>
      <c r="HX325" s="59"/>
      <c r="HY325" s="59"/>
      <c r="HZ325" s="59"/>
      <c r="IA325" s="59"/>
      <c r="IB325" s="59"/>
      <c r="IC325" s="59"/>
      <c r="ID325" s="59"/>
      <c r="IE325" s="59"/>
      <c r="IF325" s="59"/>
      <c r="IG325" s="59"/>
      <c r="IH325" s="59"/>
      <c r="II325" s="59"/>
      <c r="IJ325" s="59"/>
      <c r="IK325" s="59"/>
      <c r="IL325" s="59"/>
      <c r="IM325" s="59"/>
      <c r="IN325" s="59"/>
      <c r="IO325" s="59"/>
      <c r="IP325" s="59"/>
      <c r="IQ325" s="59"/>
      <c r="IR325" s="59"/>
      <c r="IS325" s="59"/>
      <c r="IT325" s="59"/>
      <c r="IU325" s="59"/>
      <c r="IV325" s="59"/>
      <c r="IW325" s="59"/>
    </row>
    <row r="326" customFormat="false" ht="15.75" hidden="true" customHeight="true" outlineLevel="0" collapsed="false">
      <c r="A326" s="87" t="s">
        <v>304</v>
      </c>
      <c r="B326" s="52" t="n">
        <v>37083</v>
      </c>
      <c r="C326" s="53" t="s">
        <v>241</v>
      </c>
      <c r="D326" s="58" t="n">
        <f aca="false">I326/0.015</f>
        <v>-691.2</v>
      </c>
      <c r="E326" s="54" t="n">
        <v>-10.568</v>
      </c>
      <c r="F326" s="49" t="n">
        <v>0.2</v>
      </c>
      <c r="G326" s="49" t="n">
        <v>0</v>
      </c>
      <c r="H326" s="49" t="n">
        <v>0</v>
      </c>
      <c r="I326" s="55" t="n">
        <f aca="false">SUM(E326:H326)</f>
        <v>-10.368</v>
      </c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59"/>
      <c r="DJ326" s="59"/>
      <c r="DK326" s="59"/>
      <c r="DL326" s="59"/>
      <c r="DM326" s="59"/>
      <c r="DN326" s="59"/>
      <c r="DO326" s="59"/>
      <c r="DP326" s="59"/>
      <c r="DQ326" s="59"/>
      <c r="DR326" s="59"/>
      <c r="DS326" s="59"/>
      <c r="DT326" s="59"/>
      <c r="DU326" s="59"/>
      <c r="DV326" s="59"/>
      <c r="DW326" s="59"/>
      <c r="DX326" s="59"/>
      <c r="DY326" s="59"/>
      <c r="DZ326" s="59"/>
      <c r="EA326" s="59"/>
      <c r="EB326" s="59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59"/>
      <c r="ER326" s="59"/>
      <c r="ES326" s="59"/>
      <c r="ET326" s="59"/>
      <c r="EU326" s="59"/>
      <c r="EV326" s="59"/>
      <c r="EW326" s="59"/>
      <c r="EX326" s="59"/>
      <c r="EY326" s="59"/>
      <c r="EZ326" s="59"/>
      <c r="FA326" s="59"/>
      <c r="FB326" s="59"/>
      <c r="FC326" s="59"/>
      <c r="FD326" s="59"/>
      <c r="FE326" s="59"/>
      <c r="FF326" s="59"/>
      <c r="FG326" s="59"/>
      <c r="FH326" s="59"/>
      <c r="FI326" s="59"/>
      <c r="FJ326" s="59"/>
      <c r="FK326" s="59"/>
      <c r="FL326" s="59"/>
      <c r="FM326" s="59"/>
      <c r="FN326" s="59"/>
      <c r="FO326" s="59"/>
      <c r="FP326" s="59"/>
      <c r="FQ326" s="59"/>
      <c r="FR326" s="59"/>
      <c r="FS326" s="59"/>
      <c r="FT326" s="59"/>
      <c r="FU326" s="59"/>
      <c r="FV326" s="59"/>
      <c r="FW326" s="59"/>
      <c r="FX326" s="59"/>
      <c r="FY326" s="59"/>
      <c r="FZ326" s="59"/>
      <c r="GA326" s="59"/>
      <c r="GB326" s="59"/>
      <c r="GC326" s="59"/>
      <c r="GD326" s="59"/>
      <c r="GE326" s="59"/>
      <c r="GF326" s="59"/>
      <c r="GG326" s="59"/>
      <c r="GH326" s="59"/>
      <c r="GI326" s="59"/>
      <c r="GJ326" s="59"/>
      <c r="GK326" s="59"/>
      <c r="GL326" s="59"/>
      <c r="GM326" s="59"/>
      <c r="GN326" s="59"/>
      <c r="GO326" s="59"/>
      <c r="GP326" s="59"/>
      <c r="GQ326" s="59"/>
      <c r="GR326" s="59"/>
      <c r="GS326" s="59"/>
      <c r="GT326" s="59"/>
      <c r="GU326" s="59"/>
      <c r="GV326" s="59"/>
      <c r="GW326" s="59"/>
      <c r="GX326" s="59"/>
      <c r="GY326" s="59"/>
      <c r="GZ326" s="59"/>
      <c r="HA326" s="59"/>
      <c r="HB326" s="59"/>
      <c r="HC326" s="59"/>
      <c r="HD326" s="59"/>
      <c r="HE326" s="59"/>
      <c r="HF326" s="59"/>
      <c r="HG326" s="59"/>
      <c r="HH326" s="59"/>
      <c r="HI326" s="59"/>
      <c r="HJ326" s="59"/>
      <c r="HK326" s="59"/>
      <c r="HL326" s="59"/>
      <c r="HM326" s="59"/>
      <c r="HN326" s="59"/>
      <c r="HO326" s="59"/>
      <c r="HP326" s="59"/>
      <c r="HQ326" s="59"/>
      <c r="HR326" s="59"/>
      <c r="HS326" s="59"/>
      <c r="HT326" s="59"/>
      <c r="HU326" s="59"/>
      <c r="HV326" s="59"/>
      <c r="HW326" s="59"/>
      <c r="HX326" s="59"/>
      <c r="HY326" s="59"/>
      <c r="HZ326" s="59"/>
      <c r="IA326" s="59"/>
      <c r="IB326" s="59"/>
      <c r="IC326" s="59"/>
      <c r="ID326" s="59"/>
      <c r="IE326" s="59"/>
      <c r="IF326" s="59"/>
      <c r="IG326" s="59"/>
      <c r="IH326" s="59"/>
      <c r="II326" s="59"/>
      <c r="IJ326" s="59"/>
      <c r="IK326" s="59"/>
      <c r="IL326" s="59"/>
      <c r="IM326" s="59"/>
      <c r="IN326" s="59"/>
      <c r="IO326" s="59"/>
      <c r="IP326" s="59"/>
      <c r="IQ326" s="59"/>
      <c r="IR326" s="59"/>
      <c r="IS326" s="59"/>
      <c r="IT326" s="59"/>
      <c r="IU326" s="59"/>
      <c r="IV326" s="59"/>
      <c r="IW326" s="59"/>
    </row>
    <row r="327" customFormat="false" ht="15.75" hidden="true" customHeight="true" outlineLevel="0" collapsed="false">
      <c r="A327" s="87" t="s">
        <v>305</v>
      </c>
      <c r="B327" s="52" t="n">
        <v>37083</v>
      </c>
      <c r="C327" s="53" t="s">
        <v>241</v>
      </c>
      <c r="D327" s="58" t="n">
        <f aca="false">I327/0.015</f>
        <v>-43.5333333333333</v>
      </c>
      <c r="E327" s="54" t="n">
        <v>-0.666</v>
      </c>
      <c r="F327" s="49" t="n">
        <v>0.013</v>
      </c>
      <c r="G327" s="49" t="n">
        <v>0</v>
      </c>
      <c r="H327" s="49" t="n">
        <v>0</v>
      </c>
      <c r="I327" s="55" t="n">
        <f aca="false">SUM(E327:H327)</f>
        <v>-0.653</v>
      </c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  <c r="HU327" s="59"/>
      <c r="HV327" s="59"/>
      <c r="HW327" s="59"/>
      <c r="HX327" s="59"/>
      <c r="HY327" s="59"/>
      <c r="HZ327" s="59"/>
      <c r="IA327" s="59"/>
      <c r="IB327" s="59"/>
      <c r="IC327" s="59"/>
      <c r="ID327" s="59"/>
      <c r="IE327" s="59"/>
      <c r="IF327" s="59"/>
      <c r="IG327" s="59"/>
      <c r="IH327" s="59"/>
      <c r="II327" s="59"/>
      <c r="IJ327" s="59"/>
      <c r="IK327" s="59"/>
      <c r="IL327" s="59"/>
      <c r="IM327" s="59"/>
      <c r="IN327" s="59"/>
      <c r="IO327" s="59"/>
      <c r="IP327" s="59"/>
      <c r="IQ327" s="59"/>
      <c r="IR327" s="59"/>
      <c r="IS327" s="59"/>
      <c r="IT327" s="59"/>
      <c r="IU327" s="59"/>
      <c r="IV327" s="59"/>
      <c r="IW327" s="59"/>
    </row>
    <row r="328" customFormat="false" ht="15.75" hidden="true" customHeight="true" outlineLevel="0" collapsed="false">
      <c r="A328" s="87" t="s">
        <v>306</v>
      </c>
      <c r="B328" s="52" t="n">
        <v>37083</v>
      </c>
      <c r="C328" s="53" t="s">
        <v>241</v>
      </c>
      <c r="D328" s="58" t="n">
        <f aca="false">I328/0.015</f>
        <v>-81.2666666666667</v>
      </c>
      <c r="E328" s="54" t="n">
        <v>-1.239</v>
      </c>
      <c r="F328" s="49" t="n">
        <v>0.02</v>
      </c>
      <c r="G328" s="49" t="n">
        <v>0</v>
      </c>
      <c r="H328" s="49" t="n">
        <v>0</v>
      </c>
      <c r="I328" s="55" t="n">
        <f aca="false">SUM(E328:H328)</f>
        <v>-1.219</v>
      </c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  <c r="HU328" s="59"/>
      <c r="HV328" s="59"/>
      <c r="HW328" s="59"/>
      <c r="HX328" s="59"/>
      <c r="HY328" s="59"/>
      <c r="HZ328" s="59"/>
      <c r="IA328" s="59"/>
      <c r="IB328" s="59"/>
      <c r="IC328" s="59"/>
      <c r="ID328" s="59"/>
      <c r="IE328" s="59"/>
      <c r="IF328" s="59"/>
      <c r="IG328" s="59"/>
      <c r="IH328" s="59"/>
      <c r="II328" s="59"/>
      <c r="IJ328" s="59"/>
      <c r="IK328" s="59"/>
      <c r="IL328" s="59"/>
      <c r="IM328" s="59"/>
      <c r="IN328" s="59"/>
      <c r="IO328" s="59"/>
      <c r="IP328" s="59"/>
      <c r="IQ328" s="59"/>
      <c r="IR328" s="59"/>
      <c r="IS328" s="59"/>
      <c r="IT328" s="59"/>
      <c r="IU328" s="59"/>
      <c r="IV328" s="59"/>
      <c r="IW328" s="59"/>
    </row>
    <row r="329" customFormat="false" ht="15.75" hidden="true" customHeight="true" outlineLevel="0" collapsed="false">
      <c r="A329" s="87" t="s">
        <v>307</v>
      </c>
      <c r="B329" s="52" t="n">
        <v>37083</v>
      </c>
      <c r="C329" s="53" t="s">
        <v>241</v>
      </c>
      <c r="D329" s="58" t="n">
        <f aca="false">I329/0.015</f>
        <v>-70.9333333333333</v>
      </c>
      <c r="E329" s="54" t="n">
        <v>-1.085</v>
      </c>
      <c r="F329" s="49" t="n">
        <v>0.021</v>
      </c>
      <c r="G329" s="49" t="n">
        <v>0</v>
      </c>
      <c r="H329" s="49" t="n">
        <v>0</v>
      </c>
      <c r="I329" s="55" t="n">
        <f aca="false">SUM(E329:H329)</f>
        <v>-1.064</v>
      </c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/>
      <c r="CV329" s="59"/>
      <c r="CW329" s="59"/>
      <c r="CX329" s="59"/>
      <c r="CY329" s="59"/>
      <c r="CZ329" s="59"/>
      <c r="DA329" s="59"/>
      <c r="DB329" s="59"/>
      <c r="DC329" s="59"/>
      <c r="DD329" s="59"/>
      <c r="DE329" s="59"/>
      <c r="DF329" s="59"/>
      <c r="DG329" s="59"/>
      <c r="DH329" s="59"/>
      <c r="DI329" s="59"/>
      <c r="DJ329" s="59"/>
      <c r="DK329" s="59"/>
      <c r="DL329" s="59"/>
      <c r="DM329" s="59"/>
      <c r="DN329" s="59"/>
      <c r="DO329" s="59"/>
      <c r="DP329" s="59"/>
      <c r="DQ329" s="59"/>
      <c r="DR329" s="59"/>
      <c r="DS329" s="59"/>
      <c r="DT329" s="59"/>
      <c r="DU329" s="59"/>
      <c r="DV329" s="59"/>
      <c r="DW329" s="59"/>
      <c r="DX329" s="59"/>
      <c r="DY329" s="59"/>
      <c r="DZ329" s="59"/>
      <c r="EA329" s="59"/>
      <c r="EB329" s="59"/>
      <c r="EC329" s="59"/>
      <c r="ED329" s="59"/>
      <c r="EE329" s="59"/>
      <c r="EF329" s="59"/>
      <c r="EG329" s="59"/>
      <c r="EH329" s="59"/>
      <c r="EI329" s="59"/>
      <c r="EJ329" s="59"/>
      <c r="EK329" s="59"/>
      <c r="EL329" s="59"/>
      <c r="EM329" s="59"/>
      <c r="EN329" s="59"/>
      <c r="EO329" s="59"/>
      <c r="EP329" s="59"/>
      <c r="EQ329" s="59"/>
      <c r="ER329" s="59"/>
      <c r="ES329" s="59"/>
      <c r="ET329" s="59"/>
      <c r="EU329" s="59"/>
      <c r="EV329" s="59"/>
      <c r="EW329" s="59"/>
      <c r="EX329" s="59"/>
      <c r="EY329" s="59"/>
      <c r="EZ329" s="59"/>
      <c r="FA329" s="59"/>
      <c r="FB329" s="59"/>
      <c r="FC329" s="59"/>
      <c r="FD329" s="59"/>
      <c r="FE329" s="59"/>
      <c r="FF329" s="59"/>
      <c r="FG329" s="59"/>
      <c r="FH329" s="59"/>
      <c r="FI329" s="59"/>
      <c r="FJ329" s="59"/>
      <c r="FK329" s="59"/>
      <c r="FL329" s="59"/>
      <c r="FM329" s="59"/>
      <c r="FN329" s="59"/>
      <c r="FO329" s="59"/>
      <c r="FP329" s="59"/>
      <c r="FQ329" s="59"/>
      <c r="FR329" s="59"/>
      <c r="FS329" s="59"/>
      <c r="FT329" s="59"/>
      <c r="FU329" s="59"/>
      <c r="FV329" s="59"/>
      <c r="FW329" s="59"/>
      <c r="FX329" s="59"/>
      <c r="FY329" s="59"/>
      <c r="FZ329" s="59"/>
      <c r="GA329" s="59"/>
      <c r="GB329" s="59"/>
      <c r="GC329" s="59"/>
      <c r="GD329" s="59"/>
      <c r="GE329" s="59"/>
      <c r="GF329" s="59"/>
      <c r="GG329" s="59"/>
      <c r="GH329" s="59"/>
      <c r="GI329" s="59"/>
      <c r="GJ329" s="59"/>
      <c r="GK329" s="59"/>
      <c r="GL329" s="59"/>
      <c r="GM329" s="59"/>
      <c r="GN329" s="59"/>
      <c r="GO329" s="59"/>
      <c r="GP329" s="59"/>
      <c r="GQ329" s="59"/>
      <c r="GR329" s="59"/>
      <c r="GS329" s="59"/>
      <c r="GT329" s="59"/>
      <c r="GU329" s="59"/>
      <c r="GV329" s="59"/>
      <c r="GW329" s="59"/>
      <c r="GX329" s="59"/>
      <c r="GY329" s="59"/>
      <c r="GZ329" s="59"/>
      <c r="HA329" s="59"/>
      <c r="HB329" s="59"/>
      <c r="HC329" s="59"/>
      <c r="HD329" s="59"/>
      <c r="HE329" s="59"/>
      <c r="HF329" s="59"/>
      <c r="HG329" s="59"/>
      <c r="HH329" s="59"/>
      <c r="HI329" s="59"/>
      <c r="HJ329" s="59"/>
      <c r="HK329" s="59"/>
      <c r="HL329" s="59"/>
      <c r="HM329" s="59"/>
      <c r="HN329" s="59"/>
      <c r="HO329" s="59"/>
      <c r="HP329" s="59"/>
      <c r="HQ329" s="59"/>
      <c r="HR329" s="59"/>
      <c r="HS329" s="59"/>
      <c r="HT329" s="59"/>
      <c r="HU329" s="59"/>
      <c r="HV329" s="59"/>
      <c r="HW329" s="59"/>
      <c r="HX329" s="59"/>
      <c r="HY329" s="59"/>
      <c r="HZ329" s="59"/>
      <c r="IA329" s="59"/>
      <c r="IB329" s="59"/>
      <c r="IC329" s="59"/>
      <c r="ID329" s="59"/>
      <c r="IE329" s="59"/>
      <c r="IF329" s="59"/>
      <c r="IG329" s="59"/>
      <c r="IH329" s="59"/>
      <c r="II329" s="59"/>
      <c r="IJ329" s="59"/>
      <c r="IK329" s="59"/>
      <c r="IL329" s="59"/>
      <c r="IM329" s="59"/>
      <c r="IN329" s="59"/>
      <c r="IO329" s="59"/>
      <c r="IP329" s="59"/>
      <c r="IQ329" s="59"/>
      <c r="IR329" s="59"/>
      <c r="IS329" s="59"/>
      <c r="IT329" s="59"/>
      <c r="IU329" s="59"/>
      <c r="IV329" s="59"/>
      <c r="IW329" s="59"/>
    </row>
    <row r="330" customFormat="false" ht="15.75" hidden="true" customHeight="true" outlineLevel="0" collapsed="false">
      <c r="A330" s="87" t="s">
        <v>308</v>
      </c>
      <c r="B330" s="52" t="n">
        <v>37083</v>
      </c>
      <c r="C330" s="53" t="s">
        <v>241</v>
      </c>
      <c r="D330" s="58" t="n">
        <f aca="false">I330/0.015</f>
        <v>973.8</v>
      </c>
      <c r="E330" s="54" t="n">
        <v>14.829</v>
      </c>
      <c r="F330" s="49" t="n">
        <v>-0.222</v>
      </c>
      <c r="G330" s="49" t="n">
        <v>0</v>
      </c>
      <c r="H330" s="49" t="n">
        <v>0</v>
      </c>
      <c r="I330" s="55" t="n">
        <f aca="false">SUM(E330:H330)</f>
        <v>14.607</v>
      </c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  <c r="CQ330" s="59"/>
      <c r="CR330" s="59"/>
      <c r="CS330" s="59"/>
      <c r="CT330" s="59"/>
      <c r="CU330" s="59"/>
      <c r="CV330" s="59"/>
      <c r="CW330" s="59"/>
      <c r="CX330" s="59"/>
      <c r="CY330" s="59"/>
      <c r="CZ330" s="59"/>
      <c r="DA330" s="59"/>
      <c r="DB330" s="59"/>
      <c r="DC330" s="59"/>
      <c r="DD330" s="59"/>
      <c r="DE330" s="59"/>
      <c r="DF330" s="59"/>
      <c r="DG330" s="59"/>
      <c r="DH330" s="59"/>
      <c r="DI330" s="59"/>
      <c r="DJ330" s="59"/>
      <c r="DK330" s="59"/>
      <c r="DL330" s="59"/>
      <c r="DM330" s="59"/>
      <c r="DN330" s="59"/>
      <c r="DO330" s="59"/>
      <c r="DP330" s="59"/>
      <c r="DQ330" s="59"/>
      <c r="DR330" s="59"/>
      <c r="DS330" s="59"/>
      <c r="DT330" s="59"/>
      <c r="DU330" s="59"/>
      <c r="DV330" s="59"/>
      <c r="DW330" s="59"/>
      <c r="DX330" s="59"/>
      <c r="DY330" s="59"/>
      <c r="DZ330" s="59"/>
      <c r="EA330" s="59"/>
      <c r="EB330" s="59"/>
      <c r="EC330" s="59"/>
      <c r="ED330" s="59"/>
      <c r="EE330" s="59"/>
      <c r="EF330" s="59"/>
      <c r="EG330" s="59"/>
      <c r="EH330" s="59"/>
      <c r="EI330" s="59"/>
      <c r="EJ330" s="59"/>
      <c r="EK330" s="59"/>
      <c r="EL330" s="59"/>
      <c r="EM330" s="59"/>
      <c r="EN330" s="59"/>
      <c r="EO330" s="59"/>
      <c r="EP330" s="59"/>
      <c r="EQ330" s="59"/>
      <c r="ER330" s="59"/>
      <c r="ES330" s="59"/>
      <c r="ET330" s="59"/>
      <c r="EU330" s="59"/>
      <c r="EV330" s="59"/>
      <c r="EW330" s="59"/>
      <c r="EX330" s="59"/>
      <c r="EY330" s="59"/>
      <c r="EZ330" s="59"/>
      <c r="FA330" s="59"/>
      <c r="FB330" s="59"/>
      <c r="FC330" s="59"/>
      <c r="FD330" s="59"/>
      <c r="FE330" s="59"/>
      <c r="FF330" s="59"/>
      <c r="FG330" s="59"/>
      <c r="FH330" s="59"/>
      <c r="FI330" s="59"/>
      <c r="FJ330" s="59"/>
      <c r="FK330" s="59"/>
      <c r="FL330" s="59"/>
      <c r="FM330" s="59"/>
      <c r="FN330" s="59"/>
      <c r="FO330" s="59"/>
      <c r="FP330" s="59"/>
      <c r="FQ330" s="59"/>
      <c r="FR330" s="59"/>
      <c r="FS330" s="59"/>
      <c r="FT330" s="59"/>
      <c r="FU330" s="59"/>
      <c r="FV330" s="59"/>
      <c r="FW330" s="59"/>
      <c r="FX330" s="59"/>
      <c r="FY330" s="59"/>
      <c r="FZ330" s="59"/>
      <c r="GA330" s="59"/>
      <c r="GB330" s="59"/>
      <c r="GC330" s="59"/>
      <c r="GD330" s="59"/>
      <c r="GE330" s="59"/>
      <c r="GF330" s="59"/>
      <c r="GG330" s="59"/>
      <c r="GH330" s="59"/>
      <c r="GI330" s="59"/>
      <c r="GJ330" s="59"/>
      <c r="GK330" s="59"/>
      <c r="GL330" s="59"/>
      <c r="GM330" s="59"/>
      <c r="GN330" s="59"/>
      <c r="GO330" s="59"/>
      <c r="GP330" s="59"/>
      <c r="GQ330" s="59"/>
      <c r="GR330" s="59"/>
      <c r="GS330" s="59"/>
      <c r="GT330" s="59"/>
      <c r="GU330" s="59"/>
      <c r="GV330" s="59"/>
      <c r="GW330" s="59"/>
      <c r="GX330" s="59"/>
      <c r="GY330" s="59"/>
      <c r="GZ330" s="59"/>
      <c r="HA330" s="59"/>
      <c r="HB330" s="59"/>
      <c r="HC330" s="59"/>
      <c r="HD330" s="59"/>
      <c r="HE330" s="59"/>
      <c r="HF330" s="59"/>
      <c r="HG330" s="59"/>
      <c r="HH330" s="59"/>
      <c r="HI330" s="59"/>
      <c r="HJ330" s="59"/>
      <c r="HK330" s="59"/>
      <c r="HL330" s="59"/>
      <c r="HM330" s="59"/>
      <c r="HN330" s="59"/>
      <c r="HO330" s="59"/>
      <c r="HP330" s="59"/>
      <c r="HQ330" s="59"/>
      <c r="HR330" s="59"/>
      <c r="HS330" s="59"/>
      <c r="HT330" s="59"/>
      <c r="HU330" s="59"/>
      <c r="HV330" s="59"/>
      <c r="HW330" s="59"/>
      <c r="HX330" s="59"/>
      <c r="HY330" s="59"/>
      <c r="HZ330" s="59"/>
      <c r="IA330" s="59"/>
      <c r="IB330" s="59"/>
      <c r="IC330" s="59"/>
      <c r="ID330" s="59"/>
      <c r="IE330" s="59"/>
      <c r="IF330" s="59"/>
      <c r="IG330" s="59"/>
      <c r="IH330" s="59"/>
      <c r="II330" s="59"/>
      <c r="IJ330" s="59"/>
      <c r="IK330" s="59"/>
      <c r="IL330" s="59"/>
      <c r="IM330" s="59"/>
      <c r="IN330" s="59"/>
      <c r="IO330" s="59"/>
      <c r="IP330" s="59"/>
      <c r="IQ330" s="59"/>
      <c r="IR330" s="59"/>
      <c r="IS330" s="59"/>
      <c r="IT330" s="59"/>
      <c r="IU330" s="59"/>
      <c r="IV330" s="59"/>
      <c r="IW330" s="59"/>
    </row>
    <row r="331" customFormat="false" ht="15.75" hidden="true" customHeight="true" outlineLevel="0" collapsed="false">
      <c r="A331" s="87" t="s">
        <v>309</v>
      </c>
      <c r="B331" s="52" t="n">
        <v>37083</v>
      </c>
      <c r="C331" s="53" t="s">
        <v>241</v>
      </c>
      <c r="D331" s="58" t="n">
        <f aca="false">I331/0.015</f>
        <v>4550.46666666667</v>
      </c>
      <c r="E331" s="54" t="n">
        <v>69.777</v>
      </c>
      <c r="F331" s="49" t="n">
        <v>-1.52</v>
      </c>
      <c r="G331" s="49" t="n">
        <v>0</v>
      </c>
      <c r="H331" s="49" t="n">
        <v>0</v>
      </c>
      <c r="I331" s="55" t="n">
        <f aca="false">SUM(E331:H331)</f>
        <v>68.257</v>
      </c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/>
      <c r="CV331" s="59"/>
      <c r="CW331" s="59"/>
      <c r="CX331" s="59"/>
      <c r="CY331" s="59"/>
      <c r="CZ331" s="59"/>
      <c r="DA331" s="59"/>
      <c r="DB331" s="59"/>
      <c r="DC331" s="59"/>
      <c r="DD331" s="59"/>
      <c r="DE331" s="59"/>
      <c r="DF331" s="59"/>
      <c r="DG331" s="59"/>
      <c r="DH331" s="59"/>
      <c r="DI331" s="59"/>
      <c r="DJ331" s="59"/>
      <c r="DK331" s="59"/>
      <c r="DL331" s="59"/>
      <c r="DM331" s="59"/>
      <c r="DN331" s="59"/>
      <c r="DO331" s="59"/>
      <c r="DP331" s="59"/>
      <c r="DQ331" s="59"/>
      <c r="DR331" s="59"/>
      <c r="DS331" s="59"/>
      <c r="DT331" s="59"/>
      <c r="DU331" s="59"/>
      <c r="DV331" s="59"/>
      <c r="DW331" s="59"/>
      <c r="DX331" s="59"/>
      <c r="DY331" s="59"/>
      <c r="DZ331" s="59"/>
      <c r="EA331" s="59"/>
      <c r="EB331" s="59"/>
      <c r="EC331" s="59"/>
      <c r="ED331" s="59"/>
      <c r="EE331" s="59"/>
      <c r="EF331" s="59"/>
      <c r="EG331" s="59"/>
      <c r="EH331" s="59"/>
      <c r="EI331" s="59"/>
      <c r="EJ331" s="59"/>
      <c r="EK331" s="59"/>
      <c r="EL331" s="59"/>
      <c r="EM331" s="59"/>
      <c r="EN331" s="59"/>
      <c r="EO331" s="59"/>
      <c r="EP331" s="59"/>
      <c r="EQ331" s="59"/>
      <c r="ER331" s="59"/>
      <c r="ES331" s="59"/>
      <c r="ET331" s="59"/>
      <c r="EU331" s="59"/>
      <c r="EV331" s="59"/>
      <c r="EW331" s="59"/>
      <c r="EX331" s="59"/>
      <c r="EY331" s="59"/>
      <c r="EZ331" s="59"/>
      <c r="FA331" s="59"/>
      <c r="FB331" s="59"/>
      <c r="FC331" s="59"/>
      <c r="FD331" s="59"/>
      <c r="FE331" s="59"/>
      <c r="FF331" s="59"/>
      <c r="FG331" s="59"/>
      <c r="FH331" s="59"/>
      <c r="FI331" s="59"/>
      <c r="FJ331" s="59"/>
      <c r="FK331" s="59"/>
      <c r="FL331" s="59"/>
      <c r="FM331" s="59"/>
      <c r="FN331" s="59"/>
      <c r="FO331" s="59"/>
      <c r="FP331" s="59"/>
      <c r="FQ331" s="59"/>
      <c r="FR331" s="59"/>
      <c r="FS331" s="59"/>
      <c r="FT331" s="59"/>
      <c r="FU331" s="59"/>
      <c r="FV331" s="59"/>
      <c r="FW331" s="59"/>
      <c r="FX331" s="59"/>
      <c r="FY331" s="59"/>
      <c r="FZ331" s="59"/>
      <c r="GA331" s="59"/>
      <c r="GB331" s="59"/>
      <c r="GC331" s="59"/>
      <c r="GD331" s="59"/>
      <c r="GE331" s="59"/>
      <c r="GF331" s="59"/>
      <c r="GG331" s="59"/>
      <c r="GH331" s="59"/>
      <c r="GI331" s="59"/>
      <c r="GJ331" s="59"/>
      <c r="GK331" s="59"/>
      <c r="GL331" s="59"/>
      <c r="GM331" s="59"/>
      <c r="GN331" s="59"/>
      <c r="GO331" s="59"/>
      <c r="GP331" s="59"/>
      <c r="GQ331" s="59"/>
      <c r="GR331" s="59"/>
      <c r="GS331" s="59"/>
      <c r="GT331" s="59"/>
      <c r="GU331" s="59"/>
      <c r="GV331" s="59"/>
      <c r="GW331" s="59"/>
      <c r="GX331" s="59"/>
      <c r="GY331" s="59"/>
      <c r="GZ331" s="59"/>
      <c r="HA331" s="59"/>
      <c r="HB331" s="59"/>
      <c r="HC331" s="59"/>
      <c r="HD331" s="59"/>
      <c r="HE331" s="59"/>
      <c r="HF331" s="59"/>
      <c r="HG331" s="59"/>
      <c r="HH331" s="59"/>
      <c r="HI331" s="59"/>
      <c r="HJ331" s="59"/>
      <c r="HK331" s="59"/>
      <c r="HL331" s="59"/>
      <c r="HM331" s="59"/>
      <c r="HN331" s="59"/>
      <c r="HO331" s="59"/>
      <c r="HP331" s="59"/>
      <c r="HQ331" s="59"/>
      <c r="HR331" s="59"/>
      <c r="HS331" s="59"/>
      <c r="HT331" s="59"/>
      <c r="HU331" s="59"/>
      <c r="HV331" s="59"/>
      <c r="HW331" s="59"/>
      <c r="HX331" s="59"/>
      <c r="HY331" s="59"/>
      <c r="HZ331" s="59"/>
      <c r="IA331" s="59"/>
      <c r="IB331" s="59"/>
      <c r="IC331" s="59"/>
      <c r="ID331" s="59"/>
      <c r="IE331" s="59"/>
      <c r="IF331" s="59"/>
      <c r="IG331" s="59"/>
      <c r="IH331" s="59"/>
      <c r="II331" s="59"/>
      <c r="IJ331" s="59"/>
      <c r="IK331" s="59"/>
      <c r="IL331" s="59"/>
      <c r="IM331" s="59"/>
      <c r="IN331" s="59"/>
      <c r="IO331" s="59"/>
      <c r="IP331" s="59"/>
      <c r="IQ331" s="59"/>
      <c r="IR331" s="59"/>
      <c r="IS331" s="59"/>
      <c r="IT331" s="59"/>
      <c r="IU331" s="59"/>
      <c r="IV331" s="59"/>
      <c r="IW331" s="59"/>
    </row>
    <row r="332" customFormat="false" ht="15.75" hidden="true" customHeight="true" outlineLevel="0" collapsed="false">
      <c r="A332" s="87" t="s">
        <v>310</v>
      </c>
      <c r="B332" s="52" t="n">
        <v>37083</v>
      </c>
      <c r="C332" s="53" t="s">
        <v>241</v>
      </c>
      <c r="D332" s="58" t="n">
        <f aca="false">I332/0.015</f>
        <v>4381.8</v>
      </c>
      <c r="E332" s="54" t="n">
        <v>67.241</v>
      </c>
      <c r="F332" s="49" t="n">
        <v>-1.514</v>
      </c>
      <c r="G332" s="49" t="n">
        <v>0</v>
      </c>
      <c r="H332" s="49" t="n">
        <v>0</v>
      </c>
      <c r="I332" s="55" t="n">
        <f aca="false">SUM(E332:H332)</f>
        <v>65.727</v>
      </c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  <c r="CQ332" s="59"/>
      <c r="CR332" s="59"/>
      <c r="CS332" s="59"/>
      <c r="CT332" s="59"/>
      <c r="CU332" s="59"/>
      <c r="CV332" s="59"/>
      <c r="CW332" s="59"/>
      <c r="CX332" s="59"/>
      <c r="CY332" s="59"/>
      <c r="CZ332" s="59"/>
      <c r="DA332" s="59"/>
      <c r="DB332" s="59"/>
      <c r="DC332" s="59"/>
      <c r="DD332" s="59"/>
      <c r="DE332" s="59"/>
      <c r="DF332" s="59"/>
      <c r="DG332" s="59"/>
      <c r="DH332" s="59"/>
      <c r="DI332" s="59"/>
      <c r="DJ332" s="59"/>
      <c r="DK332" s="59"/>
      <c r="DL332" s="59"/>
      <c r="DM332" s="59"/>
      <c r="DN332" s="59"/>
      <c r="DO332" s="59"/>
      <c r="DP332" s="59"/>
      <c r="DQ332" s="59"/>
      <c r="DR332" s="59"/>
      <c r="DS332" s="59"/>
      <c r="DT332" s="59"/>
      <c r="DU332" s="59"/>
      <c r="DV332" s="59"/>
      <c r="DW332" s="59"/>
      <c r="DX332" s="59"/>
      <c r="DY332" s="59"/>
      <c r="DZ332" s="59"/>
      <c r="EA332" s="59"/>
      <c r="EB332" s="59"/>
      <c r="EC332" s="59"/>
      <c r="ED332" s="59"/>
      <c r="EE332" s="59"/>
      <c r="EF332" s="59"/>
      <c r="EG332" s="59"/>
      <c r="EH332" s="59"/>
      <c r="EI332" s="59"/>
      <c r="EJ332" s="59"/>
      <c r="EK332" s="59"/>
      <c r="EL332" s="59"/>
      <c r="EM332" s="59"/>
      <c r="EN332" s="59"/>
      <c r="EO332" s="59"/>
      <c r="EP332" s="59"/>
      <c r="EQ332" s="59"/>
      <c r="ER332" s="59"/>
      <c r="ES332" s="59"/>
      <c r="ET332" s="59"/>
      <c r="EU332" s="59"/>
      <c r="EV332" s="59"/>
      <c r="EW332" s="59"/>
      <c r="EX332" s="59"/>
      <c r="EY332" s="59"/>
      <c r="EZ332" s="59"/>
      <c r="FA332" s="59"/>
      <c r="FB332" s="59"/>
      <c r="FC332" s="59"/>
      <c r="FD332" s="59"/>
      <c r="FE332" s="59"/>
      <c r="FF332" s="59"/>
      <c r="FG332" s="59"/>
      <c r="FH332" s="59"/>
      <c r="FI332" s="59"/>
      <c r="FJ332" s="59"/>
      <c r="FK332" s="59"/>
      <c r="FL332" s="59"/>
      <c r="FM332" s="59"/>
      <c r="FN332" s="59"/>
      <c r="FO332" s="59"/>
      <c r="FP332" s="59"/>
      <c r="FQ332" s="59"/>
      <c r="FR332" s="59"/>
      <c r="FS332" s="59"/>
      <c r="FT332" s="59"/>
      <c r="FU332" s="59"/>
      <c r="FV332" s="59"/>
      <c r="FW332" s="59"/>
      <c r="FX332" s="59"/>
      <c r="FY332" s="59"/>
      <c r="FZ332" s="59"/>
      <c r="GA332" s="59"/>
      <c r="GB332" s="59"/>
      <c r="GC332" s="59"/>
      <c r="GD332" s="59"/>
      <c r="GE332" s="59"/>
      <c r="GF332" s="59"/>
      <c r="GG332" s="59"/>
      <c r="GH332" s="59"/>
      <c r="GI332" s="59"/>
      <c r="GJ332" s="59"/>
      <c r="GK332" s="59"/>
      <c r="GL332" s="59"/>
      <c r="GM332" s="59"/>
      <c r="GN332" s="59"/>
      <c r="GO332" s="59"/>
      <c r="GP332" s="59"/>
      <c r="GQ332" s="59"/>
      <c r="GR332" s="59"/>
      <c r="GS332" s="59"/>
      <c r="GT332" s="59"/>
      <c r="GU332" s="59"/>
      <c r="GV332" s="59"/>
      <c r="GW332" s="59"/>
      <c r="GX332" s="59"/>
      <c r="GY332" s="59"/>
      <c r="GZ332" s="59"/>
      <c r="HA332" s="59"/>
      <c r="HB332" s="59"/>
      <c r="HC332" s="59"/>
      <c r="HD332" s="59"/>
      <c r="HE332" s="59"/>
      <c r="HF332" s="59"/>
      <c r="HG332" s="59"/>
      <c r="HH332" s="59"/>
      <c r="HI332" s="59"/>
      <c r="HJ332" s="59"/>
      <c r="HK332" s="59"/>
      <c r="HL332" s="59"/>
      <c r="HM332" s="59"/>
      <c r="HN332" s="59"/>
      <c r="HO332" s="59"/>
      <c r="HP332" s="59"/>
      <c r="HQ332" s="59"/>
      <c r="HR332" s="59"/>
      <c r="HS332" s="59"/>
      <c r="HT332" s="59"/>
      <c r="HU332" s="59"/>
      <c r="HV332" s="59"/>
      <c r="HW332" s="59"/>
      <c r="HX332" s="59"/>
      <c r="HY332" s="59"/>
      <c r="HZ332" s="59"/>
      <c r="IA332" s="59"/>
      <c r="IB332" s="59"/>
      <c r="IC332" s="59"/>
      <c r="ID332" s="59"/>
      <c r="IE332" s="59"/>
      <c r="IF332" s="59"/>
      <c r="IG332" s="59"/>
      <c r="IH332" s="59"/>
      <c r="II332" s="59"/>
      <c r="IJ332" s="59"/>
      <c r="IK332" s="59"/>
      <c r="IL332" s="59"/>
      <c r="IM332" s="59"/>
      <c r="IN332" s="59"/>
      <c r="IO332" s="59"/>
      <c r="IP332" s="59"/>
      <c r="IQ332" s="59"/>
      <c r="IR332" s="59"/>
      <c r="IS332" s="59"/>
      <c r="IT332" s="59"/>
      <c r="IU332" s="59"/>
      <c r="IV332" s="59"/>
      <c r="IW332" s="59"/>
    </row>
    <row r="333" customFormat="false" ht="15.75" hidden="true" customHeight="true" outlineLevel="0" collapsed="false">
      <c r="A333" s="87" t="s">
        <v>311</v>
      </c>
      <c r="B333" s="52" t="n">
        <v>37091</v>
      </c>
      <c r="C333" s="53" t="s">
        <v>241</v>
      </c>
      <c r="D333" s="58" t="n">
        <f aca="false">I333/0.015</f>
        <v>6759.4</v>
      </c>
      <c r="E333" s="54" t="n">
        <v>103.553</v>
      </c>
      <c r="F333" s="49" t="n">
        <v>-2.162</v>
      </c>
      <c r="G333" s="49" t="n">
        <v>0</v>
      </c>
      <c r="H333" s="49" t="n">
        <v>0</v>
      </c>
      <c r="I333" s="55" t="n">
        <f aca="false">SUM(E333:H333)</f>
        <v>101.391</v>
      </c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59"/>
      <c r="DJ333" s="59"/>
      <c r="DK333" s="59"/>
      <c r="DL333" s="59"/>
      <c r="DM333" s="59"/>
      <c r="DN333" s="59"/>
      <c r="DO333" s="59"/>
      <c r="DP333" s="59"/>
      <c r="DQ333" s="59"/>
      <c r="DR333" s="59"/>
      <c r="DS333" s="59"/>
      <c r="DT333" s="59"/>
      <c r="DU333" s="59"/>
      <c r="DV333" s="59"/>
      <c r="DW333" s="59"/>
      <c r="DX333" s="59"/>
      <c r="DY333" s="59"/>
      <c r="DZ333" s="59"/>
      <c r="EA333" s="59"/>
      <c r="EB333" s="59"/>
      <c r="EC333" s="59"/>
      <c r="ED333" s="59"/>
      <c r="EE333" s="59"/>
      <c r="EF333" s="59"/>
      <c r="EG333" s="59"/>
      <c r="EH333" s="59"/>
      <c r="EI333" s="59"/>
      <c r="EJ333" s="59"/>
      <c r="EK333" s="59"/>
      <c r="EL333" s="59"/>
      <c r="EM333" s="59"/>
      <c r="EN333" s="59"/>
      <c r="EO333" s="59"/>
      <c r="EP333" s="59"/>
      <c r="EQ333" s="59"/>
      <c r="ER333" s="59"/>
      <c r="ES333" s="59"/>
      <c r="ET333" s="59"/>
      <c r="EU333" s="59"/>
      <c r="EV333" s="59"/>
      <c r="EW333" s="59"/>
      <c r="EX333" s="59"/>
      <c r="EY333" s="59"/>
      <c r="EZ333" s="59"/>
      <c r="FA333" s="59"/>
      <c r="FB333" s="59"/>
      <c r="FC333" s="59"/>
      <c r="FD333" s="59"/>
      <c r="FE333" s="59"/>
      <c r="FF333" s="59"/>
      <c r="FG333" s="59"/>
      <c r="FH333" s="59"/>
      <c r="FI333" s="59"/>
      <c r="FJ333" s="59"/>
      <c r="FK333" s="59"/>
      <c r="FL333" s="59"/>
      <c r="FM333" s="59"/>
      <c r="FN333" s="59"/>
      <c r="FO333" s="59"/>
      <c r="FP333" s="59"/>
      <c r="FQ333" s="59"/>
      <c r="FR333" s="59"/>
      <c r="FS333" s="59"/>
      <c r="FT333" s="59"/>
      <c r="FU333" s="59"/>
      <c r="FV333" s="59"/>
      <c r="FW333" s="59"/>
      <c r="FX333" s="59"/>
      <c r="FY333" s="59"/>
      <c r="FZ333" s="59"/>
      <c r="GA333" s="59"/>
      <c r="GB333" s="59"/>
      <c r="GC333" s="59"/>
      <c r="GD333" s="59"/>
      <c r="GE333" s="59"/>
      <c r="GF333" s="59"/>
      <c r="GG333" s="59"/>
      <c r="GH333" s="59"/>
      <c r="GI333" s="59"/>
      <c r="GJ333" s="59"/>
      <c r="GK333" s="59"/>
      <c r="GL333" s="59"/>
      <c r="GM333" s="59"/>
      <c r="GN333" s="59"/>
      <c r="GO333" s="59"/>
      <c r="GP333" s="59"/>
      <c r="GQ333" s="59"/>
      <c r="GR333" s="59"/>
      <c r="GS333" s="59"/>
      <c r="GT333" s="59"/>
      <c r="GU333" s="59"/>
      <c r="GV333" s="59"/>
      <c r="GW333" s="59"/>
      <c r="GX333" s="59"/>
      <c r="GY333" s="59"/>
      <c r="GZ333" s="59"/>
      <c r="HA333" s="59"/>
      <c r="HB333" s="59"/>
      <c r="HC333" s="59"/>
      <c r="HD333" s="59"/>
      <c r="HE333" s="59"/>
      <c r="HF333" s="59"/>
      <c r="HG333" s="59"/>
      <c r="HH333" s="59"/>
      <c r="HI333" s="59"/>
      <c r="HJ333" s="59"/>
      <c r="HK333" s="59"/>
      <c r="HL333" s="59"/>
      <c r="HM333" s="59"/>
      <c r="HN333" s="59"/>
      <c r="HO333" s="59"/>
      <c r="HP333" s="59"/>
      <c r="HQ333" s="59"/>
      <c r="HR333" s="59"/>
      <c r="HS333" s="59"/>
      <c r="HT333" s="59"/>
      <c r="HU333" s="59"/>
      <c r="HV333" s="59"/>
      <c r="HW333" s="59"/>
      <c r="HX333" s="59"/>
      <c r="HY333" s="59"/>
      <c r="HZ333" s="59"/>
      <c r="IA333" s="59"/>
      <c r="IB333" s="59"/>
      <c r="IC333" s="59"/>
      <c r="ID333" s="59"/>
      <c r="IE333" s="59"/>
      <c r="IF333" s="59"/>
      <c r="IG333" s="59"/>
      <c r="IH333" s="59"/>
      <c r="II333" s="59"/>
      <c r="IJ333" s="59"/>
      <c r="IK333" s="59"/>
      <c r="IL333" s="59"/>
      <c r="IM333" s="59"/>
      <c r="IN333" s="59"/>
      <c r="IO333" s="59"/>
      <c r="IP333" s="59"/>
      <c r="IQ333" s="59"/>
      <c r="IR333" s="59"/>
      <c r="IS333" s="59"/>
      <c r="IT333" s="59"/>
      <c r="IU333" s="59"/>
      <c r="IV333" s="59"/>
      <c r="IW333" s="59"/>
    </row>
    <row r="334" customFormat="false" ht="15.75" hidden="true" customHeight="true" outlineLevel="0" collapsed="false">
      <c r="A334" s="87" t="s">
        <v>312</v>
      </c>
      <c r="B334" s="52" t="n">
        <v>37091</v>
      </c>
      <c r="C334" s="53" t="s">
        <v>241</v>
      </c>
      <c r="D334" s="58" t="n">
        <f aca="false">I334/0.015</f>
        <v>832.666666666667</v>
      </c>
      <c r="E334" s="54" t="n">
        <v>12.768</v>
      </c>
      <c r="F334" s="49" t="n">
        <v>-0.278</v>
      </c>
      <c r="G334" s="49" t="n">
        <v>0</v>
      </c>
      <c r="H334" s="49" t="n">
        <v>0</v>
      </c>
      <c r="I334" s="55" t="n">
        <f aca="false">SUM(E334:H334)</f>
        <v>12.49</v>
      </c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  <c r="CQ334" s="59"/>
      <c r="CR334" s="59"/>
      <c r="CS334" s="59"/>
      <c r="CT334" s="59"/>
      <c r="CU334" s="59"/>
      <c r="CV334" s="59"/>
      <c r="CW334" s="59"/>
      <c r="CX334" s="59"/>
      <c r="CY334" s="59"/>
      <c r="CZ334" s="59"/>
      <c r="DA334" s="59"/>
      <c r="DB334" s="59"/>
      <c r="DC334" s="59"/>
      <c r="DD334" s="59"/>
      <c r="DE334" s="59"/>
      <c r="DF334" s="59"/>
      <c r="DG334" s="59"/>
      <c r="DH334" s="59"/>
      <c r="DI334" s="59"/>
      <c r="DJ334" s="59"/>
      <c r="DK334" s="59"/>
      <c r="DL334" s="59"/>
      <c r="DM334" s="59"/>
      <c r="DN334" s="59"/>
      <c r="DO334" s="59"/>
      <c r="DP334" s="59"/>
      <c r="DQ334" s="59"/>
      <c r="DR334" s="59"/>
      <c r="DS334" s="59"/>
      <c r="DT334" s="59"/>
      <c r="DU334" s="59"/>
      <c r="DV334" s="59"/>
      <c r="DW334" s="59"/>
      <c r="DX334" s="59"/>
      <c r="DY334" s="59"/>
      <c r="DZ334" s="59"/>
      <c r="EA334" s="59"/>
      <c r="EB334" s="59"/>
      <c r="EC334" s="59"/>
      <c r="ED334" s="59"/>
      <c r="EE334" s="59"/>
      <c r="EF334" s="59"/>
      <c r="EG334" s="59"/>
      <c r="EH334" s="59"/>
      <c r="EI334" s="59"/>
      <c r="EJ334" s="59"/>
      <c r="EK334" s="59"/>
      <c r="EL334" s="59"/>
      <c r="EM334" s="59"/>
      <c r="EN334" s="59"/>
      <c r="EO334" s="59"/>
      <c r="EP334" s="59"/>
      <c r="EQ334" s="59"/>
      <c r="ER334" s="59"/>
      <c r="ES334" s="59"/>
      <c r="ET334" s="59"/>
      <c r="EU334" s="59"/>
      <c r="EV334" s="59"/>
      <c r="EW334" s="59"/>
      <c r="EX334" s="59"/>
      <c r="EY334" s="59"/>
      <c r="EZ334" s="59"/>
      <c r="FA334" s="59"/>
      <c r="FB334" s="59"/>
      <c r="FC334" s="59"/>
      <c r="FD334" s="59"/>
      <c r="FE334" s="59"/>
      <c r="FF334" s="59"/>
      <c r="FG334" s="59"/>
      <c r="FH334" s="59"/>
      <c r="FI334" s="59"/>
      <c r="FJ334" s="59"/>
      <c r="FK334" s="59"/>
      <c r="FL334" s="59"/>
      <c r="FM334" s="59"/>
      <c r="FN334" s="59"/>
      <c r="FO334" s="59"/>
      <c r="FP334" s="59"/>
      <c r="FQ334" s="59"/>
      <c r="FR334" s="59"/>
      <c r="FS334" s="59"/>
      <c r="FT334" s="59"/>
      <c r="FU334" s="59"/>
      <c r="FV334" s="59"/>
      <c r="FW334" s="59"/>
      <c r="FX334" s="59"/>
      <c r="FY334" s="59"/>
      <c r="FZ334" s="59"/>
      <c r="GA334" s="59"/>
      <c r="GB334" s="59"/>
      <c r="GC334" s="59"/>
      <c r="GD334" s="59"/>
      <c r="GE334" s="59"/>
      <c r="GF334" s="59"/>
      <c r="GG334" s="59"/>
      <c r="GH334" s="59"/>
      <c r="GI334" s="59"/>
      <c r="GJ334" s="59"/>
      <c r="GK334" s="59"/>
      <c r="GL334" s="59"/>
      <c r="GM334" s="59"/>
      <c r="GN334" s="59"/>
      <c r="GO334" s="59"/>
      <c r="GP334" s="59"/>
      <c r="GQ334" s="59"/>
      <c r="GR334" s="59"/>
      <c r="GS334" s="59"/>
      <c r="GT334" s="59"/>
      <c r="GU334" s="59"/>
      <c r="GV334" s="59"/>
      <c r="GW334" s="59"/>
      <c r="GX334" s="59"/>
      <c r="GY334" s="59"/>
      <c r="GZ334" s="59"/>
      <c r="HA334" s="59"/>
      <c r="HB334" s="59"/>
      <c r="HC334" s="59"/>
      <c r="HD334" s="59"/>
      <c r="HE334" s="59"/>
      <c r="HF334" s="59"/>
      <c r="HG334" s="59"/>
      <c r="HH334" s="59"/>
      <c r="HI334" s="59"/>
      <c r="HJ334" s="59"/>
      <c r="HK334" s="59"/>
      <c r="HL334" s="59"/>
      <c r="HM334" s="59"/>
      <c r="HN334" s="59"/>
      <c r="HO334" s="59"/>
      <c r="HP334" s="59"/>
      <c r="HQ334" s="59"/>
      <c r="HR334" s="59"/>
      <c r="HS334" s="59"/>
      <c r="HT334" s="59"/>
      <c r="HU334" s="59"/>
      <c r="HV334" s="59"/>
      <c r="HW334" s="59"/>
      <c r="HX334" s="59"/>
      <c r="HY334" s="59"/>
      <c r="HZ334" s="59"/>
      <c r="IA334" s="59"/>
      <c r="IB334" s="59"/>
      <c r="IC334" s="59"/>
      <c r="ID334" s="59"/>
      <c r="IE334" s="59"/>
      <c r="IF334" s="59"/>
      <c r="IG334" s="59"/>
      <c r="IH334" s="59"/>
      <c r="II334" s="59"/>
      <c r="IJ334" s="59"/>
      <c r="IK334" s="59"/>
      <c r="IL334" s="59"/>
      <c r="IM334" s="59"/>
      <c r="IN334" s="59"/>
      <c r="IO334" s="59"/>
      <c r="IP334" s="59"/>
      <c r="IQ334" s="59"/>
      <c r="IR334" s="59"/>
      <c r="IS334" s="59"/>
      <c r="IT334" s="59"/>
      <c r="IU334" s="59"/>
      <c r="IV334" s="59"/>
      <c r="IW334" s="59"/>
    </row>
    <row r="335" customFormat="false" ht="15.75" hidden="true" customHeight="true" outlineLevel="0" collapsed="false">
      <c r="A335" s="87" t="s">
        <v>313</v>
      </c>
      <c r="B335" s="52" t="n">
        <v>37091</v>
      </c>
      <c r="C335" s="53" t="s">
        <v>241</v>
      </c>
      <c r="D335" s="58" t="n">
        <f aca="false">I335/0.015</f>
        <v>5787.86666666667</v>
      </c>
      <c r="E335" s="54" t="n">
        <v>88.867</v>
      </c>
      <c r="F335" s="49" t="n">
        <v>-2.049</v>
      </c>
      <c r="G335" s="49" t="n">
        <v>0</v>
      </c>
      <c r="H335" s="49" t="n">
        <v>0</v>
      </c>
      <c r="I335" s="55" t="n">
        <f aca="false">SUM(E335:H335)</f>
        <v>86.818</v>
      </c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/>
      <c r="CV335" s="59"/>
      <c r="CW335" s="59"/>
      <c r="CX335" s="59"/>
      <c r="CY335" s="59"/>
      <c r="CZ335" s="59"/>
      <c r="DA335" s="59"/>
      <c r="DB335" s="59"/>
      <c r="DC335" s="59"/>
      <c r="DD335" s="59"/>
      <c r="DE335" s="59"/>
      <c r="DF335" s="59"/>
      <c r="DG335" s="59"/>
      <c r="DH335" s="59"/>
      <c r="DI335" s="59"/>
      <c r="DJ335" s="59"/>
      <c r="DK335" s="59"/>
      <c r="DL335" s="59"/>
      <c r="DM335" s="59"/>
      <c r="DN335" s="59"/>
      <c r="DO335" s="59"/>
      <c r="DP335" s="59"/>
      <c r="DQ335" s="59"/>
      <c r="DR335" s="59"/>
      <c r="DS335" s="59"/>
      <c r="DT335" s="59"/>
      <c r="DU335" s="59"/>
      <c r="DV335" s="59"/>
      <c r="DW335" s="59"/>
      <c r="DX335" s="59"/>
      <c r="DY335" s="59"/>
      <c r="DZ335" s="59"/>
      <c r="EA335" s="59"/>
      <c r="EB335" s="59"/>
      <c r="EC335" s="59"/>
      <c r="ED335" s="59"/>
      <c r="EE335" s="59"/>
      <c r="EF335" s="59"/>
      <c r="EG335" s="59"/>
      <c r="EH335" s="59"/>
      <c r="EI335" s="59"/>
      <c r="EJ335" s="59"/>
      <c r="EK335" s="59"/>
      <c r="EL335" s="59"/>
      <c r="EM335" s="59"/>
      <c r="EN335" s="59"/>
      <c r="EO335" s="59"/>
      <c r="EP335" s="59"/>
      <c r="EQ335" s="59"/>
      <c r="ER335" s="59"/>
      <c r="ES335" s="59"/>
      <c r="ET335" s="59"/>
      <c r="EU335" s="59"/>
      <c r="EV335" s="59"/>
      <c r="EW335" s="59"/>
      <c r="EX335" s="59"/>
      <c r="EY335" s="59"/>
      <c r="EZ335" s="59"/>
      <c r="FA335" s="59"/>
      <c r="FB335" s="59"/>
      <c r="FC335" s="59"/>
      <c r="FD335" s="59"/>
      <c r="FE335" s="59"/>
      <c r="FF335" s="59"/>
      <c r="FG335" s="59"/>
      <c r="FH335" s="59"/>
      <c r="FI335" s="59"/>
      <c r="FJ335" s="59"/>
      <c r="FK335" s="59"/>
      <c r="FL335" s="59"/>
      <c r="FM335" s="59"/>
      <c r="FN335" s="59"/>
      <c r="FO335" s="59"/>
      <c r="FP335" s="59"/>
      <c r="FQ335" s="59"/>
      <c r="FR335" s="59"/>
      <c r="FS335" s="59"/>
      <c r="FT335" s="59"/>
      <c r="FU335" s="59"/>
      <c r="FV335" s="59"/>
      <c r="FW335" s="59"/>
      <c r="FX335" s="59"/>
      <c r="FY335" s="59"/>
      <c r="FZ335" s="59"/>
      <c r="GA335" s="59"/>
      <c r="GB335" s="59"/>
      <c r="GC335" s="59"/>
      <c r="GD335" s="59"/>
      <c r="GE335" s="59"/>
      <c r="GF335" s="59"/>
      <c r="GG335" s="59"/>
      <c r="GH335" s="59"/>
      <c r="GI335" s="59"/>
      <c r="GJ335" s="59"/>
      <c r="GK335" s="59"/>
      <c r="GL335" s="59"/>
      <c r="GM335" s="59"/>
      <c r="GN335" s="59"/>
      <c r="GO335" s="59"/>
      <c r="GP335" s="59"/>
      <c r="GQ335" s="59"/>
      <c r="GR335" s="59"/>
      <c r="GS335" s="59"/>
      <c r="GT335" s="59"/>
      <c r="GU335" s="59"/>
      <c r="GV335" s="59"/>
      <c r="GW335" s="59"/>
      <c r="GX335" s="59"/>
      <c r="GY335" s="59"/>
      <c r="GZ335" s="59"/>
      <c r="HA335" s="59"/>
      <c r="HB335" s="59"/>
      <c r="HC335" s="59"/>
      <c r="HD335" s="59"/>
      <c r="HE335" s="59"/>
      <c r="HF335" s="59"/>
      <c r="HG335" s="59"/>
      <c r="HH335" s="59"/>
      <c r="HI335" s="59"/>
      <c r="HJ335" s="59"/>
      <c r="HK335" s="59"/>
      <c r="HL335" s="59"/>
      <c r="HM335" s="59"/>
      <c r="HN335" s="59"/>
      <c r="HO335" s="59"/>
      <c r="HP335" s="59"/>
      <c r="HQ335" s="59"/>
      <c r="HR335" s="59"/>
      <c r="HS335" s="59"/>
      <c r="HT335" s="59"/>
      <c r="HU335" s="59"/>
      <c r="HV335" s="59"/>
      <c r="HW335" s="59"/>
      <c r="HX335" s="59"/>
      <c r="HY335" s="59"/>
      <c r="HZ335" s="59"/>
      <c r="IA335" s="59"/>
      <c r="IB335" s="59"/>
      <c r="IC335" s="59"/>
      <c r="ID335" s="59"/>
      <c r="IE335" s="59"/>
      <c r="IF335" s="59"/>
      <c r="IG335" s="59"/>
      <c r="IH335" s="59"/>
      <c r="II335" s="59"/>
      <c r="IJ335" s="59"/>
      <c r="IK335" s="59"/>
      <c r="IL335" s="59"/>
      <c r="IM335" s="59"/>
      <c r="IN335" s="59"/>
      <c r="IO335" s="59"/>
      <c r="IP335" s="59"/>
      <c r="IQ335" s="59"/>
      <c r="IR335" s="59"/>
      <c r="IS335" s="59"/>
      <c r="IT335" s="59"/>
      <c r="IU335" s="59"/>
      <c r="IV335" s="59"/>
      <c r="IW335" s="59"/>
    </row>
    <row r="336" customFormat="false" ht="15.75" hidden="true" customHeight="true" outlineLevel="0" collapsed="false">
      <c r="A336" s="87" t="s">
        <v>314</v>
      </c>
      <c r="B336" s="52" t="n">
        <v>37091</v>
      </c>
      <c r="C336" s="53" t="s">
        <v>241</v>
      </c>
      <c r="D336" s="58" t="n">
        <f aca="false">I336/0.015</f>
        <v>5021.13333333333</v>
      </c>
      <c r="E336" s="54" t="n">
        <v>77.257</v>
      </c>
      <c r="F336" s="49" t="n">
        <v>-1.94</v>
      </c>
      <c r="G336" s="49" t="n">
        <v>0</v>
      </c>
      <c r="H336" s="49" t="n">
        <v>0</v>
      </c>
      <c r="I336" s="55" t="n">
        <f aca="false">SUM(E336:H336)</f>
        <v>75.317</v>
      </c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/>
      <c r="CV336" s="59"/>
      <c r="CW336" s="59"/>
      <c r="CX336" s="59"/>
      <c r="CY336" s="59"/>
      <c r="CZ336" s="59"/>
      <c r="DA336" s="59"/>
      <c r="DB336" s="59"/>
      <c r="DC336" s="59"/>
      <c r="DD336" s="59"/>
      <c r="DE336" s="59"/>
      <c r="DF336" s="59"/>
      <c r="DG336" s="59"/>
      <c r="DH336" s="59"/>
      <c r="DI336" s="59"/>
      <c r="DJ336" s="59"/>
      <c r="DK336" s="59"/>
      <c r="DL336" s="59"/>
      <c r="DM336" s="59"/>
      <c r="DN336" s="59"/>
      <c r="DO336" s="59"/>
      <c r="DP336" s="59"/>
      <c r="DQ336" s="59"/>
      <c r="DR336" s="59"/>
      <c r="DS336" s="59"/>
      <c r="DT336" s="59"/>
      <c r="DU336" s="59"/>
      <c r="DV336" s="59"/>
      <c r="DW336" s="59"/>
      <c r="DX336" s="59"/>
      <c r="DY336" s="59"/>
      <c r="DZ336" s="59"/>
      <c r="EA336" s="59"/>
      <c r="EB336" s="59"/>
      <c r="EC336" s="59"/>
      <c r="ED336" s="59"/>
      <c r="EE336" s="59"/>
      <c r="EF336" s="59"/>
      <c r="EG336" s="59"/>
      <c r="EH336" s="59"/>
      <c r="EI336" s="59"/>
      <c r="EJ336" s="59"/>
      <c r="EK336" s="59"/>
      <c r="EL336" s="59"/>
      <c r="EM336" s="59"/>
      <c r="EN336" s="59"/>
      <c r="EO336" s="59"/>
      <c r="EP336" s="59"/>
      <c r="EQ336" s="59"/>
      <c r="ER336" s="59"/>
      <c r="ES336" s="59"/>
      <c r="ET336" s="59"/>
      <c r="EU336" s="59"/>
      <c r="EV336" s="59"/>
      <c r="EW336" s="59"/>
      <c r="EX336" s="59"/>
      <c r="EY336" s="59"/>
      <c r="EZ336" s="59"/>
      <c r="FA336" s="59"/>
      <c r="FB336" s="59"/>
      <c r="FC336" s="59"/>
      <c r="FD336" s="59"/>
      <c r="FE336" s="59"/>
      <c r="FF336" s="59"/>
      <c r="FG336" s="59"/>
      <c r="FH336" s="59"/>
      <c r="FI336" s="59"/>
      <c r="FJ336" s="59"/>
      <c r="FK336" s="59"/>
      <c r="FL336" s="59"/>
      <c r="FM336" s="59"/>
      <c r="FN336" s="59"/>
      <c r="FO336" s="59"/>
      <c r="FP336" s="59"/>
      <c r="FQ336" s="59"/>
      <c r="FR336" s="59"/>
      <c r="FS336" s="59"/>
      <c r="FT336" s="59"/>
      <c r="FU336" s="59"/>
      <c r="FV336" s="59"/>
      <c r="FW336" s="59"/>
      <c r="FX336" s="59"/>
      <c r="FY336" s="59"/>
      <c r="FZ336" s="59"/>
      <c r="GA336" s="59"/>
      <c r="GB336" s="59"/>
      <c r="GC336" s="59"/>
      <c r="GD336" s="59"/>
      <c r="GE336" s="59"/>
      <c r="GF336" s="59"/>
      <c r="GG336" s="59"/>
      <c r="GH336" s="59"/>
      <c r="GI336" s="59"/>
      <c r="GJ336" s="59"/>
      <c r="GK336" s="59"/>
      <c r="GL336" s="59"/>
      <c r="GM336" s="59"/>
      <c r="GN336" s="59"/>
      <c r="GO336" s="59"/>
      <c r="GP336" s="59"/>
      <c r="GQ336" s="59"/>
      <c r="GR336" s="59"/>
      <c r="GS336" s="59"/>
      <c r="GT336" s="59"/>
      <c r="GU336" s="59"/>
      <c r="GV336" s="59"/>
      <c r="GW336" s="59"/>
      <c r="GX336" s="59"/>
      <c r="GY336" s="59"/>
      <c r="GZ336" s="59"/>
      <c r="HA336" s="59"/>
      <c r="HB336" s="59"/>
      <c r="HC336" s="59"/>
      <c r="HD336" s="59"/>
      <c r="HE336" s="59"/>
      <c r="HF336" s="59"/>
      <c r="HG336" s="59"/>
      <c r="HH336" s="59"/>
      <c r="HI336" s="59"/>
      <c r="HJ336" s="59"/>
      <c r="HK336" s="59"/>
      <c r="HL336" s="59"/>
      <c r="HM336" s="59"/>
      <c r="HN336" s="59"/>
      <c r="HO336" s="59"/>
      <c r="HP336" s="59"/>
      <c r="HQ336" s="59"/>
      <c r="HR336" s="59"/>
      <c r="HS336" s="59"/>
      <c r="HT336" s="59"/>
      <c r="HU336" s="59"/>
      <c r="HV336" s="59"/>
      <c r="HW336" s="59"/>
      <c r="HX336" s="59"/>
      <c r="HY336" s="59"/>
      <c r="HZ336" s="59"/>
      <c r="IA336" s="59"/>
      <c r="IB336" s="59"/>
      <c r="IC336" s="59"/>
      <c r="ID336" s="59"/>
      <c r="IE336" s="59"/>
      <c r="IF336" s="59"/>
      <c r="IG336" s="59"/>
      <c r="IH336" s="59"/>
      <c r="II336" s="59"/>
      <c r="IJ336" s="59"/>
      <c r="IK336" s="59"/>
      <c r="IL336" s="59"/>
      <c r="IM336" s="59"/>
      <c r="IN336" s="59"/>
      <c r="IO336" s="59"/>
      <c r="IP336" s="59"/>
      <c r="IQ336" s="59"/>
      <c r="IR336" s="59"/>
      <c r="IS336" s="59"/>
      <c r="IT336" s="59"/>
      <c r="IU336" s="59"/>
      <c r="IV336" s="59"/>
      <c r="IW336" s="59"/>
    </row>
    <row r="337" customFormat="false" ht="15.75" hidden="true" customHeight="true" outlineLevel="0" collapsed="false">
      <c r="A337" s="87" t="s">
        <v>315</v>
      </c>
      <c r="B337" s="52" t="n">
        <v>37091</v>
      </c>
      <c r="C337" s="53" t="s">
        <v>241</v>
      </c>
      <c r="D337" s="58" t="n">
        <f aca="false">I337/0.015</f>
        <v>2352.06666666667</v>
      </c>
      <c r="E337" s="54" t="n">
        <v>48.259</v>
      </c>
      <c r="F337" s="49" t="n">
        <v>-12.978</v>
      </c>
      <c r="G337" s="49" t="n">
        <v>0</v>
      </c>
      <c r="H337" s="49" t="n">
        <v>0</v>
      </c>
      <c r="I337" s="55" t="n">
        <f aca="false">SUM(E337:H337)</f>
        <v>35.281</v>
      </c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59"/>
      <c r="DJ337" s="59"/>
      <c r="DK337" s="59"/>
      <c r="DL337" s="59"/>
      <c r="DM337" s="59"/>
      <c r="DN337" s="59"/>
      <c r="DO337" s="59"/>
      <c r="DP337" s="59"/>
      <c r="DQ337" s="59"/>
      <c r="DR337" s="59"/>
      <c r="DS337" s="59"/>
      <c r="DT337" s="59"/>
      <c r="DU337" s="59"/>
      <c r="DV337" s="59"/>
      <c r="DW337" s="59"/>
      <c r="DX337" s="59"/>
      <c r="DY337" s="59"/>
      <c r="DZ337" s="59"/>
      <c r="EA337" s="59"/>
      <c r="EB337" s="59"/>
      <c r="EC337" s="59"/>
      <c r="ED337" s="59"/>
      <c r="EE337" s="59"/>
      <c r="EF337" s="59"/>
      <c r="EG337" s="59"/>
      <c r="EH337" s="59"/>
      <c r="EI337" s="59"/>
      <c r="EJ337" s="59"/>
      <c r="EK337" s="59"/>
      <c r="EL337" s="59"/>
      <c r="EM337" s="59"/>
      <c r="EN337" s="59"/>
      <c r="EO337" s="59"/>
      <c r="EP337" s="59"/>
      <c r="EQ337" s="59"/>
      <c r="ER337" s="59"/>
      <c r="ES337" s="59"/>
      <c r="ET337" s="59"/>
      <c r="EU337" s="59"/>
      <c r="EV337" s="59"/>
      <c r="EW337" s="59"/>
      <c r="EX337" s="59"/>
      <c r="EY337" s="59"/>
      <c r="EZ337" s="59"/>
      <c r="FA337" s="59"/>
      <c r="FB337" s="59"/>
      <c r="FC337" s="59"/>
      <c r="FD337" s="59"/>
      <c r="FE337" s="59"/>
      <c r="FF337" s="59"/>
      <c r="FG337" s="59"/>
      <c r="FH337" s="59"/>
      <c r="FI337" s="59"/>
      <c r="FJ337" s="59"/>
      <c r="FK337" s="59"/>
      <c r="FL337" s="59"/>
      <c r="FM337" s="59"/>
      <c r="FN337" s="59"/>
      <c r="FO337" s="59"/>
      <c r="FP337" s="59"/>
      <c r="FQ337" s="59"/>
      <c r="FR337" s="59"/>
      <c r="FS337" s="59"/>
      <c r="FT337" s="59"/>
      <c r="FU337" s="59"/>
      <c r="FV337" s="59"/>
      <c r="FW337" s="59"/>
      <c r="FX337" s="59"/>
      <c r="FY337" s="59"/>
      <c r="FZ337" s="59"/>
      <c r="GA337" s="59"/>
      <c r="GB337" s="59"/>
      <c r="GC337" s="59"/>
      <c r="GD337" s="59"/>
      <c r="GE337" s="59"/>
      <c r="GF337" s="59"/>
      <c r="GG337" s="59"/>
      <c r="GH337" s="59"/>
      <c r="GI337" s="59"/>
      <c r="GJ337" s="59"/>
      <c r="GK337" s="59"/>
      <c r="GL337" s="59"/>
      <c r="GM337" s="59"/>
      <c r="GN337" s="59"/>
      <c r="GO337" s="59"/>
      <c r="GP337" s="59"/>
      <c r="GQ337" s="59"/>
      <c r="GR337" s="59"/>
      <c r="GS337" s="59"/>
      <c r="GT337" s="59"/>
      <c r="GU337" s="59"/>
      <c r="GV337" s="59"/>
      <c r="GW337" s="59"/>
      <c r="GX337" s="59"/>
      <c r="GY337" s="59"/>
      <c r="GZ337" s="59"/>
      <c r="HA337" s="59"/>
      <c r="HB337" s="59"/>
      <c r="HC337" s="59"/>
      <c r="HD337" s="59"/>
      <c r="HE337" s="59"/>
      <c r="HF337" s="59"/>
      <c r="HG337" s="59"/>
      <c r="HH337" s="59"/>
      <c r="HI337" s="59"/>
      <c r="HJ337" s="59"/>
      <c r="HK337" s="59"/>
      <c r="HL337" s="59"/>
      <c r="HM337" s="59"/>
      <c r="HN337" s="59"/>
      <c r="HO337" s="59"/>
      <c r="HP337" s="59"/>
      <c r="HQ337" s="59"/>
      <c r="HR337" s="59"/>
      <c r="HS337" s="59"/>
      <c r="HT337" s="59"/>
      <c r="HU337" s="59"/>
      <c r="HV337" s="59"/>
      <c r="HW337" s="59"/>
      <c r="HX337" s="59"/>
      <c r="HY337" s="59"/>
      <c r="HZ337" s="59"/>
      <c r="IA337" s="59"/>
      <c r="IB337" s="59"/>
      <c r="IC337" s="59"/>
      <c r="ID337" s="59"/>
      <c r="IE337" s="59"/>
      <c r="IF337" s="59"/>
      <c r="IG337" s="59"/>
      <c r="IH337" s="59"/>
      <c r="II337" s="59"/>
      <c r="IJ337" s="59"/>
      <c r="IK337" s="59"/>
      <c r="IL337" s="59"/>
      <c r="IM337" s="59"/>
      <c r="IN337" s="59"/>
      <c r="IO337" s="59"/>
      <c r="IP337" s="59"/>
      <c r="IQ337" s="59"/>
      <c r="IR337" s="59"/>
      <c r="IS337" s="59"/>
      <c r="IT337" s="59"/>
      <c r="IU337" s="59"/>
      <c r="IV337" s="59"/>
      <c r="IW337" s="59"/>
    </row>
    <row r="338" customFormat="false" ht="15.75" hidden="true" customHeight="true" outlineLevel="0" collapsed="false">
      <c r="A338" s="87" t="s">
        <v>316</v>
      </c>
      <c r="B338" s="52" t="n">
        <v>37091</v>
      </c>
      <c r="C338" s="53" t="s">
        <v>241</v>
      </c>
      <c r="D338" s="58" t="n">
        <f aca="false">I338/0.015</f>
        <v>3434.53333333333</v>
      </c>
      <c r="E338" s="54" t="n">
        <v>61.369</v>
      </c>
      <c r="F338" s="49" t="n">
        <v>-9.851</v>
      </c>
      <c r="G338" s="49" t="n">
        <v>0</v>
      </c>
      <c r="H338" s="49" t="n">
        <v>0</v>
      </c>
      <c r="I338" s="55" t="n">
        <f aca="false">SUM(E338:H338)</f>
        <v>51.518</v>
      </c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  <c r="DF338" s="59"/>
      <c r="DG338" s="59"/>
      <c r="DH338" s="59"/>
      <c r="DI338" s="59"/>
      <c r="DJ338" s="59"/>
      <c r="DK338" s="59"/>
      <c r="DL338" s="59"/>
      <c r="DM338" s="59"/>
      <c r="DN338" s="59"/>
      <c r="DO338" s="59"/>
      <c r="DP338" s="59"/>
      <c r="DQ338" s="59"/>
      <c r="DR338" s="59"/>
      <c r="DS338" s="59"/>
      <c r="DT338" s="59"/>
      <c r="DU338" s="59"/>
      <c r="DV338" s="59"/>
      <c r="DW338" s="59"/>
      <c r="DX338" s="59"/>
      <c r="DY338" s="59"/>
      <c r="DZ338" s="59"/>
      <c r="EA338" s="59"/>
      <c r="EB338" s="59"/>
      <c r="EC338" s="59"/>
      <c r="ED338" s="59"/>
      <c r="EE338" s="59"/>
      <c r="EF338" s="59"/>
      <c r="EG338" s="59"/>
      <c r="EH338" s="59"/>
      <c r="EI338" s="59"/>
      <c r="EJ338" s="59"/>
      <c r="EK338" s="59"/>
      <c r="EL338" s="59"/>
      <c r="EM338" s="59"/>
      <c r="EN338" s="59"/>
      <c r="EO338" s="59"/>
      <c r="EP338" s="59"/>
      <c r="EQ338" s="59"/>
      <c r="ER338" s="59"/>
      <c r="ES338" s="59"/>
      <c r="ET338" s="59"/>
      <c r="EU338" s="59"/>
      <c r="EV338" s="59"/>
      <c r="EW338" s="59"/>
      <c r="EX338" s="59"/>
      <c r="EY338" s="59"/>
      <c r="EZ338" s="59"/>
      <c r="FA338" s="59"/>
      <c r="FB338" s="59"/>
      <c r="FC338" s="59"/>
      <c r="FD338" s="59"/>
      <c r="FE338" s="59"/>
      <c r="FF338" s="59"/>
      <c r="FG338" s="59"/>
      <c r="FH338" s="59"/>
      <c r="FI338" s="59"/>
      <c r="FJ338" s="59"/>
      <c r="FK338" s="59"/>
      <c r="FL338" s="59"/>
      <c r="FM338" s="59"/>
      <c r="FN338" s="59"/>
      <c r="FO338" s="59"/>
      <c r="FP338" s="59"/>
      <c r="FQ338" s="59"/>
      <c r="FR338" s="59"/>
      <c r="FS338" s="59"/>
      <c r="FT338" s="59"/>
      <c r="FU338" s="59"/>
      <c r="FV338" s="59"/>
      <c r="FW338" s="59"/>
      <c r="FX338" s="59"/>
      <c r="FY338" s="59"/>
      <c r="FZ338" s="59"/>
      <c r="GA338" s="59"/>
      <c r="GB338" s="59"/>
      <c r="GC338" s="59"/>
      <c r="GD338" s="59"/>
      <c r="GE338" s="59"/>
      <c r="GF338" s="59"/>
      <c r="GG338" s="59"/>
      <c r="GH338" s="59"/>
      <c r="GI338" s="59"/>
      <c r="GJ338" s="59"/>
      <c r="GK338" s="59"/>
      <c r="GL338" s="59"/>
      <c r="GM338" s="59"/>
      <c r="GN338" s="59"/>
      <c r="GO338" s="59"/>
      <c r="GP338" s="59"/>
      <c r="GQ338" s="59"/>
      <c r="GR338" s="59"/>
      <c r="GS338" s="59"/>
      <c r="GT338" s="59"/>
      <c r="GU338" s="59"/>
      <c r="GV338" s="59"/>
      <c r="GW338" s="59"/>
      <c r="GX338" s="59"/>
      <c r="GY338" s="59"/>
      <c r="GZ338" s="59"/>
      <c r="HA338" s="59"/>
      <c r="HB338" s="59"/>
      <c r="HC338" s="59"/>
      <c r="HD338" s="59"/>
      <c r="HE338" s="59"/>
      <c r="HF338" s="59"/>
      <c r="HG338" s="59"/>
      <c r="HH338" s="59"/>
      <c r="HI338" s="59"/>
      <c r="HJ338" s="59"/>
      <c r="HK338" s="59"/>
      <c r="HL338" s="59"/>
      <c r="HM338" s="59"/>
      <c r="HN338" s="59"/>
      <c r="HO338" s="59"/>
      <c r="HP338" s="59"/>
      <c r="HQ338" s="59"/>
      <c r="HR338" s="59"/>
      <c r="HS338" s="59"/>
      <c r="HT338" s="59"/>
      <c r="HU338" s="59"/>
      <c r="HV338" s="59"/>
      <c r="HW338" s="59"/>
      <c r="HX338" s="59"/>
      <c r="HY338" s="59"/>
      <c r="HZ338" s="59"/>
      <c r="IA338" s="59"/>
      <c r="IB338" s="59"/>
      <c r="IC338" s="59"/>
      <c r="ID338" s="59"/>
      <c r="IE338" s="59"/>
      <c r="IF338" s="59"/>
      <c r="IG338" s="59"/>
      <c r="IH338" s="59"/>
      <c r="II338" s="59"/>
      <c r="IJ338" s="59"/>
      <c r="IK338" s="59"/>
      <c r="IL338" s="59"/>
      <c r="IM338" s="59"/>
      <c r="IN338" s="59"/>
      <c r="IO338" s="59"/>
      <c r="IP338" s="59"/>
      <c r="IQ338" s="59"/>
      <c r="IR338" s="59"/>
      <c r="IS338" s="59"/>
      <c r="IT338" s="59"/>
      <c r="IU338" s="59"/>
      <c r="IV338" s="59"/>
      <c r="IW338" s="59"/>
    </row>
    <row r="339" customFormat="false" ht="15.75" hidden="true" customHeight="true" outlineLevel="0" collapsed="false">
      <c r="A339" s="87" t="s">
        <v>317</v>
      </c>
      <c r="B339" s="52" t="n">
        <v>37091</v>
      </c>
      <c r="C339" s="53" t="s">
        <v>241</v>
      </c>
      <c r="D339" s="58" t="n">
        <f aca="false">I339/0.015</f>
        <v>-270.733333333333</v>
      </c>
      <c r="E339" s="54" t="n">
        <v>-4.131</v>
      </c>
      <c r="F339" s="49" t="n">
        <v>0.07</v>
      </c>
      <c r="G339" s="49" t="n">
        <v>0</v>
      </c>
      <c r="H339" s="49" t="n">
        <v>0</v>
      </c>
      <c r="I339" s="55" t="n">
        <f aca="false">SUM(E339:H339)</f>
        <v>-4.061</v>
      </c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/>
      <c r="CV339" s="59"/>
      <c r="CW339" s="59"/>
      <c r="CX339" s="59"/>
      <c r="CY339" s="59"/>
      <c r="CZ339" s="59"/>
      <c r="DA339" s="59"/>
      <c r="DB339" s="59"/>
      <c r="DC339" s="59"/>
      <c r="DD339" s="59"/>
      <c r="DE339" s="59"/>
      <c r="DF339" s="59"/>
      <c r="DG339" s="59"/>
      <c r="DH339" s="59"/>
      <c r="DI339" s="59"/>
      <c r="DJ339" s="59"/>
      <c r="DK339" s="59"/>
      <c r="DL339" s="59"/>
      <c r="DM339" s="59"/>
      <c r="DN339" s="59"/>
      <c r="DO339" s="59"/>
      <c r="DP339" s="59"/>
      <c r="DQ339" s="59"/>
      <c r="DR339" s="59"/>
      <c r="DS339" s="59"/>
      <c r="DT339" s="59"/>
      <c r="DU339" s="59"/>
      <c r="DV339" s="59"/>
      <c r="DW339" s="59"/>
      <c r="DX339" s="59"/>
      <c r="DY339" s="59"/>
      <c r="DZ339" s="59"/>
      <c r="EA339" s="59"/>
      <c r="EB339" s="59"/>
      <c r="EC339" s="59"/>
      <c r="ED339" s="59"/>
      <c r="EE339" s="59"/>
      <c r="EF339" s="59"/>
      <c r="EG339" s="59"/>
      <c r="EH339" s="59"/>
      <c r="EI339" s="59"/>
      <c r="EJ339" s="59"/>
      <c r="EK339" s="59"/>
      <c r="EL339" s="59"/>
      <c r="EM339" s="59"/>
      <c r="EN339" s="59"/>
      <c r="EO339" s="59"/>
      <c r="EP339" s="59"/>
      <c r="EQ339" s="59"/>
      <c r="ER339" s="59"/>
      <c r="ES339" s="59"/>
      <c r="ET339" s="59"/>
      <c r="EU339" s="59"/>
      <c r="EV339" s="59"/>
      <c r="EW339" s="59"/>
      <c r="EX339" s="59"/>
      <c r="EY339" s="59"/>
      <c r="EZ339" s="59"/>
      <c r="FA339" s="59"/>
      <c r="FB339" s="59"/>
      <c r="FC339" s="59"/>
      <c r="FD339" s="59"/>
      <c r="FE339" s="59"/>
      <c r="FF339" s="59"/>
      <c r="FG339" s="59"/>
      <c r="FH339" s="59"/>
      <c r="FI339" s="59"/>
      <c r="FJ339" s="59"/>
      <c r="FK339" s="59"/>
      <c r="FL339" s="59"/>
      <c r="FM339" s="59"/>
      <c r="FN339" s="59"/>
      <c r="FO339" s="59"/>
      <c r="FP339" s="59"/>
      <c r="FQ339" s="59"/>
      <c r="FR339" s="59"/>
      <c r="FS339" s="59"/>
      <c r="FT339" s="59"/>
      <c r="FU339" s="59"/>
      <c r="FV339" s="59"/>
      <c r="FW339" s="59"/>
      <c r="FX339" s="59"/>
      <c r="FY339" s="59"/>
      <c r="FZ339" s="59"/>
      <c r="GA339" s="59"/>
      <c r="GB339" s="59"/>
      <c r="GC339" s="59"/>
      <c r="GD339" s="59"/>
      <c r="GE339" s="59"/>
      <c r="GF339" s="59"/>
      <c r="GG339" s="59"/>
      <c r="GH339" s="59"/>
      <c r="GI339" s="59"/>
      <c r="GJ339" s="59"/>
      <c r="GK339" s="59"/>
      <c r="GL339" s="59"/>
      <c r="GM339" s="59"/>
      <c r="GN339" s="59"/>
      <c r="GO339" s="59"/>
      <c r="GP339" s="59"/>
      <c r="GQ339" s="59"/>
      <c r="GR339" s="59"/>
      <c r="GS339" s="59"/>
      <c r="GT339" s="59"/>
      <c r="GU339" s="59"/>
      <c r="GV339" s="59"/>
      <c r="GW339" s="59"/>
      <c r="GX339" s="59"/>
      <c r="GY339" s="59"/>
      <c r="GZ339" s="59"/>
      <c r="HA339" s="59"/>
      <c r="HB339" s="59"/>
      <c r="HC339" s="59"/>
      <c r="HD339" s="59"/>
      <c r="HE339" s="59"/>
      <c r="HF339" s="59"/>
      <c r="HG339" s="59"/>
      <c r="HH339" s="59"/>
      <c r="HI339" s="59"/>
      <c r="HJ339" s="59"/>
      <c r="HK339" s="59"/>
      <c r="HL339" s="59"/>
      <c r="HM339" s="59"/>
      <c r="HN339" s="59"/>
      <c r="HO339" s="59"/>
      <c r="HP339" s="59"/>
      <c r="HQ339" s="59"/>
      <c r="HR339" s="59"/>
      <c r="HS339" s="59"/>
      <c r="HT339" s="59"/>
      <c r="HU339" s="59"/>
      <c r="HV339" s="59"/>
      <c r="HW339" s="59"/>
      <c r="HX339" s="59"/>
      <c r="HY339" s="59"/>
      <c r="HZ339" s="59"/>
      <c r="IA339" s="59"/>
      <c r="IB339" s="59"/>
      <c r="IC339" s="59"/>
      <c r="ID339" s="59"/>
      <c r="IE339" s="59"/>
      <c r="IF339" s="59"/>
      <c r="IG339" s="59"/>
      <c r="IH339" s="59"/>
      <c r="II339" s="59"/>
      <c r="IJ339" s="59"/>
      <c r="IK339" s="59"/>
      <c r="IL339" s="59"/>
      <c r="IM339" s="59"/>
      <c r="IN339" s="59"/>
      <c r="IO339" s="59"/>
      <c r="IP339" s="59"/>
      <c r="IQ339" s="59"/>
      <c r="IR339" s="59"/>
      <c r="IS339" s="59"/>
      <c r="IT339" s="59"/>
      <c r="IU339" s="59"/>
      <c r="IV339" s="59"/>
      <c r="IW339" s="59"/>
    </row>
    <row r="340" customFormat="false" ht="15.75" hidden="true" customHeight="true" outlineLevel="0" collapsed="false">
      <c r="A340" s="87" t="s">
        <v>318</v>
      </c>
      <c r="B340" s="52" t="n">
        <v>37091</v>
      </c>
      <c r="C340" s="53" t="s">
        <v>241</v>
      </c>
      <c r="D340" s="58" t="n">
        <f aca="false">I340/0.015</f>
        <v>-633.266666666667</v>
      </c>
      <c r="E340" s="54" t="n">
        <v>-9.667</v>
      </c>
      <c r="F340" s="49" t="n">
        <v>0.168</v>
      </c>
      <c r="G340" s="49" t="n">
        <v>0</v>
      </c>
      <c r="H340" s="49" t="n">
        <v>0</v>
      </c>
      <c r="I340" s="55" t="n">
        <f aca="false">SUM(E340:H340)</f>
        <v>-9.499</v>
      </c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/>
      <c r="CR340" s="59"/>
      <c r="CS340" s="59"/>
      <c r="CT340" s="59"/>
      <c r="CU340" s="59"/>
      <c r="CV340" s="59"/>
      <c r="CW340" s="59"/>
      <c r="CX340" s="59"/>
      <c r="CY340" s="59"/>
      <c r="CZ340" s="59"/>
      <c r="DA340" s="59"/>
      <c r="DB340" s="59"/>
      <c r="DC340" s="59"/>
      <c r="DD340" s="59"/>
      <c r="DE340" s="59"/>
      <c r="DF340" s="59"/>
      <c r="DG340" s="59"/>
      <c r="DH340" s="59"/>
      <c r="DI340" s="59"/>
      <c r="DJ340" s="59"/>
      <c r="DK340" s="59"/>
      <c r="DL340" s="59"/>
      <c r="DM340" s="59"/>
      <c r="DN340" s="59"/>
      <c r="DO340" s="59"/>
      <c r="DP340" s="59"/>
      <c r="DQ340" s="59"/>
      <c r="DR340" s="59"/>
      <c r="DS340" s="59"/>
      <c r="DT340" s="59"/>
      <c r="DU340" s="59"/>
      <c r="DV340" s="59"/>
      <c r="DW340" s="59"/>
      <c r="DX340" s="59"/>
      <c r="DY340" s="59"/>
      <c r="DZ340" s="59"/>
      <c r="EA340" s="59"/>
      <c r="EB340" s="59"/>
      <c r="EC340" s="59"/>
      <c r="ED340" s="59"/>
      <c r="EE340" s="59"/>
      <c r="EF340" s="59"/>
      <c r="EG340" s="59"/>
      <c r="EH340" s="59"/>
      <c r="EI340" s="59"/>
      <c r="EJ340" s="59"/>
      <c r="EK340" s="59"/>
      <c r="EL340" s="59"/>
      <c r="EM340" s="59"/>
      <c r="EN340" s="59"/>
      <c r="EO340" s="59"/>
      <c r="EP340" s="59"/>
      <c r="EQ340" s="59"/>
      <c r="ER340" s="59"/>
      <c r="ES340" s="59"/>
      <c r="ET340" s="59"/>
      <c r="EU340" s="59"/>
      <c r="EV340" s="59"/>
      <c r="EW340" s="59"/>
      <c r="EX340" s="59"/>
      <c r="EY340" s="59"/>
      <c r="EZ340" s="59"/>
      <c r="FA340" s="59"/>
      <c r="FB340" s="59"/>
      <c r="FC340" s="59"/>
      <c r="FD340" s="59"/>
      <c r="FE340" s="59"/>
      <c r="FF340" s="59"/>
      <c r="FG340" s="59"/>
      <c r="FH340" s="59"/>
      <c r="FI340" s="59"/>
      <c r="FJ340" s="59"/>
      <c r="FK340" s="59"/>
      <c r="FL340" s="59"/>
      <c r="FM340" s="59"/>
      <c r="FN340" s="59"/>
      <c r="FO340" s="59"/>
      <c r="FP340" s="59"/>
      <c r="FQ340" s="59"/>
      <c r="FR340" s="59"/>
      <c r="FS340" s="59"/>
      <c r="FT340" s="59"/>
      <c r="FU340" s="59"/>
      <c r="FV340" s="59"/>
      <c r="FW340" s="59"/>
      <c r="FX340" s="59"/>
      <c r="FY340" s="59"/>
      <c r="FZ340" s="59"/>
      <c r="GA340" s="59"/>
      <c r="GB340" s="59"/>
      <c r="GC340" s="59"/>
      <c r="GD340" s="59"/>
      <c r="GE340" s="59"/>
      <c r="GF340" s="59"/>
      <c r="GG340" s="59"/>
      <c r="GH340" s="59"/>
      <c r="GI340" s="59"/>
      <c r="GJ340" s="59"/>
      <c r="GK340" s="59"/>
      <c r="GL340" s="59"/>
      <c r="GM340" s="59"/>
      <c r="GN340" s="59"/>
      <c r="GO340" s="59"/>
      <c r="GP340" s="59"/>
      <c r="GQ340" s="59"/>
      <c r="GR340" s="59"/>
      <c r="GS340" s="59"/>
      <c r="GT340" s="59"/>
      <c r="GU340" s="59"/>
      <c r="GV340" s="59"/>
      <c r="GW340" s="59"/>
      <c r="GX340" s="59"/>
      <c r="GY340" s="59"/>
      <c r="GZ340" s="59"/>
      <c r="HA340" s="59"/>
      <c r="HB340" s="59"/>
      <c r="HC340" s="59"/>
      <c r="HD340" s="59"/>
      <c r="HE340" s="59"/>
      <c r="HF340" s="59"/>
      <c r="HG340" s="59"/>
      <c r="HH340" s="59"/>
      <c r="HI340" s="59"/>
      <c r="HJ340" s="59"/>
      <c r="HK340" s="59"/>
      <c r="HL340" s="59"/>
      <c r="HM340" s="59"/>
      <c r="HN340" s="59"/>
      <c r="HO340" s="59"/>
      <c r="HP340" s="59"/>
      <c r="HQ340" s="59"/>
      <c r="HR340" s="59"/>
      <c r="HS340" s="59"/>
      <c r="HT340" s="59"/>
      <c r="HU340" s="59"/>
      <c r="HV340" s="59"/>
      <c r="HW340" s="59"/>
      <c r="HX340" s="59"/>
      <c r="HY340" s="59"/>
      <c r="HZ340" s="59"/>
      <c r="IA340" s="59"/>
      <c r="IB340" s="59"/>
      <c r="IC340" s="59"/>
      <c r="ID340" s="59"/>
      <c r="IE340" s="59"/>
      <c r="IF340" s="59"/>
      <c r="IG340" s="59"/>
      <c r="IH340" s="59"/>
      <c r="II340" s="59"/>
      <c r="IJ340" s="59"/>
      <c r="IK340" s="59"/>
      <c r="IL340" s="59"/>
      <c r="IM340" s="59"/>
      <c r="IN340" s="59"/>
      <c r="IO340" s="59"/>
      <c r="IP340" s="59"/>
      <c r="IQ340" s="59"/>
      <c r="IR340" s="59"/>
      <c r="IS340" s="59"/>
      <c r="IT340" s="59"/>
      <c r="IU340" s="59"/>
      <c r="IV340" s="59"/>
      <c r="IW340" s="59"/>
    </row>
    <row r="341" customFormat="false" ht="15.75" hidden="true" customHeight="true" outlineLevel="0" collapsed="false">
      <c r="A341" s="87" t="s">
        <v>319</v>
      </c>
      <c r="B341" s="52" t="n">
        <v>37091</v>
      </c>
      <c r="C341" s="53" t="s">
        <v>241</v>
      </c>
      <c r="D341" s="58" t="n">
        <f aca="false">I341/0.015</f>
        <v>-118.933333333333</v>
      </c>
      <c r="E341" s="54" t="n">
        <v>-1.875</v>
      </c>
      <c r="F341" s="49" t="n">
        <v>0.091</v>
      </c>
      <c r="G341" s="49" t="n">
        <v>0</v>
      </c>
      <c r="H341" s="49" t="n">
        <v>0</v>
      </c>
      <c r="I341" s="55" t="n">
        <f aca="false">SUM(E341:H341)</f>
        <v>-1.784</v>
      </c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/>
      <c r="CV341" s="59"/>
      <c r="CW341" s="59"/>
      <c r="CX341" s="59"/>
      <c r="CY341" s="59"/>
      <c r="CZ341" s="59"/>
      <c r="DA341" s="59"/>
      <c r="DB341" s="59"/>
      <c r="DC341" s="59"/>
      <c r="DD341" s="59"/>
      <c r="DE341" s="59"/>
      <c r="DF341" s="59"/>
      <c r="DG341" s="59"/>
      <c r="DH341" s="59"/>
      <c r="DI341" s="59"/>
      <c r="DJ341" s="59"/>
      <c r="DK341" s="59"/>
      <c r="DL341" s="59"/>
      <c r="DM341" s="59"/>
      <c r="DN341" s="59"/>
      <c r="DO341" s="59"/>
      <c r="DP341" s="59"/>
      <c r="DQ341" s="59"/>
      <c r="DR341" s="59"/>
      <c r="DS341" s="59"/>
      <c r="DT341" s="59"/>
      <c r="DU341" s="59"/>
      <c r="DV341" s="59"/>
      <c r="DW341" s="59"/>
      <c r="DX341" s="59"/>
      <c r="DY341" s="59"/>
      <c r="DZ341" s="59"/>
      <c r="EA341" s="59"/>
      <c r="EB341" s="59"/>
      <c r="EC341" s="59"/>
      <c r="ED341" s="59"/>
      <c r="EE341" s="59"/>
      <c r="EF341" s="59"/>
      <c r="EG341" s="59"/>
      <c r="EH341" s="59"/>
      <c r="EI341" s="59"/>
      <c r="EJ341" s="59"/>
      <c r="EK341" s="59"/>
      <c r="EL341" s="59"/>
      <c r="EM341" s="59"/>
      <c r="EN341" s="59"/>
      <c r="EO341" s="59"/>
      <c r="EP341" s="59"/>
      <c r="EQ341" s="59"/>
      <c r="ER341" s="59"/>
      <c r="ES341" s="59"/>
      <c r="ET341" s="59"/>
      <c r="EU341" s="59"/>
      <c r="EV341" s="59"/>
      <c r="EW341" s="59"/>
      <c r="EX341" s="59"/>
      <c r="EY341" s="59"/>
      <c r="EZ341" s="59"/>
      <c r="FA341" s="59"/>
      <c r="FB341" s="59"/>
      <c r="FC341" s="59"/>
      <c r="FD341" s="59"/>
      <c r="FE341" s="59"/>
      <c r="FF341" s="59"/>
      <c r="FG341" s="59"/>
      <c r="FH341" s="59"/>
      <c r="FI341" s="59"/>
      <c r="FJ341" s="59"/>
      <c r="FK341" s="59"/>
      <c r="FL341" s="59"/>
      <c r="FM341" s="59"/>
      <c r="FN341" s="59"/>
      <c r="FO341" s="59"/>
      <c r="FP341" s="59"/>
      <c r="FQ341" s="59"/>
      <c r="FR341" s="59"/>
      <c r="FS341" s="59"/>
      <c r="FT341" s="59"/>
      <c r="FU341" s="59"/>
      <c r="FV341" s="59"/>
      <c r="FW341" s="59"/>
      <c r="FX341" s="59"/>
      <c r="FY341" s="59"/>
      <c r="FZ341" s="59"/>
      <c r="GA341" s="59"/>
      <c r="GB341" s="59"/>
      <c r="GC341" s="59"/>
      <c r="GD341" s="59"/>
      <c r="GE341" s="59"/>
      <c r="GF341" s="59"/>
      <c r="GG341" s="59"/>
      <c r="GH341" s="59"/>
      <c r="GI341" s="59"/>
      <c r="GJ341" s="59"/>
      <c r="GK341" s="59"/>
      <c r="GL341" s="59"/>
      <c r="GM341" s="59"/>
      <c r="GN341" s="59"/>
      <c r="GO341" s="59"/>
      <c r="GP341" s="59"/>
      <c r="GQ341" s="59"/>
      <c r="GR341" s="59"/>
      <c r="GS341" s="59"/>
      <c r="GT341" s="59"/>
      <c r="GU341" s="59"/>
      <c r="GV341" s="59"/>
      <c r="GW341" s="59"/>
      <c r="GX341" s="59"/>
      <c r="GY341" s="59"/>
      <c r="GZ341" s="59"/>
      <c r="HA341" s="59"/>
      <c r="HB341" s="59"/>
      <c r="HC341" s="59"/>
      <c r="HD341" s="59"/>
      <c r="HE341" s="59"/>
      <c r="HF341" s="59"/>
      <c r="HG341" s="59"/>
      <c r="HH341" s="59"/>
      <c r="HI341" s="59"/>
      <c r="HJ341" s="59"/>
      <c r="HK341" s="59"/>
      <c r="HL341" s="59"/>
      <c r="HM341" s="59"/>
      <c r="HN341" s="59"/>
      <c r="HO341" s="59"/>
      <c r="HP341" s="59"/>
      <c r="HQ341" s="59"/>
      <c r="HR341" s="59"/>
      <c r="HS341" s="59"/>
      <c r="HT341" s="59"/>
      <c r="HU341" s="59"/>
      <c r="HV341" s="59"/>
      <c r="HW341" s="59"/>
      <c r="HX341" s="59"/>
      <c r="HY341" s="59"/>
      <c r="HZ341" s="59"/>
      <c r="IA341" s="59"/>
      <c r="IB341" s="59"/>
      <c r="IC341" s="59"/>
      <c r="ID341" s="59"/>
      <c r="IE341" s="59"/>
      <c r="IF341" s="59"/>
      <c r="IG341" s="59"/>
      <c r="IH341" s="59"/>
      <c r="II341" s="59"/>
      <c r="IJ341" s="59"/>
      <c r="IK341" s="59"/>
      <c r="IL341" s="59"/>
      <c r="IM341" s="59"/>
      <c r="IN341" s="59"/>
      <c r="IO341" s="59"/>
      <c r="IP341" s="59"/>
      <c r="IQ341" s="59"/>
      <c r="IR341" s="59"/>
      <c r="IS341" s="59"/>
      <c r="IT341" s="59"/>
      <c r="IU341" s="59"/>
      <c r="IV341" s="59"/>
      <c r="IW341" s="59"/>
    </row>
    <row r="342" customFormat="false" ht="15.75" hidden="true" customHeight="true" outlineLevel="0" collapsed="false">
      <c r="A342" s="87" t="s">
        <v>320</v>
      </c>
      <c r="B342" s="52" t="n">
        <v>37091</v>
      </c>
      <c r="C342" s="53" t="s">
        <v>241</v>
      </c>
      <c r="D342" s="58" t="n">
        <f aca="false">I342/0.015</f>
        <v>-1307.86666666667</v>
      </c>
      <c r="E342" s="54" t="n">
        <v>-19.977</v>
      </c>
      <c r="F342" s="49" t="n">
        <v>0.359</v>
      </c>
      <c r="G342" s="49" t="n">
        <v>0</v>
      </c>
      <c r="H342" s="49" t="n">
        <v>0</v>
      </c>
      <c r="I342" s="55" t="n">
        <f aca="false">SUM(E342:H342)</f>
        <v>-19.618</v>
      </c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/>
      <c r="CR342" s="59"/>
      <c r="CS342" s="59"/>
      <c r="CT342" s="59"/>
      <c r="CU342" s="59"/>
      <c r="CV342" s="59"/>
      <c r="CW342" s="59"/>
      <c r="CX342" s="59"/>
      <c r="CY342" s="59"/>
      <c r="CZ342" s="59"/>
      <c r="DA342" s="59"/>
      <c r="DB342" s="59"/>
      <c r="DC342" s="59"/>
      <c r="DD342" s="59"/>
      <c r="DE342" s="59"/>
      <c r="DF342" s="59"/>
      <c r="DG342" s="59"/>
      <c r="DH342" s="59"/>
      <c r="DI342" s="59"/>
      <c r="DJ342" s="59"/>
      <c r="DK342" s="59"/>
      <c r="DL342" s="59"/>
      <c r="DM342" s="59"/>
      <c r="DN342" s="59"/>
      <c r="DO342" s="59"/>
      <c r="DP342" s="59"/>
      <c r="DQ342" s="59"/>
      <c r="DR342" s="59"/>
      <c r="DS342" s="59"/>
      <c r="DT342" s="59"/>
      <c r="DU342" s="59"/>
      <c r="DV342" s="59"/>
      <c r="DW342" s="59"/>
      <c r="DX342" s="59"/>
      <c r="DY342" s="59"/>
      <c r="DZ342" s="59"/>
      <c r="EA342" s="59"/>
      <c r="EB342" s="59"/>
      <c r="EC342" s="59"/>
      <c r="ED342" s="59"/>
      <c r="EE342" s="59"/>
      <c r="EF342" s="59"/>
      <c r="EG342" s="59"/>
      <c r="EH342" s="59"/>
      <c r="EI342" s="59"/>
      <c r="EJ342" s="59"/>
      <c r="EK342" s="59"/>
      <c r="EL342" s="59"/>
      <c r="EM342" s="59"/>
      <c r="EN342" s="59"/>
      <c r="EO342" s="59"/>
      <c r="EP342" s="59"/>
      <c r="EQ342" s="59"/>
      <c r="ER342" s="59"/>
      <c r="ES342" s="59"/>
      <c r="ET342" s="59"/>
      <c r="EU342" s="59"/>
      <c r="EV342" s="59"/>
      <c r="EW342" s="59"/>
      <c r="EX342" s="59"/>
      <c r="EY342" s="59"/>
      <c r="EZ342" s="59"/>
      <c r="FA342" s="59"/>
      <c r="FB342" s="59"/>
      <c r="FC342" s="59"/>
      <c r="FD342" s="59"/>
      <c r="FE342" s="59"/>
      <c r="FF342" s="59"/>
      <c r="FG342" s="59"/>
      <c r="FH342" s="59"/>
      <c r="FI342" s="59"/>
      <c r="FJ342" s="59"/>
      <c r="FK342" s="59"/>
      <c r="FL342" s="59"/>
      <c r="FM342" s="59"/>
      <c r="FN342" s="59"/>
      <c r="FO342" s="59"/>
      <c r="FP342" s="59"/>
      <c r="FQ342" s="59"/>
      <c r="FR342" s="59"/>
      <c r="FS342" s="59"/>
      <c r="FT342" s="59"/>
      <c r="FU342" s="59"/>
      <c r="FV342" s="59"/>
      <c r="FW342" s="59"/>
      <c r="FX342" s="59"/>
      <c r="FY342" s="59"/>
      <c r="FZ342" s="59"/>
      <c r="GA342" s="59"/>
      <c r="GB342" s="59"/>
      <c r="GC342" s="59"/>
      <c r="GD342" s="59"/>
      <c r="GE342" s="59"/>
      <c r="GF342" s="59"/>
      <c r="GG342" s="59"/>
      <c r="GH342" s="59"/>
      <c r="GI342" s="59"/>
      <c r="GJ342" s="59"/>
      <c r="GK342" s="59"/>
      <c r="GL342" s="59"/>
      <c r="GM342" s="59"/>
      <c r="GN342" s="59"/>
      <c r="GO342" s="59"/>
      <c r="GP342" s="59"/>
      <c r="GQ342" s="59"/>
      <c r="GR342" s="59"/>
      <c r="GS342" s="59"/>
      <c r="GT342" s="59"/>
      <c r="GU342" s="59"/>
      <c r="GV342" s="59"/>
      <c r="GW342" s="59"/>
      <c r="GX342" s="59"/>
      <c r="GY342" s="59"/>
      <c r="GZ342" s="59"/>
      <c r="HA342" s="59"/>
      <c r="HB342" s="59"/>
      <c r="HC342" s="59"/>
      <c r="HD342" s="59"/>
      <c r="HE342" s="59"/>
      <c r="HF342" s="59"/>
      <c r="HG342" s="59"/>
      <c r="HH342" s="59"/>
      <c r="HI342" s="59"/>
      <c r="HJ342" s="59"/>
      <c r="HK342" s="59"/>
      <c r="HL342" s="59"/>
      <c r="HM342" s="59"/>
      <c r="HN342" s="59"/>
      <c r="HO342" s="59"/>
      <c r="HP342" s="59"/>
      <c r="HQ342" s="59"/>
      <c r="HR342" s="59"/>
      <c r="HS342" s="59"/>
      <c r="HT342" s="59"/>
      <c r="HU342" s="59"/>
      <c r="HV342" s="59"/>
      <c r="HW342" s="59"/>
      <c r="HX342" s="59"/>
      <c r="HY342" s="59"/>
      <c r="HZ342" s="59"/>
      <c r="IA342" s="59"/>
      <c r="IB342" s="59"/>
      <c r="IC342" s="59"/>
      <c r="ID342" s="59"/>
      <c r="IE342" s="59"/>
      <c r="IF342" s="59"/>
      <c r="IG342" s="59"/>
      <c r="IH342" s="59"/>
      <c r="II342" s="59"/>
      <c r="IJ342" s="59"/>
      <c r="IK342" s="59"/>
      <c r="IL342" s="59"/>
      <c r="IM342" s="59"/>
      <c r="IN342" s="59"/>
      <c r="IO342" s="59"/>
      <c r="IP342" s="59"/>
      <c r="IQ342" s="59"/>
      <c r="IR342" s="59"/>
      <c r="IS342" s="59"/>
      <c r="IT342" s="59"/>
      <c r="IU342" s="59"/>
      <c r="IV342" s="59"/>
      <c r="IW342" s="59"/>
    </row>
    <row r="343" customFormat="false" ht="15.75" hidden="true" customHeight="true" outlineLevel="0" collapsed="false">
      <c r="A343" s="87" t="s">
        <v>321</v>
      </c>
      <c r="B343" s="52" t="n">
        <v>37091</v>
      </c>
      <c r="C343" s="53" t="s">
        <v>241</v>
      </c>
      <c r="D343" s="58" t="n">
        <f aca="false">I343/0.015</f>
        <v>-253.066666666667</v>
      </c>
      <c r="E343" s="54" t="n">
        <v>-3.854</v>
      </c>
      <c r="F343" s="49" t="n">
        <v>0.058</v>
      </c>
      <c r="G343" s="49" t="n">
        <v>0</v>
      </c>
      <c r="H343" s="49" t="n">
        <v>0</v>
      </c>
      <c r="I343" s="55" t="n">
        <f aca="false">SUM(E343:H343)</f>
        <v>-3.796</v>
      </c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/>
      <c r="CV343" s="59"/>
      <c r="CW343" s="59"/>
      <c r="CX343" s="59"/>
      <c r="CY343" s="59"/>
      <c r="CZ343" s="59"/>
      <c r="DA343" s="59"/>
      <c r="DB343" s="59"/>
      <c r="DC343" s="59"/>
      <c r="DD343" s="59"/>
      <c r="DE343" s="59"/>
      <c r="DF343" s="59"/>
      <c r="DG343" s="59"/>
      <c r="DH343" s="59"/>
      <c r="DI343" s="59"/>
      <c r="DJ343" s="59"/>
      <c r="DK343" s="59"/>
      <c r="DL343" s="59"/>
      <c r="DM343" s="59"/>
      <c r="DN343" s="59"/>
      <c r="DO343" s="59"/>
      <c r="DP343" s="59"/>
      <c r="DQ343" s="59"/>
      <c r="DR343" s="59"/>
      <c r="DS343" s="59"/>
      <c r="DT343" s="59"/>
      <c r="DU343" s="59"/>
      <c r="DV343" s="59"/>
      <c r="DW343" s="59"/>
      <c r="DX343" s="59"/>
      <c r="DY343" s="59"/>
      <c r="DZ343" s="59"/>
      <c r="EA343" s="59"/>
      <c r="EB343" s="59"/>
      <c r="EC343" s="59"/>
      <c r="ED343" s="59"/>
      <c r="EE343" s="59"/>
      <c r="EF343" s="59"/>
      <c r="EG343" s="59"/>
      <c r="EH343" s="59"/>
      <c r="EI343" s="59"/>
      <c r="EJ343" s="59"/>
      <c r="EK343" s="59"/>
      <c r="EL343" s="59"/>
      <c r="EM343" s="59"/>
      <c r="EN343" s="59"/>
      <c r="EO343" s="59"/>
      <c r="EP343" s="59"/>
      <c r="EQ343" s="59"/>
      <c r="ER343" s="59"/>
      <c r="ES343" s="59"/>
      <c r="ET343" s="59"/>
      <c r="EU343" s="59"/>
      <c r="EV343" s="59"/>
      <c r="EW343" s="59"/>
      <c r="EX343" s="59"/>
      <c r="EY343" s="59"/>
      <c r="EZ343" s="59"/>
      <c r="FA343" s="59"/>
      <c r="FB343" s="59"/>
      <c r="FC343" s="59"/>
      <c r="FD343" s="59"/>
      <c r="FE343" s="59"/>
      <c r="FF343" s="59"/>
      <c r="FG343" s="59"/>
      <c r="FH343" s="59"/>
      <c r="FI343" s="59"/>
      <c r="FJ343" s="59"/>
      <c r="FK343" s="59"/>
      <c r="FL343" s="59"/>
      <c r="FM343" s="59"/>
      <c r="FN343" s="59"/>
      <c r="FO343" s="59"/>
      <c r="FP343" s="59"/>
      <c r="FQ343" s="59"/>
      <c r="FR343" s="59"/>
      <c r="FS343" s="59"/>
      <c r="FT343" s="59"/>
      <c r="FU343" s="59"/>
      <c r="FV343" s="59"/>
      <c r="FW343" s="59"/>
      <c r="FX343" s="59"/>
      <c r="FY343" s="59"/>
      <c r="FZ343" s="59"/>
      <c r="GA343" s="59"/>
      <c r="GB343" s="59"/>
      <c r="GC343" s="59"/>
      <c r="GD343" s="59"/>
      <c r="GE343" s="59"/>
      <c r="GF343" s="59"/>
      <c r="GG343" s="59"/>
      <c r="GH343" s="59"/>
      <c r="GI343" s="59"/>
      <c r="GJ343" s="59"/>
      <c r="GK343" s="59"/>
      <c r="GL343" s="59"/>
      <c r="GM343" s="59"/>
      <c r="GN343" s="59"/>
      <c r="GO343" s="59"/>
      <c r="GP343" s="59"/>
      <c r="GQ343" s="59"/>
      <c r="GR343" s="59"/>
      <c r="GS343" s="59"/>
      <c r="GT343" s="59"/>
      <c r="GU343" s="59"/>
      <c r="GV343" s="59"/>
      <c r="GW343" s="59"/>
      <c r="GX343" s="59"/>
      <c r="GY343" s="59"/>
      <c r="GZ343" s="59"/>
      <c r="HA343" s="59"/>
      <c r="HB343" s="59"/>
      <c r="HC343" s="59"/>
      <c r="HD343" s="59"/>
      <c r="HE343" s="59"/>
      <c r="HF343" s="59"/>
      <c r="HG343" s="59"/>
      <c r="HH343" s="59"/>
      <c r="HI343" s="59"/>
      <c r="HJ343" s="59"/>
      <c r="HK343" s="59"/>
      <c r="HL343" s="59"/>
      <c r="HM343" s="59"/>
      <c r="HN343" s="59"/>
      <c r="HO343" s="59"/>
      <c r="HP343" s="59"/>
      <c r="HQ343" s="59"/>
      <c r="HR343" s="59"/>
      <c r="HS343" s="59"/>
      <c r="HT343" s="59"/>
      <c r="HU343" s="59"/>
      <c r="HV343" s="59"/>
      <c r="HW343" s="59"/>
      <c r="HX343" s="59"/>
      <c r="HY343" s="59"/>
      <c r="HZ343" s="59"/>
      <c r="IA343" s="59"/>
      <c r="IB343" s="59"/>
      <c r="IC343" s="59"/>
      <c r="ID343" s="59"/>
      <c r="IE343" s="59"/>
      <c r="IF343" s="59"/>
      <c r="IG343" s="59"/>
      <c r="IH343" s="59"/>
      <c r="II343" s="59"/>
      <c r="IJ343" s="59"/>
      <c r="IK343" s="59"/>
      <c r="IL343" s="59"/>
      <c r="IM343" s="59"/>
      <c r="IN343" s="59"/>
      <c r="IO343" s="59"/>
      <c r="IP343" s="59"/>
      <c r="IQ343" s="59"/>
      <c r="IR343" s="59"/>
      <c r="IS343" s="59"/>
      <c r="IT343" s="59"/>
      <c r="IU343" s="59"/>
      <c r="IV343" s="59"/>
      <c r="IW343" s="59"/>
    </row>
    <row r="344" customFormat="false" ht="15.75" hidden="true" customHeight="true" outlineLevel="0" collapsed="false">
      <c r="A344" s="87" t="s">
        <v>322</v>
      </c>
      <c r="B344" s="52" t="n">
        <v>37091</v>
      </c>
      <c r="C344" s="53" t="s">
        <v>241</v>
      </c>
      <c r="D344" s="58" t="n">
        <f aca="false">I344/0.015</f>
        <v>-34.2666666666667</v>
      </c>
      <c r="E344" s="54" t="n">
        <v>-0.525</v>
      </c>
      <c r="F344" s="49" t="n">
        <v>0.011</v>
      </c>
      <c r="G344" s="49" t="n">
        <v>0</v>
      </c>
      <c r="H344" s="49" t="n">
        <v>0</v>
      </c>
      <c r="I344" s="55" t="n">
        <f aca="false">SUM(E344:H344)</f>
        <v>-0.514</v>
      </c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/>
      <c r="CV344" s="59"/>
      <c r="CW344" s="59"/>
      <c r="CX344" s="59"/>
      <c r="CY344" s="59"/>
      <c r="CZ344" s="59"/>
      <c r="DA344" s="59"/>
      <c r="DB344" s="59"/>
      <c r="DC344" s="59"/>
      <c r="DD344" s="59"/>
      <c r="DE344" s="59"/>
      <c r="DF344" s="59"/>
      <c r="DG344" s="59"/>
      <c r="DH344" s="59"/>
      <c r="DI344" s="59"/>
      <c r="DJ344" s="59"/>
      <c r="DK344" s="59"/>
      <c r="DL344" s="59"/>
      <c r="DM344" s="59"/>
      <c r="DN344" s="59"/>
      <c r="DO344" s="59"/>
      <c r="DP344" s="59"/>
      <c r="DQ344" s="59"/>
      <c r="DR344" s="59"/>
      <c r="DS344" s="59"/>
      <c r="DT344" s="59"/>
      <c r="DU344" s="59"/>
      <c r="DV344" s="59"/>
      <c r="DW344" s="59"/>
      <c r="DX344" s="59"/>
      <c r="DY344" s="59"/>
      <c r="DZ344" s="59"/>
      <c r="EA344" s="59"/>
      <c r="EB344" s="59"/>
      <c r="EC344" s="59"/>
      <c r="ED344" s="59"/>
      <c r="EE344" s="59"/>
      <c r="EF344" s="59"/>
      <c r="EG344" s="59"/>
      <c r="EH344" s="59"/>
      <c r="EI344" s="59"/>
      <c r="EJ344" s="59"/>
      <c r="EK344" s="59"/>
      <c r="EL344" s="59"/>
      <c r="EM344" s="59"/>
      <c r="EN344" s="59"/>
      <c r="EO344" s="59"/>
      <c r="EP344" s="59"/>
      <c r="EQ344" s="59"/>
      <c r="ER344" s="59"/>
      <c r="ES344" s="59"/>
      <c r="ET344" s="59"/>
      <c r="EU344" s="59"/>
      <c r="EV344" s="59"/>
      <c r="EW344" s="59"/>
      <c r="EX344" s="59"/>
      <c r="EY344" s="59"/>
      <c r="EZ344" s="59"/>
      <c r="FA344" s="59"/>
      <c r="FB344" s="59"/>
      <c r="FC344" s="59"/>
      <c r="FD344" s="59"/>
      <c r="FE344" s="59"/>
      <c r="FF344" s="59"/>
      <c r="FG344" s="59"/>
      <c r="FH344" s="59"/>
      <c r="FI344" s="59"/>
      <c r="FJ344" s="59"/>
      <c r="FK344" s="59"/>
      <c r="FL344" s="59"/>
      <c r="FM344" s="59"/>
      <c r="FN344" s="59"/>
      <c r="FO344" s="59"/>
      <c r="FP344" s="59"/>
      <c r="FQ344" s="59"/>
      <c r="FR344" s="59"/>
      <c r="FS344" s="59"/>
      <c r="FT344" s="59"/>
      <c r="FU344" s="59"/>
      <c r="FV344" s="59"/>
      <c r="FW344" s="59"/>
      <c r="FX344" s="59"/>
      <c r="FY344" s="59"/>
      <c r="FZ344" s="59"/>
      <c r="GA344" s="59"/>
      <c r="GB344" s="59"/>
      <c r="GC344" s="59"/>
      <c r="GD344" s="59"/>
      <c r="GE344" s="59"/>
      <c r="GF344" s="59"/>
      <c r="GG344" s="59"/>
      <c r="GH344" s="59"/>
      <c r="GI344" s="59"/>
      <c r="GJ344" s="59"/>
      <c r="GK344" s="59"/>
      <c r="GL344" s="59"/>
      <c r="GM344" s="59"/>
      <c r="GN344" s="59"/>
      <c r="GO344" s="59"/>
      <c r="GP344" s="59"/>
      <c r="GQ344" s="59"/>
      <c r="GR344" s="59"/>
      <c r="GS344" s="59"/>
      <c r="GT344" s="59"/>
      <c r="GU344" s="59"/>
      <c r="GV344" s="59"/>
      <c r="GW344" s="59"/>
      <c r="GX344" s="59"/>
      <c r="GY344" s="59"/>
      <c r="GZ344" s="59"/>
      <c r="HA344" s="59"/>
      <c r="HB344" s="59"/>
      <c r="HC344" s="59"/>
      <c r="HD344" s="59"/>
      <c r="HE344" s="59"/>
      <c r="HF344" s="59"/>
      <c r="HG344" s="59"/>
      <c r="HH344" s="59"/>
      <c r="HI344" s="59"/>
      <c r="HJ344" s="59"/>
      <c r="HK344" s="59"/>
      <c r="HL344" s="59"/>
      <c r="HM344" s="59"/>
      <c r="HN344" s="59"/>
      <c r="HO344" s="59"/>
      <c r="HP344" s="59"/>
      <c r="HQ344" s="59"/>
      <c r="HR344" s="59"/>
      <c r="HS344" s="59"/>
      <c r="HT344" s="59"/>
      <c r="HU344" s="59"/>
      <c r="HV344" s="59"/>
      <c r="HW344" s="59"/>
      <c r="HX344" s="59"/>
      <c r="HY344" s="59"/>
      <c r="HZ344" s="59"/>
      <c r="IA344" s="59"/>
      <c r="IB344" s="59"/>
      <c r="IC344" s="59"/>
      <c r="ID344" s="59"/>
      <c r="IE344" s="59"/>
      <c r="IF344" s="59"/>
      <c r="IG344" s="59"/>
      <c r="IH344" s="59"/>
      <c r="II344" s="59"/>
      <c r="IJ344" s="59"/>
      <c r="IK344" s="59"/>
      <c r="IL344" s="59"/>
      <c r="IM344" s="59"/>
      <c r="IN344" s="59"/>
      <c r="IO344" s="59"/>
      <c r="IP344" s="59"/>
      <c r="IQ344" s="59"/>
      <c r="IR344" s="59"/>
      <c r="IS344" s="59"/>
      <c r="IT344" s="59"/>
      <c r="IU344" s="59"/>
      <c r="IV344" s="59"/>
      <c r="IW344" s="59"/>
    </row>
    <row r="345" customFormat="false" ht="15.75" hidden="true" customHeight="true" outlineLevel="0" collapsed="false">
      <c r="A345" s="87" t="s">
        <v>323</v>
      </c>
      <c r="B345" s="52" t="n">
        <v>37091</v>
      </c>
      <c r="C345" s="53" t="s">
        <v>241</v>
      </c>
      <c r="D345" s="58" t="n">
        <f aca="false">I345/0.015</f>
        <v>-465.133333333333</v>
      </c>
      <c r="E345" s="54" t="n">
        <v>-7.107</v>
      </c>
      <c r="F345" s="49" t="n">
        <v>0.13</v>
      </c>
      <c r="G345" s="49" t="n">
        <v>0</v>
      </c>
      <c r="H345" s="49" t="n">
        <v>0</v>
      </c>
      <c r="I345" s="55" t="n">
        <f aca="false">SUM(E345:H345)</f>
        <v>-6.977</v>
      </c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/>
      <c r="CV345" s="59"/>
      <c r="CW345" s="59"/>
      <c r="CX345" s="59"/>
      <c r="CY345" s="59"/>
      <c r="CZ345" s="59"/>
      <c r="DA345" s="59"/>
      <c r="DB345" s="59"/>
      <c r="DC345" s="59"/>
      <c r="DD345" s="59"/>
      <c r="DE345" s="59"/>
      <c r="DF345" s="59"/>
      <c r="DG345" s="59"/>
      <c r="DH345" s="59"/>
      <c r="DI345" s="59"/>
      <c r="DJ345" s="59"/>
      <c r="DK345" s="59"/>
      <c r="DL345" s="59"/>
      <c r="DM345" s="59"/>
      <c r="DN345" s="59"/>
      <c r="DO345" s="59"/>
      <c r="DP345" s="59"/>
      <c r="DQ345" s="59"/>
      <c r="DR345" s="59"/>
      <c r="DS345" s="59"/>
      <c r="DT345" s="59"/>
      <c r="DU345" s="59"/>
      <c r="DV345" s="59"/>
      <c r="DW345" s="59"/>
      <c r="DX345" s="59"/>
      <c r="DY345" s="59"/>
      <c r="DZ345" s="59"/>
      <c r="EA345" s="59"/>
      <c r="EB345" s="59"/>
      <c r="EC345" s="59"/>
      <c r="ED345" s="59"/>
      <c r="EE345" s="59"/>
      <c r="EF345" s="59"/>
      <c r="EG345" s="59"/>
      <c r="EH345" s="59"/>
      <c r="EI345" s="59"/>
      <c r="EJ345" s="59"/>
      <c r="EK345" s="59"/>
      <c r="EL345" s="59"/>
      <c r="EM345" s="59"/>
      <c r="EN345" s="59"/>
      <c r="EO345" s="59"/>
      <c r="EP345" s="59"/>
      <c r="EQ345" s="59"/>
      <c r="ER345" s="59"/>
      <c r="ES345" s="59"/>
      <c r="ET345" s="59"/>
      <c r="EU345" s="59"/>
      <c r="EV345" s="59"/>
      <c r="EW345" s="59"/>
      <c r="EX345" s="59"/>
      <c r="EY345" s="59"/>
      <c r="EZ345" s="59"/>
      <c r="FA345" s="59"/>
      <c r="FB345" s="59"/>
      <c r="FC345" s="59"/>
      <c r="FD345" s="59"/>
      <c r="FE345" s="59"/>
      <c r="FF345" s="59"/>
      <c r="FG345" s="59"/>
      <c r="FH345" s="59"/>
      <c r="FI345" s="59"/>
      <c r="FJ345" s="59"/>
      <c r="FK345" s="59"/>
      <c r="FL345" s="59"/>
      <c r="FM345" s="59"/>
      <c r="FN345" s="59"/>
      <c r="FO345" s="59"/>
      <c r="FP345" s="59"/>
      <c r="FQ345" s="59"/>
      <c r="FR345" s="59"/>
      <c r="FS345" s="59"/>
      <c r="FT345" s="59"/>
      <c r="FU345" s="59"/>
      <c r="FV345" s="59"/>
      <c r="FW345" s="59"/>
      <c r="FX345" s="59"/>
      <c r="FY345" s="59"/>
      <c r="FZ345" s="59"/>
      <c r="GA345" s="59"/>
      <c r="GB345" s="59"/>
      <c r="GC345" s="59"/>
      <c r="GD345" s="59"/>
      <c r="GE345" s="59"/>
      <c r="GF345" s="59"/>
      <c r="GG345" s="59"/>
      <c r="GH345" s="59"/>
      <c r="GI345" s="59"/>
      <c r="GJ345" s="59"/>
      <c r="GK345" s="59"/>
      <c r="GL345" s="59"/>
      <c r="GM345" s="59"/>
      <c r="GN345" s="59"/>
      <c r="GO345" s="59"/>
      <c r="GP345" s="59"/>
      <c r="GQ345" s="59"/>
      <c r="GR345" s="59"/>
      <c r="GS345" s="59"/>
      <c r="GT345" s="59"/>
      <c r="GU345" s="59"/>
      <c r="GV345" s="59"/>
      <c r="GW345" s="59"/>
      <c r="GX345" s="59"/>
      <c r="GY345" s="59"/>
      <c r="GZ345" s="59"/>
      <c r="HA345" s="59"/>
      <c r="HB345" s="59"/>
      <c r="HC345" s="59"/>
      <c r="HD345" s="59"/>
      <c r="HE345" s="59"/>
      <c r="HF345" s="59"/>
      <c r="HG345" s="59"/>
      <c r="HH345" s="59"/>
      <c r="HI345" s="59"/>
      <c r="HJ345" s="59"/>
      <c r="HK345" s="59"/>
      <c r="HL345" s="59"/>
      <c r="HM345" s="59"/>
      <c r="HN345" s="59"/>
      <c r="HO345" s="59"/>
      <c r="HP345" s="59"/>
      <c r="HQ345" s="59"/>
      <c r="HR345" s="59"/>
      <c r="HS345" s="59"/>
      <c r="HT345" s="59"/>
      <c r="HU345" s="59"/>
      <c r="HV345" s="59"/>
      <c r="HW345" s="59"/>
      <c r="HX345" s="59"/>
      <c r="HY345" s="59"/>
      <c r="HZ345" s="59"/>
      <c r="IA345" s="59"/>
      <c r="IB345" s="59"/>
      <c r="IC345" s="59"/>
      <c r="ID345" s="59"/>
      <c r="IE345" s="59"/>
      <c r="IF345" s="59"/>
      <c r="IG345" s="59"/>
      <c r="IH345" s="59"/>
      <c r="II345" s="59"/>
      <c r="IJ345" s="59"/>
      <c r="IK345" s="59"/>
      <c r="IL345" s="59"/>
      <c r="IM345" s="59"/>
      <c r="IN345" s="59"/>
      <c r="IO345" s="59"/>
      <c r="IP345" s="59"/>
      <c r="IQ345" s="59"/>
      <c r="IR345" s="59"/>
      <c r="IS345" s="59"/>
      <c r="IT345" s="59"/>
      <c r="IU345" s="59"/>
      <c r="IV345" s="59"/>
      <c r="IW345" s="59"/>
    </row>
    <row r="346" customFormat="false" ht="15.75" hidden="true" customHeight="true" outlineLevel="0" collapsed="false">
      <c r="A346" s="87" t="s">
        <v>324</v>
      </c>
      <c r="B346" s="52" t="n">
        <v>37091</v>
      </c>
      <c r="C346" s="53" t="s">
        <v>241</v>
      </c>
      <c r="D346" s="58" t="n">
        <f aca="false">I346/0.015</f>
        <v>-562.533333333333</v>
      </c>
      <c r="E346" s="54" t="n">
        <v>-8.593</v>
      </c>
      <c r="F346" s="49" t="n">
        <v>0.155</v>
      </c>
      <c r="G346" s="49" t="n">
        <v>0</v>
      </c>
      <c r="H346" s="49" t="n">
        <v>0</v>
      </c>
      <c r="I346" s="55" t="n">
        <f aca="false">SUM(E346:H346)</f>
        <v>-8.438</v>
      </c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/>
      <c r="CV346" s="59"/>
      <c r="CW346" s="59"/>
      <c r="CX346" s="59"/>
      <c r="CY346" s="59"/>
      <c r="CZ346" s="59"/>
      <c r="DA346" s="59"/>
      <c r="DB346" s="59"/>
      <c r="DC346" s="59"/>
      <c r="DD346" s="59"/>
      <c r="DE346" s="59"/>
      <c r="DF346" s="59"/>
      <c r="DG346" s="59"/>
      <c r="DH346" s="59"/>
      <c r="DI346" s="59"/>
      <c r="DJ346" s="59"/>
      <c r="DK346" s="59"/>
      <c r="DL346" s="59"/>
      <c r="DM346" s="59"/>
      <c r="DN346" s="59"/>
      <c r="DO346" s="59"/>
      <c r="DP346" s="59"/>
      <c r="DQ346" s="59"/>
      <c r="DR346" s="59"/>
      <c r="DS346" s="59"/>
      <c r="DT346" s="59"/>
      <c r="DU346" s="59"/>
      <c r="DV346" s="59"/>
      <c r="DW346" s="59"/>
      <c r="DX346" s="59"/>
      <c r="DY346" s="59"/>
      <c r="DZ346" s="59"/>
      <c r="EA346" s="59"/>
      <c r="EB346" s="59"/>
      <c r="EC346" s="59"/>
      <c r="ED346" s="59"/>
      <c r="EE346" s="59"/>
      <c r="EF346" s="59"/>
      <c r="EG346" s="59"/>
      <c r="EH346" s="59"/>
      <c r="EI346" s="59"/>
      <c r="EJ346" s="59"/>
      <c r="EK346" s="59"/>
      <c r="EL346" s="59"/>
      <c r="EM346" s="59"/>
      <c r="EN346" s="59"/>
      <c r="EO346" s="59"/>
      <c r="EP346" s="59"/>
      <c r="EQ346" s="59"/>
      <c r="ER346" s="59"/>
      <c r="ES346" s="59"/>
      <c r="ET346" s="59"/>
      <c r="EU346" s="59"/>
      <c r="EV346" s="59"/>
      <c r="EW346" s="59"/>
      <c r="EX346" s="59"/>
      <c r="EY346" s="59"/>
      <c r="EZ346" s="59"/>
      <c r="FA346" s="59"/>
      <c r="FB346" s="59"/>
      <c r="FC346" s="59"/>
      <c r="FD346" s="59"/>
      <c r="FE346" s="59"/>
      <c r="FF346" s="59"/>
      <c r="FG346" s="59"/>
      <c r="FH346" s="59"/>
      <c r="FI346" s="59"/>
      <c r="FJ346" s="59"/>
      <c r="FK346" s="59"/>
      <c r="FL346" s="59"/>
      <c r="FM346" s="59"/>
      <c r="FN346" s="59"/>
      <c r="FO346" s="59"/>
      <c r="FP346" s="59"/>
      <c r="FQ346" s="59"/>
      <c r="FR346" s="59"/>
      <c r="FS346" s="59"/>
      <c r="FT346" s="59"/>
      <c r="FU346" s="59"/>
      <c r="FV346" s="59"/>
      <c r="FW346" s="59"/>
      <c r="FX346" s="59"/>
      <c r="FY346" s="59"/>
      <c r="FZ346" s="59"/>
      <c r="GA346" s="59"/>
      <c r="GB346" s="59"/>
      <c r="GC346" s="59"/>
      <c r="GD346" s="59"/>
      <c r="GE346" s="59"/>
      <c r="GF346" s="59"/>
      <c r="GG346" s="59"/>
      <c r="GH346" s="59"/>
      <c r="GI346" s="59"/>
      <c r="GJ346" s="59"/>
      <c r="GK346" s="59"/>
      <c r="GL346" s="59"/>
      <c r="GM346" s="59"/>
      <c r="GN346" s="59"/>
      <c r="GO346" s="59"/>
      <c r="GP346" s="59"/>
      <c r="GQ346" s="59"/>
      <c r="GR346" s="59"/>
      <c r="GS346" s="59"/>
      <c r="GT346" s="59"/>
      <c r="GU346" s="59"/>
      <c r="GV346" s="59"/>
      <c r="GW346" s="59"/>
      <c r="GX346" s="59"/>
      <c r="GY346" s="59"/>
      <c r="GZ346" s="59"/>
      <c r="HA346" s="59"/>
      <c r="HB346" s="59"/>
      <c r="HC346" s="59"/>
      <c r="HD346" s="59"/>
      <c r="HE346" s="59"/>
      <c r="HF346" s="59"/>
      <c r="HG346" s="59"/>
      <c r="HH346" s="59"/>
      <c r="HI346" s="59"/>
      <c r="HJ346" s="59"/>
      <c r="HK346" s="59"/>
      <c r="HL346" s="59"/>
      <c r="HM346" s="59"/>
      <c r="HN346" s="59"/>
      <c r="HO346" s="59"/>
      <c r="HP346" s="59"/>
      <c r="HQ346" s="59"/>
      <c r="HR346" s="59"/>
      <c r="HS346" s="59"/>
      <c r="HT346" s="59"/>
      <c r="HU346" s="59"/>
      <c r="HV346" s="59"/>
      <c r="HW346" s="59"/>
      <c r="HX346" s="59"/>
      <c r="HY346" s="59"/>
      <c r="HZ346" s="59"/>
      <c r="IA346" s="59"/>
      <c r="IB346" s="59"/>
      <c r="IC346" s="59"/>
      <c r="ID346" s="59"/>
      <c r="IE346" s="59"/>
      <c r="IF346" s="59"/>
      <c r="IG346" s="59"/>
      <c r="IH346" s="59"/>
      <c r="II346" s="59"/>
      <c r="IJ346" s="59"/>
      <c r="IK346" s="59"/>
      <c r="IL346" s="59"/>
      <c r="IM346" s="59"/>
      <c r="IN346" s="59"/>
      <c r="IO346" s="59"/>
      <c r="IP346" s="59"/>
      <c r="IQ346" s="59"/>
      <c r="IR346" s="59"/>
      <c r="IS346" s="59"/>
      <c r="IT346" s="59"/>
      <c r="IU346" s="59"/>
      <c r="IV346" s="59"/>
      <c r="IW346" s="59"/>
    </row>
    <row r="347" customFormat="false" ht="15.75" hidden="true" customHeight="true" outlineLevel="0" collapsed="false">
      <c r="A347" s="87" t="s">
        <v>325</v>
      </c>
      <c r="B347" s="52" t="n">
        <v>37091</v>
      </c>
      <c r="C347" s="53" t="s">
        <v>241</v>
      </c>
      <c r="D347" s="58" t="n">
        <f aca="false">I347/0.015</f>
        <v>-244.933333333333</v>
      </c>
      <c r="E347" s="54" t="n">
        <v>-3.731</v>
      </c>
      <c r="F347" s="49" t="n">
        <v>0.057</v>
      </c>
      <c r="G347" s="49" t="n">
        <v>0</v>
      </c>
      <c r="H347" s="49" t="n">
        <v>0</v>
      </c>
      <c r="I347" s="55" t="n">
        <f aca="false">SUM(E347:H347)</f>
        <v>-3.674</v>
      </c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/>
      <c r="CV347" s="59"/>
      <c r="CW347" s="59"/>
      <c r="CX347" s="59"/>
      <c r="CY347" s="59"/>
      <c r="CZ347" s="59"/>
      <c r="DA347" s="59"/>
      <c r="DB347" s="59"/>
      <c r="DC347" s="59"/>
      <c r="DD347" s="59"/>
      <c r="DE347" s="59"/>
      <c r="DF347" s="59"/>
      <c r="DG347" s="59"/>
      <c r="DH347" s="59"/>
      <c r="DI347" s="59"/>
      <c r="DJ347" s="59"/>
      <c r="DK347" s="59"/>
      <c r="DL347" s="59"/>
      <c r="DM347" s="59"/>
      <c r="DN347" s="59"/>
      <c r="DO347" s="59"/>
      <c r="DP347" s="59"/>
      <c r="DQ347" s="59"/>
      <c r="DR347" s="59"/>
      <c r="DS347" s="59"/>
      <c r="DT347" s="59"/>
      <c r="DU347" s="59"/>
      <c r="DV347" s="59"/>
      <c r="DW347" s="59"/>
      <c r="DX347" s="59"/>
      <c r="DY347" s="59"/>
      <c r="DZ347" s="59"/>
      <c r="EA347" s="59"/>
      <c r="EB347" s="59"/>
      <c r="EC347" s="59"/>
      <c r="ED347" s="59"/>
      <c r="EE347" s="59"/>
      <c r="EF347" s="59"/>
      <c r="EG347" s="59"/>
      <c r="EH347" s="59"/>
      <c r="EI347" s="59"/>
      <c r="EJ347" s="59"/>
      <c r="EK347" s="59"/>
      <c r="EL347" s="59"/>
      <c r="EM347" s="59"/>
      <c r="EN347" s="59"/>
      <c r="EO347" s="59"/>
      <c r="EP347" s="59"/>
      <c r="EQ347" s="59"/>
      <c r="ER347" s="59"/>
      <c r="ES347" s="59"/>
      <c r="ET347" s="59"/>
      <c r="EU347" s="59"/>
      <c r="EV347" s="59"/>
      <c r="EW347" s="59"/>
      <c r="EX347" s="59"/>
      <c r="EY347" s="59"/>
      <c r="EZ347" s="59"/>
      <c r="FA347" s="59"/>
      <c r="FB347" s="59"/>
      <c r="FC347" s="59"/>
      <c r="FD347" s="59"/>
      <c r="FE347" s="59"/>
      <c r="FF347" s="59"/>
      <c r="FG347" s="59"/>
      <c r="FH347" s="59"/>
      <c r="FI347" s="59"/>
      <c r="FJ347" s="59"/>
      <c r="FK347" s="59"/>
      <c r="FL347" s="59"/>
      <c r="FM347" s="59"/>
      <c r="FN347" s="59"/>
      <c r="FO347" s="59"/>
      <c r="FP347" s="59"/>
      <c r="FQ347" s="59"/>
      <c r="FR347" s="59"/>
      <c r="FS347" s="59"/>
      <c r="FT347" s="59"/>
      <c r="FU347" s="59"/>
      <c r="FV347" s="59"/>
      <c r="FW347" s="59"/>
      <c r="FX347" s="59"/>
      <c r="FY347" s="59"/>
      <c r="FZ347" s="59"/>
      <c r="GA347" s="59"/>
      <c r="GB347" s="59"/>
      <c r="GC347" s="59"/>
      <c r="GD347" s="59"/>
      <c r="GE347" s="59"/>
      <c r="GF347" s="59"/>
      <c r="GG347" s="59"/>
      <c r="GH347" s="59"/>
      <c r="GI347" s="59"/>
      <c r="GJ347" s="59"/>
      <c r="GK347" s="59"/>
      <c r="GL347" s="59"/>
      <c r="GM347" s="59"/>
      <c r="GN347" s="59"/>
      <c r="GO347" s="59"/>
      <c r="GP347" s="59"/>
      <c r="GQ347" s="59"/>
      <c r="GR347" s="59"/>
      <c r="GS347" s="59"/>
      <c r="GT347" s="59"/>
      <c r="GU347" s="59"/>
      <c r="GV347" s="59"/>
      <c r="GW347" s="59"/>
      <c r="GX347" s="59"/>
      <c r="GY347" s="59"/>
      <c r="GZ347" s="59"/>
      <c r="HA347" s="59"/>
      <c r="HB347" s="59"/>
      <c r="HC347" s="59"/>
      <c r="HD347" s="59"/>
      <c r="HE347" s="59"/>
      <c r="HF347" s="59"/>
      <c r="HG347" s="59"/>
      <c r="HH347" s="59"/>
      <c r="HI347" s="59"/>
      <c r="HJ347" s="59"/>
      <c r="HK347" s="59"/>
      <c r="HL347" s="59"/>
      <c r="HM347" s="59"/>
      <c r="HN347" s="59"/>
      <c r="HO347" s="59"/>
      <c r="HP347" s="59"/>
      <c r="HQ347" s="59"/>
      <c r="HR347" s="59"/>
      <c r="HS347" s="59"/>
      <c r="HT347" s="59"/>
      <c r="HU347" s="59"/>
      <c r="HV347" s="59"/>
      <c r="HW347" s="59"/>
      <c r="HX347" s="59"/>
      <c r="HY347" s="59"/>
      <c r="HZ347" s="59"/>
      <c r="IA347" s="59"/>
      <c r="IB347" s="59"/>
      <c r="IC347" s="59"/>
      <c r="ID347" s="59"/>
      <c r="IE347" s="59"/>
      <c r="IF347" s="59"/>
      <c r="IG347" s="59"/>
      <c r="IH347" s="59"/>
      <c r="II347" s="59"/>
      <c r="IJ347" s="59"/>
      <c r="IK347" s="59"/>
      <c r="IL347" s="59"/>
      <c r="IM347" s="59"/>
      <c r="IN347" s="59"/>
      <c r="IO347" s="59"/>
      <c r="IP347" s="59"/>
      <c r="IQ347" s="59"/>
      <c r="IR347" s="59"/>
      <c r="IS347" s="59"/>
      <c r="IT347" s="59"/>
      <c r="IU347" s="59"/>
      <c r="IV347" s="59"/>
      <c r="IW347" s="59"/>
    </row>
    <row r="348" customFormat="false" ht="15.75" hidden="true" customHeight="true" outlineLevel="0" collapsed="false">
      <c r="A348" s="87" t="s">
        <v>326</v>
      </c>
      <c r="B348" s="52" t="n">
        <v>37098</v>
      </c>
      <c r="C348" s="53" t="s">
        <v>241</v>
      </c>
      <c r="D348" s="54" t="n">
        <f aca="false">I348/0.03</f>
        <v>2077.13333333333</v>
      </c>
      <c r="E348" s="54" t="n">
        <v>85.383</v>
      </c>
      <c r="F348" s="49" t="n">
        <v>-23.069</v>
      </c>
      <c r="G348" s="49"/>
      <c r="H348" s="49"/>
      <c r="I348" s="55" t="n">
        <f aca="false">SUM(E348:H348)</f>
        <v>62.314</v>
      </c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/>
      <c r="CR348" s="59"/>
      <c r="CS348" s="59"/>
      <c r="CT348" s="59"/>
      <c r="CU348" s="59"/>
      <c r="CV348" s="59"/>
      <c r="CW348" s="59"/>
      <c r="CX348" s="59"/>
      <c r="CY348" s="59"/>
      <c r="CZ348" s="59"/>
      <c r="DA348" s="59"/>
      <c r="DB348" s="59"/>
      <c r="DC348" s="59"/>
      <c r="DD348" s="59"/>
      <c r="DE348" s="59"/>
      <c r="DF348" s="59"/>
      <c r="DG348" s="59"/>
      <c r="DH348" s="59"/>
      <c r="DI348" s="59"/>
      <c r="DJ348" s="59"/>
      <c r="DK348" s="59"/>
      <c r="DL348" s="59"/>
      <c r="DM348" s="59"/>
      <c r="DN348" s="59"/>
      <c r="DO348" s="59"/>
      <c r="DP348" s="59"/>
      <c r="DQ348" s="59"/>
      <c r="DR348" s="59"/>
      <c r="DS348" s="59"/>
      <c r="DT348" s="59"/>
      <c r="DU348" s="59"/>
      <c r="DV348" s="59"/>
      <c r="DW348" s="59"/>
      <c r="DX348" s="59"/>
      <c r="DY348" s="59"/>
      <c r="DZ348" s="59"/>
      <c r="EA348" s="59"/>
      <c r="EB348" s="59"/>
      <c r="EC348" s="59"/>
      <c r="ED348" s="59"/>
      <c r="EE348" s="59"/>
      <c r="EF348" s="59"/>
      <c r="EG348" s="59"/>
      <c r="EH348" s="59"/>
      <c r="EI348" s="59"/>
      <c r="EJ348" s="59"/>
      <c r="EK348" s="59"/>
      <c r="EL348" s="59"/>
      <c r="EM348" s="59"/>
      <c r="EN348" s="59"/>
      <c r="EO348" s="59"/>
      <c r="EP348" s="59"/>
      <c r="EQ348" s="59"/>
      <c r="ER348" s="59"/>
      <c r="ES348" s="59"/>
      <c r="ET348" s="59"/>
      <c r="EU348" s="59"/>
      <c r="EV348" s="59"/>
      <c r="EW348" s="59"/>
      <c r="EX348" s="59"/>
      <c r="EY348" s="59"/>
      <c r="EZ348" s="59"/>
      <c r="FA348" s="59"/>
      <c r="FB348" s="59"/>
      <c r="FC348" s="59"/>
      <c r="FD348" s="59"/>
      <c r="FE348" s="59"/>
      <c r="FF348" s="59"/>
      <c r="FG348" s="59"/>
      <c r="FH348" s="59"/>
      <c r="FI348" s="59"/>
      <c r="FJ348" s="59"/>
      <c r="FK348" s="59"/>
      <c r="FL348" s="59"/>
      <c r="FM348" s="59"/>
      <c r="FN348" s="59"/>
      <c r="FO348" s="59"/>
      <c r="FP348" s="59"/>
      <c r="FQ348" s="59"/>
      <c r="FR348" s="59"/>
      <c r="FS348" s="59"/>
      <c r="FT348" s="59"/>
      <c r="FU348" s="59"/>
      <c r="FV348" s="59"/>
      <c r="FW348" s="59"/>
      <c r="FX348" s="59"/>
      <c r="FY348" s="59"/>
      <c r="FZ348" s="59"/>
      <c r="GA348" s="59"/>
      <c r="GB348" s="59"/>
      <c r="GC348" s="59"/>
      <c r="GD348" s="59"/>
      <c r="GE348" s="59"/>
      <c r="GF348" s="59"/>
      <c r="GG348" s="59"/>
      <c r="GH348" s="59"/>
      <c r="GI348" s="59"/>
      <c r="GJ348" s="59"/>
      <c r="GK348" s="59"/>
      <c r="GL348" s="59"/>
      <c r="GM348" s="59"/>
      <c r="GN348" s="59"/>
      <c r="GO348" s="59"/>
      <c r="GP348" s="59"/>
      <c r="GQ348" s="59"/>
      <c r="GR348" s="59"/>
      <c r="GS348" s="59"/>
      <c r="GT348" s="59"/>
      <c r="GU348" s="59"/>
      <c r="GV348" s="59"/>
      <c r="GW348" s="59"/>
      <c r="GX348" s="59"/>
      <c r="GY348" s="59"/>
      <c r="GZ348" s="59"/>
      <c r="HA348" s="59"/>
      <c r="HB348" s="59"/>
      <c r="HC348" s="59"/>
      <c r="HD348" s="59"/>
      <c r="HE348" s="59"/>
      <c r="HF348" s="59"/>
      <c r="HG348" s="59"/>
      <c r="HH348" s="59"/>
      <c r="HI348" s="59"/>
      <c r="HJ348" s="59"/>
      <c r="HK348" s="59"/>
      <c r="HL348" s="59"/>
      <c r="HM348" s="59"/>
      <c r="HN348" s="59"/>
      <c r="HO348" s="59"/>
      <c r="HP348" s="59"/>
      <c r="HQ348" s="59"/>
      <c r="HR348" s="59"/>
      <c r="HS348" s="59"/>
      <c r="HT348" s="59"/>
      <c r="HU348" s="59"/>
      <c r="HV348" s="59"/>
      <c r="HW348" s="59"/>
      <c r="HX348" s="59"/>
      <c r="HY348" s="59"/>
      <c r="HZ348" s="59"/>
      <c r="IA348" s="59"/>
      <c r="IB348" s="59"/>
      <c r="IC348" s="59"/>
      <c r="ID348" s="59"/>
      <c r="IE348" s="59"/>
      <c r="IF348" s="59"/>
      <c r="IG348" s="59"/>
      <c r="IH348" s="59"/>
      <c r="II348" s="59"/>
      <c r="IJ348" s="59"/>
      <c r="IK348" s="59"/>
      <c r="IL348" s="59"/>
      <c r="IM348" s="59"/>
      <c r="IN348" s="59"/>
      <c r="IO348" s="59"/>
      <c r="IP348" s="59"/>
      <c r="IQ348" s="59"/>
      <c r="IR348" s="59"/>
      <c r="IS348" s="59"/>
      <c r="IT348" s="59"/>
      <c r="IU348" s="59"/>
      <c r="IV348" s="59"/>
      <c r="IW348" s="59"/>
    </row>
    <row r="349" customFormat="false" ht="15.75" hidden="true" customHeight="true" outlineLevel="0" collapsed="false">
      <c r="A349" s="87" t="s">
        <v>327</v>
      </c>
      <c r="B349" s="52" t="n">
        <v>37098</v>
      </c>
      <c r="C349" s="53" t="s">
        <v>241</v>
      </c>
      <c r="D349" s="54" t="n">
        <f aca="false">I349/0.03</f>
        <v>-645.2</v>
      </c>
      <c r="E349" s="54" t="n">
        <v>-19.699</v>
      </c>
      <c r="F349" s="49" t="n">
        <v>0.343</v>
      </c>
      <c r="G349" s="49"/>
      <c r="H349" s="49"/>
      <c r="I349" s="55" t="n">
        <f aca="false">SUM(E349:H349)</f>
        <v>-19.356</v>
      </c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/>
      <c r="CV349" s="59"/>
      <c r="CW349" s="59"/>
      <c r="CX349" s="59"/>
      <c r="CY349" s="59"/>
      <c r="CZ349" s="59"/>
      <c r="DA349" s="59"/>
      <c r="DB349" s="59"/>
      <c r="DC349" s="59"/>
      <c r="DD349" s="59"/>
      <c r="DE349" s="59"/>
      <c r="DF349" s="59"/>
      <c r="DG349" s="59"/>
      <c r="DH349" s="59"/>
      <c r="DI349" s="59"/>
      <c r="DJ349" s="59"/>
      <c r="DK349" s="59"/>
      <c r="DL349" s="59"/>
      <c r="DM349" s="59"/>
      <c r="DN349" s="59"/>
      <c r="DO349" s="59"/>
      <c r="DP349" s="59"/>
      <c r="DQ349" s="59"/>
      <c r="DR349" s="59"/>
      <c r="DS349" s="59"/>
      <c r="DT349" s="59"/>
      <c r="DU349" s="59"/>
      <c r="DV349" s="59"/>
      <c r="DW349" s="59"/>
      <c r="DX349" s="59"/>
      <c r="DY349" s="59"/>
      <c r="DZ349" s="59"/>
      <c r="EA349" s="59"/>
      <c r="EB349" s="59"/>
      <c r="EC349" s="59"/>
      <c r="ED349" s="59"/>
      <c r="EE349" s="59"/>
      <c r="EF349" s="59"/>
      <c r="EG349" s="59"/>
      <c r="EH349" s="59"/>
      <c r="EI349" s="59"/>
      <c r="EJ349" s="59"/>
      <c r="EK349" s="59"/>
      <c r="EL349" s="59"/>
      <c r="EM349" s="59"/>
      <c r="EN349" s="59"/>
      <c r="EO349" s="59"/>
      <c r="EP349" s="59"/>
      <c r="EQ349" s="59"/>
      <c r="ER349" s="59"/>
      <c r="ES349" s="59"/>
      <c r="ET349" s="59"/>
      <c r="EU349" s="59"/>
      <c r="EV349" s="59"/>
      <c r="EW349" s="59"/>
      <c r="EX349" s="59"/>
      <c r="EY349" s="59"/>
      <c r="EZ349" s="59"/>
      <c r="FA349" s="59"/>
      <c r="FB349" s="59"/>
      <c r="FC349" s="59"/>
      <c r="FD349" s="59"/>
      <c r="FE349" s="59"/>
      <c r="FF349" s="59"/>
      <c r="FG349" s="59"/>
      <c r="FH349" s="59"/>
      <c r="FI349" s="59"/>
      <c r="FJ349" s="59"/>
      <c r="FK349" s="59"/>
      <c r="FL349" s="59"/>
      <c r="FM349" s="59"/>
      <c r="FN349" s="59"/>
      <c r="FO349" s="59"/>
      <c r="FP349" s="59"/>
      <c r="FQ349" s="59"/>
      <c r="FR349" s="59"/>
      <c r="FS349" s="59"/>
      <c r="FT349" s="59"/>
      <c r="FU349" s="59"/>
      <c r="FV349" s="59"/>
      <c r="FW349" s="59"/>
      <c r="FX349" s="59"/>
      <c r="FY349" s="59"/>
      <c r="FZ349" s="59"/>
      <c r="GA349" s="59"/>
      <c r="GB349" s="59"/>
      <c r="GC349" s="59"/>
      <c r="GD349" s="59"/>
      <c r="GE349" s="59"/>
      <c r="GF349" s="59"/>
      <c r="GG349" s="59"/>
      <c r="GH349" s="59"/>
      <c r="GI349" s="59"/>
      <c r="GJ349" s="59"/>
      <c r="GK349" s="59"/>
      <c r="GL349" s="59"/>
      <c r="GM349" s="59"/>
      <c r="GN349" s="59"/>
      <c r="GO349" s="59"/>
      <c r="GP349" s="59"/>
      <c r="GQ349" s="59"/>
      <c r="GR349" s="59"/>
      <c r="GS349" s="59"/>
      <c r="GT349" s="59"/>
      <c r="GU349" s="59"/>
      <c r="GV349" s="59"/>
      <c r="GW349" s="59"/>
      <c r="GX349" s="59"/>
      <c r="GY349" s="59"/>
      <c r="GZ349" s="59"/>
      <c r="HA349" s="59"/>
      <c r="HB349" s="59"/>
      <c r="HC349" s="59"/>
      <c r="HD349" s="59"/>
      <c r="HE349" s="59"/>
      <c r="HF349" s="59"/>
      <c r="HG349" s="59"/>
      <c r="HH349" s="59"/>
      <c r="HI349" s="59"/>
      <c r="HJ349" s="59"/>
      <c r="HK349" s="59"/>
      <c r="HL349" s="59"/>
      <c r="HM349" s="59"/>
      <c r="HN349" s="59"/>
      <c r="HO349" s="59"/>
      <c r="HP349" s="59"/>
      <c r="HQ349" s="59"/>
      <c r="HR349" s="59"/>
      <c r="HS349" s="59"/>
      <c r="HT349" s="59"/>
      <c r="HU349" s="59"/>
      <c r="HV349" s="59"/>
      <c r="HW349" s="59"/>
      <c r="HX349" s="59"/>
      <c r="HY349" s="59"/>
      <c r="HZ349" s="59"/>
      <c r="IA349" s="59"/>
      <c r="IB349" s="59"/>
      <c r="IC349" s="59"/>
      <c r="ID349" s="59"/>
      <c r="IE349" s="59"/>
      <c r="IF349" s="59"/>
      <c r="IG349" s="59"/>
      <c r="IH349" s="59"/>
      <c r="II349" s="59"/>
      <c r="IJ349" s="59"/>
      <c r="IK349" s="59"/>
      <c r="IL349" s="59"/>
      <c r="IM349" s="59"/>
      <c r="IN349" s="59"/>
      <c r="IO349" s="59"/>
      <c r="IP349" s="59"/>
      <c r="IQ349" s="59"/>
      <c r="IR349" s="59"/>
      <c r="IS349" s="59"/>
      <c r="IT349" s="59"/>
      <c r="IU349" s="59"/>
      <c r="IV349" s="59"/>
      <c r="IW349" s="59"/>
    </row>
    <row r="350" customFormat="false" ht="15.75" hidden="true" customHeight="true" outlineLevel="0" collapsed="false">
      <c r="A350" s="87" t="s">
        <v>328</v>
      </c>
      <c r="B350" s="52" t="n">
        <v>37098</v>
      </c>
      <c r="C350" s="53" t="s">
        <v>241</v>
      </c>
      <c r="D350" s="54" t="n">
        <f aca="false">I350/0.03</f>
        <v>-88.3333333333333</v>
      </c>
      <c r="E350" s="54" t="n">
        <v>-3.455</v>
      </c>
      <c r="F350" s="49" t="n">
        <v>0.805</v>
      </c>
      <c r="G350" s="49"/>
      <c r="H350" s="49"/>
      <c r="I350" s="55" t="n">
        <f aca="false">SUM(E350:H350)</f>
        <v>-2.65</v>
      </c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/>
      <c r="CV350" s="59"/>
      <c r="CW350" s="59"/>
      <c r="CX350" s="59"/>
      <c r="CY350" s="59"/>
      <c r="CZ350" s="59"/>
      <c r="DA350" s="59"/>
      <c r="DB350" s="59"/>
      <c r="DC350" s="59"/>
      <c r="DD350" s="59"/>
      <c r="DE350" s="59"/>
      <c r="DF350" s="59"/>
      <c r="DG350" s="59"/>
      <c r="DH350" s="59"/>
      <c r="DI350" s="59"/>
      <c r="DJ350" s="59"/>
      <c r="DK350" s="59"/>
      <c r="DL350" s="59"/>
      <c r="DM350" s="59"/>
      <c r="DN350" s="59"/>
      <c r="DO350" s="59"/>
      <c r="DP350" s="59"/>
      <c r="DQ350" s="59"/>
      <c r="DR350" s="59"/>
      <c r="DS350" s="59"/>
      <c r="DT350" s="59"/>
      <c r="DU350" s="59"/>
      <c r="DV350" s="59"/>
      <c r="DW350" s="59"/>
      <c r="DX350" s="59"/>
      <c r="DY350" s="59"/>
      <c r="DZ350" s="59"/>
      <c r="EA350" s="59"/>
      <c r="EB350" s="59"/>
      <c r="EC350" s="59"/>
      <c r="ED350" s="59"/>
      <c r="EE350" s="59"/>
      <c r="EF350" s="59"/>
      <c r="EG350" s="59"/>
      <c r="EH350" s="59"/>
      <c r="EI350" s="59"/>
      <c r="EJ350" s="59"/>
      <c r="EK350" s="59"/>
      <c r="EL350" s="59"/>
      <c r="EM350" s="59"/>
      <c r="EN350" s="59"/>
      <c r="EO350" s="59"/>
      <c r="EP350" s="59"/>
      <c r="EQ350" s="59"/>
      <c r="ER350" s="59"/>
      <c r="ES350" s="59"/>
      <c r="ET350" s="59"/>
      <c r="EU350" s="59"/>
      <c r="EV350" s="59"/>
      <c r="EW350" s="59"/>
      <c r="EX350" s="59"/>
      <c r="EY350" s="59"/>
      <c r="EZ350" s="59"/>
      <c r="FA350" s="59"/>
      <c r="FB350" s="59"/>
      <c r="FC350" s="59"/>
      <c r="FD350" s="59"/>
      <c r="FE350" s="59"/>
      <c r="FF350" s="59"/>
      <c r="FG350" s="59"/>
      <c r="FH350" s="59"/>
      <c r="FI350" s="59"/>
      <c r="FJ350" s="59"/>
      <c r="FK350" s="59"/>
      <c r="FL350" s="59"/>
      <c r="FM350" s="59"/>
      <c r="FN350" s="59"/>
      <c r="FO350" s="59"/>
      <c r="FP350" s="59"/>
      <c r="FQ350" s="59"/>
      <c r="FR350" s="59"/>
      <c r="FS350" s="59"/>
      <c r="FT350" s="59"/>
      <c r="FU350" s="59"/>
      <c r="FV350" s="59"/>
      <c r="FW350" s="59"/>
      <c r="FX350" s="59"/>
      <c r="FY350" s="59"/>
      <c r="FZ350" s="59"/>
      <c r="GA350" s="59"/>
      <c r="GB350" s="59"/>
      <c r="GC350" s="59"/>
      <c r="GD350" s="59"/>
      <c r="GE350" s="59"/>
      <c r="GF350" s="59"/>
      <c r="GG350" s="59"/>
      <c r="GH350" s="59"/>
      <c r="GI350" s="59"/>
      <c r="GJ350" s="59"/>
      <c r="GK350" s="59"/>
      <c r="GL350" s="59"/>
      <c r="GM350" s="59"/>
      <c r="GN350" s="59"/>
      <c r="GO350" s="59"/>
      <c r="GP350" s="59"/>
      <c r="GQ350" s="59"/>
      <c r="GR350" s="59"/>
      <c r="GS350" s="59"/>
      <c r="GT350" s="59"/>
      <c r="GU350" s="59"/>
      <c r="GV350" s="59"/>
      <c r="GW350" s="59"/>
      <c r="GX350" s="59"/>
      <c r="GY350" s="59"/>
      <c r="GZ350" s="59"/>
      <c r="HA350" s="59"/>
      <c r="HB350" s="59"/>
      <c r="HC350" s="59"/>
      <c r="HD350" s="59"/>
      <c r="HE350" s="59"/>
      <c r="HF350" s="59"/>
      <c r="HG350" s="59"/>
      <c r="HH350" s="59"/>
      <c r="HI350" s="59"/>
      <c r="HJ350" s="59"/>
      <c r="HK350" s="59"/>
      <c r="HL350" s="59"/>
      <c r="HM350" s="59"/>
      <c r="HN350" s="59"/>
      <c r="HO350" s="59"/>
      <c r="HP350" s="59"/>
      <c r="HQ350" s="59"/>
      <c r="HR350" s="59"/>
      <c r="HS350" s="59"/>
      <c r="HT350" s="59"/>
      <c r="HU350" s="59"/>
      <c r="HV350" s="59"/>
      <c r="HW350" s="59"/>
      <c r="HX350" s="59"/>
      <c r="HY350" s="59"/>
      <c r="HZ350" s="59"/>
      <c r="IA350" s="59"/>
      <c r="IB350" s="59"/>
      <c r="IC350" s="59"/>
      <c r="ID350" s="59"/>
      <c r="IE350" s="59"/>
      <c r="IF350" s="59"/>
      <c r="IG350" s="59"/>
      <c r="IH350" s="59"/>
      <c r="II350" s="59"/>
      <c r="IJ350" s="59"/>
      <c r="IK350" s="59"/>
      <c r="IL350" s="59"/>
      <c r="IM350" s="59"/>
      <c r="IN350" s="59"/>
      <c r="IO350" s="59"/>
      <c r="IP350" s="59"/>
      <c r="IQ350" s="59"/>
      <c r="IR350" s="59"/>
      <c r="IS350" s="59"/>
      <c r="IT350" s="59"/>
      <c r="IU350" s="59"/>
      <c r="IV350" s="59"/>
      <c r="IW350" s="59"/>
    </row>
    <row r="351" customFormat="false" ht="15.75" hidden="true" customHeight="true" outlineLevel="0" collapsed="false">
      <c r="A351" s="87" t="s">
        <v>329</v>
      </c>
      <c r="B351" s="52" t="n">
        <v>37098</v>
      </c>
      <c r="C351" s="53" t="s">
        <v>241</v>
      </c>
      <c r="D351" s="54" t="n">
        <f aca="false">I351/0.03</f>
        <v>2112.83333333333</v>
      </c>
      <c r="E351" s="54" t="n">
        <v>86.812</v>
      </c>
      <c r="F351" s="49" t="n">
        <v>-23.427</v>
      </c>
      <c r="G351" s="49"/>
      <c r="H351" s="49"/>
      <c r="I351" s="55" t="n">
        <f aca="false">SUM(E351:H351)</f>
        <v>63.385</v>
      </c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/>
      <c r="CV351" s="59"/>
      <c r="CW351" s="59"/>
      <c r="CX351" s="59"/>
      <c r="CY351" s="59"/>
      <c r="CZ351" s="59"/>
      <c r="DA351" s="59"/>
      <c r="DB351" s="59"/>
      <c r="DC351" s="59"/>
      <c r="DD351" s="59"/>
      <c r="DE351" s="59"/>
      <c r="DF351" s="59"/>
      <c r="DG351" s="59"/>
      <c r="DH351" s="59"/>
      <c r="DI351" s="59"/>
      <c r="DJ351" s="59"/>
      <c r="DK351" s="59"/>
      <c r="DL351" s="59"/>
      <c r="DM351" s="59"/>
      <c r="DN351" s="59"/>
      <c r="DO351" s="59"/>
      <c r="DP351" s="59"/>
      <c r="DQ351" s="59"/>
      <c r="DR351" s="59"/>
      <c r="DS351" s="59"/>
      <c r="DT351" s="59"/>
      <c r="DU351" s="59"/>
      <c r="DV351" s="59"/>
      <c r="DW351" s="59"/>
      <c r="DX351" s="59"/>
      <c r="DY351" s="59"/>
      <c r="DZ351" s="59"/>
      <c r="EA351" s="59"/>
      <c r="EB351" s="59"/>
      <c r="EC351" s="59"/>
      <c r="ED351" s="59"/>
      <c r="EE351" s="59"/>
      <c r="EF351" s="59"/>
      <c r="EG351" s="59"/>
      <c r="EH351" s="59"/>
      <c r="EI351" s="59"/>
      <c r="EJ351" s="59"/>
      <c r="EK351" s="59"/>
      <c r="EL351" s="59"/>
      <c r="EM351" s="59"/>
      <c r="EN351" s="59"/>
      <c r="EO351" s="59"/>
      <c r="EP351" s="59"/>
      <c r="EQ351" s="59"/>
      <c r="ER351" s="59"/>
      <c r="ES351" s="59"/>
      <c r="ET351" s="59"/>
      <c r="EU351" s="59"/>
      <c r="EV351" s="59"/>
      <c r="EW351" s="59"/>
      <c r="EX351" s="59"/>
      <c r="EY351" s="59"/>
      <c r="EZ351" s="59"/>
      <c r="FA351" s="59"/>
      <c r="FB351" s="59"/>
      <c r="FC351" s="59"/>
      <c r="FD351" s="59"/>
      <c r="FE351" s="59"/>
      <c r="FF351" s="59"/>
      <c r="FG351" s="59"/>
      <c r="FH351" s="59"/>
      <c r="FI351" s="59"/>
      <c r="FJ351" s="59"/>
      <c r="FK351" s="59"/>
      <c r="FL351" s="59"/>
      <c r="FM351" s="59"/>
      <c r="FN351" s="59"/>
      <c r="FO351" s="59"/>
      <c r="FP351" s="59"/>
      <c r="FQ351" s="59"/>
      <c r="FR351" s="59"/>
      <c r="FS351" s="59"/>
      <c r="FT351" s="59"/>
      <c r="FU351" s="59"/>
      <c r="FV351" s="59"/>
      <c r="FW351" s="59"/>
      <c r="FX351" s="59"/>
      <c r="FY351" s="59"/>
      <c r="FZ351" s="59"/>
      <c r="GA351" s="59"/>
      <c r="GB351" s="59"/>
      <c r="GC351" s="59"/>
      <c r="GD351" s="59"/>
      <c r="GE351" s="59"/>
      <c r="GF351" s="59"/>
      <c r="GG351" s="59"/>
      <c r="GH351" s="59"/>
      <c r="GI351" s="59"/>
      <c r="GJ351" s="59"/>
      <c r="GK351" s="59"/>
      <c r="GL351" s="59"/>
      <c r="GM351" s="59"/>
      <c r="GN351" s="59"/>
      <c r="GO351" s="59"/>
      <c r="GP351" s="59"/>
      <c r="GQ351" s="59"/>
      <c r="GR351" s="59"/>
      <c r="GS351" s="59"/>
      <c r="GT351" s="59"/>
      <c r="GU351" s="59"/>
      <c r="GV351" s="59"/>
      <c r="GW351" s="59"/>
      <c r="GX351" s="59"/>
      <c r="GY351" s="59"/>
      <c r="GZ351" s="59"/>
      <c r="HA351" s="59"/>
      <c r="HB351" s="59"/>
      <c r="HC351" s="59"/>
      <c r="HD351" s="59"/>
      <c r="HE351" s="59"/>
      <c r="HF351" s="59"/>
      <c r="HG351" s="59"/>
      <c r="HH351" s="59"/>
      <c r="HI351" s="59"/>
      <c r="HJ351" s="59"/>
      <c r="HK351" s="59"/>
      <c r="HL351" s="59"/>
      <c r="HM351" s="59"/>
      <c r="HN351" s="59"/>
      <c r="HO351" s="59"/>
      <c r="HP351" s="59"/>
      <c r="HQ351" s="59"/>
      <c r="HR351" s="59"/>
      <c r="HS351" s="59"/>
      <c r="HT351" s="59"/>
      <c r="HU351" s="59"/>
      <c r="HV351" s="59"/>
      <c r="HW351" s="59"/>
      <c r="HX351" s="59"/>
      <c r="HY351" s="59"/>
      <c r="HZ351" s="59"/>
      <c r="IA351" s="59"/>
      <c r="IB351" s="59"/>
      <c r="IC351" s="59"/>
      <c r="ID351" s="59"/>
      <c r="IE351" s="59"/>
      <c r="IF351" s="59"/>
      <c r="IG351" s="59"/>
      <c r="IH351" s="59"/>
      <c r="II351" s="59"/>
      <c r="IJ351" s="59"/>
      <c r="IK351" s="59"/>
      <c r="IL351" s="59"/>
      <c r="IM351" s="59"/>
      <c r="IN351" s="59"/>
      <c r="IO351" s="59"/>
      <c r="IP351" s="59"/>
      <c r="IQ351" s="59"/>
      <c r="IR351" s="59"/>
      <c r="IS351" s="59"/>
      <c r="IT351" s="59"/>
      <c r="IU351" s="59"/>
      <c r="IV351" s="59"/>
      <c r="IW351" s="59"/>
    </row>
    <row r="352" customFormat="false" ht="15.75" hidden="true" customHeight="true" outlineLevel="0" collapsed="false">
      <c r="A352" s="87" t="s">
        <v>330</v>
      </c>
      <c r="B352" s="52"/>
      <c r="C352" s="53"/>
      <c r="D352" s="58" t="n">
        <f aca="false">I352/0.06</f>
        <v>1740.33333333333</v>
      </c>
      <c r="E352" s="54" t="n">
        <v>142.859</v>
      </c>
      <c r="F352" s="49" t="n">
        <v>-38.439</v>
      </c>
      <c r="G352" s="49" t="n">
        <v>0</v>
      </c>
      <c r="H352" s="49"/>
      <c r="I352" s="55" t="n">
        <v>104.42</v>
      </c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/>
      <c r="CV352" s="59"/>
      <c r="CW352" s="59"/>
      <c r="CX352" s="59"/>
      <c r="CY352" s="59"/>
      <c r="CZ352" s="59"/>
      <c r="DA352" s="59"/>
      <c r="DB352" s="59"/>
      <c r="DC352" s="59"/>
      <c r="DD352" s="59"/>
      <c r="DE352" s="59"/>
      <c r="DF352" s="59"/>
      <c r="DG352" s="59"/>
      <c r="DH352" s="59"/>
      <c r="DI352" s="59"/>
      <c r="DJ352" s="59"/>
      <c r="DK352" s="59"/>
      <c r="DL352" s="59"/>
      <c r="DM352" s="59"/>
      <c r="DN352" s="59"/>
      <c r="DO352" s="59"/>
      <c r="DP352" s="59"/>
      <c r="DQ352" s="59"/>
      <c r="DR352" s="59"/>
      <c r="DS352" s="59"/>
      <c r="DT352" s="59"/>
      <c r="DU352" s="59"/>
      <c r="DV352" s="59"/>
      <c r="DW352" s="59"/>
      <c r="DX352" s="59"/>
      <c r="DY352" s="59"/>
      <c r="DZ352" s="59"/>
      <c r="EA352" s="59"/>
      <c r="EB352" s="59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59"/>
      <c r="ER352" s="59"/>
      <c r="ES352" s="59"/>
      <c r="ET352" s="59"/>
      <c r="EU352" s="59"/>
      <c r="EV352" s="59"/>
      <c r="EW352" s="59"/>
      <c r="EX352" s="59"/>
      <c r="EY352" s="59"/>
      <c r="EZ352" s="59"/>
      <c r="FA352" s="59"/>
      <c r="FB352" s="59"/>
      <c r="FC352" s="59"/>
      <c r="FD352" s="59"/>
      <c r="FE352" s="59"/>
      <c r="FF352" s="59"/>
      <c r="FG352" s="59"/>
      <c r="FH352" s="59"/>
      <c r="FI352" s="59"/>
      <c r="FJ352" s="59"/>
      <c r="FK352" s="59"/>
      <c r="FL352" s="59"/>
      <c r="FM352" s="59"/>
      <c r="FN352" s="59"/>
      <c r="FO352" s="59"/>
      <c r="FP352" s="59"/>
      <c r="FQ352" s="59"/>
      <c r="FR352" s="59"/>
      <c r="FS352" s="59"/>
      <c r="FT352" s="59"/>
      <c r="FU352" s="59"/>
      <c r="FV352" s="59"/>
      <c r="FW352" s="59"/>
      <c r="FX352" s="59"/>
      <c r="FY352" s="59"/>
      <c r="FZ352" s="59"/>
      <c r="GA352" s="59"/>
      <c r="GB352" s="59"/>
      <c r="GC352" s="59"/>
      <c r="GD352" s="59"/>
      <c r="GE352" s="59"/>
      <c r="GF352" s="59"/>
      <c r="GG352" s="59"/>
      <c r="GH352" s="59"/>
      <c r="GI352" s="59"/>
      <c r="GJ352" s="59"/>
      <c r="GK352" s="59"/>
      <c r="GL352" s="59"/>
      <c r="GM352" s="59"/>
      <c r="GN352" s="59"/>
      <c r="GO352" s="59"/>
      <c r="GP352" s="59"/>
      <c r="GQ352" s="59"/>
      <c r="GR352" s="59"/>
      <c r="GS352" s="59"/>
      <c r="GT352" s="59"/>
      <c r="GU352" s="59"/>
      <c r="GV352" s="59"/>
      <c r="GW352" s="59"/>
      <c r="GX352" s="59"/>
      <c r="GY352" s="59"/>
      <c r="GZ352" s="59"/>
      <c r="HA352" s="59"/>
      <c r="HB352" s="59"/>
      <c r="HC352" s="59"/>
      <c r="HD352" s="59"/>
      <c r="HE352" s="59"/>
      <c r="HF352" s="59"/>
      <c r="HG352" s="59"/>
      <c r="HH352" s="59"/>
      <c r="HI352" s="59"/>
      <c r="HJ352" s="59"/>
      <c r="HK352" s="59"/>
      <c r="HL352" s="59"/>
      <c r="HM352" s="59"/>
      <c r="HN352" s="59"/>
      <c r="HO352" s="59"/>
      <c r="HP352" s="59"/>
      <c r="HQ352" s="59"/>
      <c r="HR352" s="59"/>
      <c r="HS352" s="59"/>
      <c r="HT352" s="59"/>
      <c r="HU352" s="59"/>
      <c r="HV352" s="59"/>
      <c r="HW352" s="59"/>
      <c r="HX352" s="59"/>
      <c r="HY352" s="59"/>
      <c r="HZ352" s="59"/>
      <c r="IA352" s="59"/>
      <c r="IB352" s="59"/>
      <c r="IC352" s="59"/>
      <c r="ID352" s="59"/>
      <c r="IE352" s="59"/>
      <c r="IF352" s="59"/>
      <c r="IG352" s="59"/>
      <c r="IH352" s="59"/>
      <c r="II352" s="59"/>
      <c r="IJ352" s="59"/>
      <c r="IK352" s="59"/>
      <c r="IL352" s="59"/>
      <c r="IM352" s="59"/>
      <c r="IN352" s="59"/>
      <c r="IO352" s="59"/>
      <c r="IP352" s="59"/>
      <c r="IQ352" s="59"/>
      <c r="IR352" s="59"/>
      <c r="IS352" s="59"/>
      <c r="IT352" s="59"/>
      <c r="IU352" s="59"/>
      <c r="IV352" s="81"/>
      <c r="IW352" s="81"/>
    </row>
    <row r="353" customFormat="false" ht="15.75" hidden="true" customHeight="true" outlineLevel="0" collapsed="false">
      <c r="A353" s="87" t="s">
        <v>331</v>
      </c>
      <c r="B353" s="52"/>
      <c r="C353" s="53"/>
      <c r="D353" s="58" t="n">
        <f aca="false">I353/0.06</f>
        <v>1287.93333333333</v>
      </c>
      <c r="E353" s="54" t="n">
        <v>105.095</v>
      </c>
      <c r="F353" s="49" t="n">
        <v>-27.819</v>
      </c>
      <c r="G353" s="49" t="n">
        <v>0</v>
      </c>
      <c r="H353" s="49"/>
      <c r="I353" s="55" t="n">
        <v>77.276</v>
      </c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/>
      <c r="CV353" s="59"/>
      <c r="CW353" s="59"/>
      <c r="CX353" s="59"/>
      <c r="CY353" s="59"/>
      <c r="CZ353" s="59"/>
      <c r="DA353" s="59"/>
      <c r="DB353" s="59"/>
      <c r="DC353" s="59"/>
      <c r="DD353" s="59"/>
      <c r="DE353" s="59"/>
      <c r="DF353" s="59"/>
      <c r="DG353" s="59"/>
      <c r="DH353" s="59"/>
      <c r="DI353" s="59"/>
      <c r="DJ353" s="59"/>
      <c r="DK353" s="59"/>
      <c r="DL353" s="59"/>
      <c r="DM353" s="59"/>
      <c r="DN353" s="59"/>
      <c r="DO353" s="59"/>
      <c r="DP353" s="59"/>
      <c r="DQ353" s="59"/>
      <c r="DR353" s="59"/>
      <c r="DS353" s="59"/>
      <c r="DT353" s="59"/>
      <c r="DU353" s="59"/>
      <c r="DV353" s="59"/>
      <c r="DW353" s="59"/>
      <c r="DX353" s="59"/>
      <c r="DY353" s="59"/>
      <c r="DZ353" s="59"/>
      <c r="EA353" s="59"/>
      <c r="EB353" s="59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59"/>
      <c r="ER353" s="59"/>
      <c r="ES353" s="59"/>
      <c r="ET353" s="59"/>
      <c r="EU353" s="59"/>
      <c r="EV353" s="59"/>
      <c r="EW353" s="59"/>
      <c r="EX353" s="59"/>
      <c r="EY353" s="59"/>
      <c r="EZ353" s="59"/>
      <c r="FA353" s="59"/>
      <c r="FB353" s="59"/>
      <c r="FC353" s="59"/>
      <c r="FD353" s="59"/>
      <c r="FE353" s="59"/>
      <c r="FF353" s="59"/>
      <c r="FG353" s="59"/>
      <c r="FH353" s="59"/>
      <c r="FI353" s="59"/>
      <c r="FJ353" s="59"/>
      <c r="FK353" s="59"/>
      <c r="FL353" s="59"/>
      <c r="FM353" s="59"/>
      <c r="FN353" s="59"/>
      <c r="FO353" s="59"/>
      <c r="FP353" s="59"/>
      <c r="FQ353" s="59"/>
      <c r="FR353" s="59"/>
      <c r="FS353" s="59"/>
      <c r="FT353" s="59"/>
      <c r="FU353" s="59"/>
      <c r="FV353" s="59"/>
      <c r="FW353" s="59"/>
      <c r="FX353" s="59"/>
      <c r="FY353" s="59"/>
      <c r="FZ353" s="59"/>
      <c r="GA353" s="59"/>
      <c r="GB353" s="59"/>
      <c r="GC353" s="59"/>
      <c r="GD353" s="59"/>
      <c r="GE353" s="59"/>
      <c r="GF353" s="59"/>
      <c r="GG353" s="59"/>
      <c r="GH353" s="59"/>
      <c r="GI353" s="59"/>
      <c r="GJ353" s="59"/>
      <c r="GK353" s="59"/>
      <c r="GL353" s="59"/>
      <c r="GM353" s="59"/>
      <c r="GN353" s="59"/>
      <c r="GO353" s="59"/>
      <c r="GP353" s="59"/>
      <c r="GQ353" s="59"/>
      <c r="GR353" s="59"/>
      <c r="GS353" s="59"/>
      <c r="GT353" s="59"/>
      <c r="GU353" s="59"/>
      <c r="GV353" s="59"/>
      <c r="GW353" s="59"/>
      <c r="GX353" s="59"/>
      <c r="GY353" s="59"/>
      <c r="GZ353" s="59"/>
      <c r="HA353" s="59"/>
      <c r="HB353" s="59"/>
      <c r="HC353" s="59"/>
      <c r="HD353" s="59"/>
      <c r="HE353" s="59"/>
      <c r="HF353" s="59"/>
      <c r="HG353" s="59"/>
      <c r="HH353" s="59"/>
      <c r="HI353" s="59"/>
      <c r="HJ353" s="59"/>
      <c r="HK353" s="59"/>
      <c r="HL353" s="59"/>
      <c r="HM353" s="59"/>
      <c r="HN353" s="59"/>
      <c r="HO353" s="59"/>
      <c r="HP353" s="59"/>
      <c r="HQ353" s="59"/>
      <c r="HR353" s="59"/>
      <c r="HS353" s="59"/>
      <c r="HT353" s="59"/>
      <c r="HU353" s="59"/>
      <c r="HV353" s="59"/>
      <c r="HW353" s="59"/>
      <c r="HX353" s="59"/>
      <c r="HY353" s="59"/>
      <c r="HZ353" s="59"/>
      <c r="IA353" s="59"/>
      <c r="IB353" s="59"/>
      <c r="IC353" s="59"/>
      <c r="ID353" s="59"/>
      <c r="IE353" s="59"/>
      <c r="IF353" s="59"/>
      <c r="IG353" s="59"/>
      <c r="IH353" s="59"/>
      <c r="II353" s="59"/>
      <c r="IJ353" s="59"/>
      <c r="IK353" s="59"/>
      <c r="IL353" s="59"/>
      <c r="IM353" s="59"/>
      <c r="IN353" s="59"/>
      <c r="IO353" s="59"/>
      <c r="IP353" s="59"/>
      <c r="IQ353" s="59"/>
      <c r="IR353" s="59"/>
      <c r="IS353" s="59"/>
      <c r="IT353" s="59"/>
      <c r="IU353" s="59"/>
      <c r="IV353" s="81"/>
      <c r="IW353" s="81"/>
    </row>
    <row r="354" customFormat="false" ht="15.75" hidden="true" customHeight="true" outlineLevel="0" collapsed="false">
      <c r="A354" s="87" t="s">
        <v>332</v>
      </c>
      <c r="B354" s="52"/>
      <c r="C354" s="53"/>
      <c r="D354" s="58" t="n">
        <f aca="false">I354/0.06</f>
        <v>861.433333333333</v>
      </c>
      <c r="E354" s="54" t="n">
        <v>70.833</v>
      </c>
      <c r="F354" s="49" t="n">
        <v>-19.147</v>
      </c>
      <c r="G354" s="49" t="n">
        <v>0</v>
      </c>
      <c r="H354" s="49"/>
      <c r="I354" s="55" t="n">
        <v>51.686</v>
      </c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59"/>
      <c r="DJ354" s="59"/>
      <c r="DK354" s="59"/>
      <c r="DL354" s="59"/>
      <c r="DM354" s="59"/>
      <c r="DN354" s="59"/>
      <c r="DO354" s="59"/>
      <c r="DP354" s="59"/>
      <c r="DQ354" s="59"/>
      <c r="DR354" s="59"/>
      <c r="DS354" s="59"/>
      <c r="DT354" s="59"/>
      <c r="DU354" s="59"/>
      <c r="DV354" s="59"/>
      <c r="DW354" s="59"/>
      <c r="DX354" s="59"/>
      <c r="DY354" s="59"/>
      <c r="DZ354" s="59"/>
      <c r="EA354" s="59"/>
      <c r="EB354" s="59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59"/>
      <c r="ER354" s="59"/>
      <c r="ES354" s="59"/>
      <c r="ET354" s="59"/>
      <c r="EU354" s="59"/>
      <c r="EV354" s="59"/>
      <c r="EW354" s="59"/>
      <c r="EX354" s="59"/>
      <c r="EY354" s="59"/>
      <c r="EZ354" s="59"/>
      <c r="FA354" s="59"/>
      <c r="FB354" s="59"/>
      <c r="FC354" s="59"/>
      <c r="FD354" s="59"/>
      <c r="FE354" s="59"/>
      <c r="FF354" s="59"/>
      <c r="FG354" s="59"/>
      <c r="FH354" s="59"/>
      <c r="FI354" s="59"/>
      <c r="FJ354" s="59"/>
      <c r="FK354" s="59"/>
      <c r="FL354" s="59"/>
      <c r="FM354" s="59"/>
      <c r="FN354" s="59"/>
      <c r="FO354" s="59"/>
      <c r="FP354" s="59"/>
      <c r="FQ354" s="59"/>
      <c r="FR354" s="59"/>
      <c r="FS354" s="59"/>
      <c r="FT354" s="59"/>
      <c r="FU354" s="59"/>
      <c r="FV354" s="59"/>
      <c r="FW354" s="59"/>
      <c r="FX354" s="59"/>
      <c r="FY354" s="59"/>
      <c r="FZ354" s="59"/>
      <c r="GA354" s="59"/>
      <c r="GB354" s="59"/>
      <c r="GC354" s="59"/>
      <c r="GD354" s="59"/>
      <c r="GE354" s="59"/>
      <c r="GF354" s="59"/>
      <c r="GG354" s="59"/>
      <c r="GH354" s="59"/>
      <c r="GI354" s="59"/>
      <c r="GJ354" s="59"/>
      <c r="GK354" s="59"/>
      <c r="GL354" s="59"/>
      <c r="GM354" s="59"/>
      <c r="GN354" s="59"/>
      <c r="GO354" s="59"/>
      <c r="GP354" s="59"/>
      <c r="GQ354" s="59"/>
      <c r="GR354" s="59"/>
      <c r="GS354" s="59"/>
      <c r="GT354" s="59"/>
      <c r="GU354" s="59"/>
      <c r="GV354" s="59"/>
      <c r="GW354" s="59"/>
      <c r="GX354" s="59"/>
      <c r="GY354" s="59"/>
      <c r="GZ354" s="59"/>
      <c r="HA354" s="59"/>
      <c r="HB354" s="59"/>
      <c r="HC354" s="59"/>
      <c r="HD354" s="59"/>
      <c r="HE354" s="59"/>
      <c r="HF354" s="59"/>
      <c r="HG354" s="59"/>
      <c r="HH354" s="59"/>
      <c r="HI354" s="59"/>
      <c r="HJ354" s="59"/>
      <c r="HK354" s="59"/>
      <c r="HL354" s="59"/>
      <c r="HM354" s="59"/>
      <c r="HN354" s="59"/>
      <c r="HO354" s="59"/>
      <c r="HP354" s="59"/>
      <c r="HQ354" s="59"/>
      <c r="HR354" s="59"/>
      <c r="HS354" s="59"/>
      <c r="HT354" s="59"/>
      <c r="HU354" s="59"/>
      <c r="HV354" s="59"/>
      <c r="HW354" s="59"/>
      <c r="HX354" s="59"/>
      <c r="HY354" s="59"/>
      <c r="HZ354" s="59"/>
      <c r="IA354" s="59"/>
      <c r="IB354" s="59"/>
      <c r="IC354" s="59"/>
      <c r="ID354" s="59"/>
      <c r="IE354" s="59"/>
      <c r="IF354" s="59"/>
      <c r="IG354" s="59"/>
      <c r="IH354" s="59"/>
      <c r="II354" s="59"/>
      <c r="IJ354" s="59"/>
      <c r="IK354" s="59"/>
      <c r="IL354" s="59"/>
      <c r="IM354" s="59"/>
      <c r="IN354" s="59"/>
      <c r="IO354" s="59"/>
      <c r="IP354" s="59"/>
      <c r="IQ354" s="59"/>
      <c r="IR354" s="59"/>
      <c r="IS354" s="59"/>
      <c r="IT354" s="59"/>
      <c r="IU354" s="59"/>
      <c r="IV354" s="81"/>
      <c r="IW354" s="81"/>
    </row>
    <row r="355" customFormat="false" ht="15.75" hidden="true" customHeight="true" outlineLevel="0" collapsed="false">
      <c r="A355" s="87" t="s">
        <v>333</v>
      </c>
      <c r="B355" s="52"/>
      <c r="C355" s="53"/>
      <c r="D355" s="58" t="n">
        <f aca="false">I355/0.06</f>
        <v>1361.5</v>
      </c>
      <c r="E355" s="54" t="n">
        <v>111.351</v>
      </c>
      <c r="F355" s="49" t="n">
        <v>-29.661</v>
      </c>
      <c r="G355" s="49" t="n">
        <v>0</v>
      </c>
      <c r="H355" s="49"/>
      <c r="I355" s="55" t="n">
        <v>81.69</v>
      </c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59"/>
      <c r="DJ355" s="59"/>
      <c r="DK355" s="59"/>
      <c r="DL355" s="59"/>
      <c r="DM355" s="59"/>
      <c r="DN355" s="59"/>
      <c r="DO355" s="59"/>
      <c r="DP355" s="59"/>
      <c r="DQ355" s="59"/>
      <c r="DR355" s="59"/>
      <c r="DS355" s="59"/>
      <c r="DT355" s="59"/>
      <c r="DU355" s="59"/>
      <c r="DV355" s="59"/>
      <c r="DW355" s="59"/>
      <c r="DX355" s="59"/>
      <c r="DY355" s="59"/>
      <c r="DZ355" s="59"/>
      <c r="EA355" s="59"/>
      <c r="EB355" s="59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59"/>
      <c r="ER355" s="59"/>
      <c r="ES355" s="59"/>
      <c r="ET355" s="59"/>
      <c r="EU355" s="59"/>
      <c r="EV355" s="59"/>
      <c r="EW355" s="59"/>
      <c r="EX355" s="59"/>
      <c r="EY355" s="59"/>
      <c r="EZ355" s="59"/>
      <c r="FA355" s="59"/>
      <c r="FB355" s="59"/>
      <c r="FC355" s="59"/>
      <c r="FD355" s="59"/>
      <c r="FE355" s="59"/>
      <c r="FF355" s="59"/>
      <c r="FG355" s="59"/>
      <c r="FH355" s="59"/>
      <c r="FI355" s="59"/>
      <c r="FJ355" s="59"/>
      <c r="FK355" s="59"/>
      <c r="FL355" s="59"/>
      <c r="FM355" s="59"/>
      <c r="FN355" s="59"/>
      <c r="FO355" s="59"/>
      <c r="FP355" s="59"/>
      <c r="FQ355" s="59"/>
      <c r="FR355" s="59"/>
      <c r="FS355" s="59"/>
      <c r="FT355" s="59"/>
      <c r="FU355" s="59"/>
      <c r="FV355" s="59"/>
      <c r="FW355" s="59"/>
      <c r="FX355" s="59"/>
      <c r="FY355" s="59"/>
      <c r="FZ355" s="59"/>
      <c r="GA355" s="59"/>
      <c r="GB355" s="59"/>
      <c r="GC355" s="59"/>
      <c r="GD355" s="59"/>
      <c r="GE355" s="59"/>
      <c r="GF355" s="59"/>
      <c r="GG355" s="59"/>
      <c r="GH355" s="59"/>
      <c r="GI355" s="59"/>
      <c r="GJ355" s="59"/>
      <c r="GK355" s="59"/>
      <c r="GL355" s="59"/>
      <c r="GM355" s="59"/>
      <c r="GN355" s="59"/>
      <c r="GO355" s="59"/>
      <c r="GP355" s="59"/>
      <c r="GQ355" s="59"/>
      <c r="GR355" s="59"/>
      <c r="GS355" s="59"/>
      <c r="GT355" s="59"/>
      <c r="GU355" s="59"/>
      <c r="GV355" s="59"/>
      <c r="GW355" s="59"/>
      <c r="GX355" s="59"/>
      <c r="GY355" s="59"/>
      <c r="GZ355" s="59"/>
      <c r="HA355" s="59"/>
      <c r="HB355" s="59"/>
      <c r="HC355" s="59"/>
      <c r="HD355" s="59"/>
      <c r="HE355" s="59"/>
      <c r="HF355" s="59"/>
      <c r="HG355" s="59"/>
      <c r="HH355" s="59"/>
      <c r="HI355" s="59"/>
      <c r="HJ355" s="59"/>
      <c r="HK355" s="59"/>
      <c r="HL355" s="59"/>
      <c r="HM355" s="59"/>
      <c r="HN355" s="59"/>
      <c r="HO355" s="59"/>
      <c r="HP355" s="59"/>
      <c r="HQ355" s="59"/>
      <c r="HR355" s="59"/>
      <c r="HS355" s="59"/>
      <c r="HT355" s="59"/>
      <c r="HU355" s="59"/>
      <c r="HV355" s="59"/>
      <c r="HW355" s="59"/>
      <c r="HX355" s="59"/>
      <c r="HY355" s="59"/>
      <c r="HZ355" s="59"/>
      <c r="IA355" s="59"/>
      <c r="IB355" s="59"/>
      <c r="IC355" s="59"/>
      <c r="ID355" s="59"/>
      <c r="IE355" s="59"/>
      <c r="IF355" s="59"/>
      <c r="IG355" s="59"/>
      <c r="IH355" s="59"/>
      <c r="II355" s="59"/>
      <c r="IJ355" s="59"/>
      <c r="IK355" s="59"/>
      <c r="IL355" s="59"/>
      <c r="IM355" s="59"/>
      <c r="IN355" s="59"/>
      <c r="IO355" s="59"/>
      <c r="IP355" s="59"/>
      <c r="IQ355" s="59"/>
      <c r="IR355" s="59"/>
      <c r="IS355" s="59"/>
      <c r="IT355" s="59"/>
      <c r="IU355" s="59"/>
      <c r="IV355" s="81"/>
      <c r="IW355" s="81"/>
    </row>
    <row r="356" customFormat="false" ht="15.75" hidden="true" customHeight="true" outlineLevel="0" collapsed="false">
      <c r="A356" s="87" t="s">
        <v>334</v>
      </c>
      <c r="B356" s="52"/>
      <c r="C356" s="53"/>
      <c r="D356" s="58" t="n">
        <f aca="false">I356/0.06</f>
        <v>698.3</v>
      </c>
      <c r="E356" s="54" t="n">
        <v>46.862</v>
      </c>
      <c r="F356" s="49" t="n">
        <v>-4.964</v>
      </c>
      <c r="G356" s="49" t="n">
        <v>0</v>
      </c>
      <c r="H356" s="49"/>
      <c r="I356" s="55" t="n">
        <v>41.898</v>
      </c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59"/>
      <c r="DJ356" s="59"/>
      <c r="DK356" s="59"/>
      <c r="DL356" s="59"/>
      <c r="DM356" s="59"/>
      <c r="DN356" s="59"/>
      <c r="DO356" s="59"/>
      <c r="DP356" s="59"/>
      <c r="DQ356" s="59"/>
      <c r="DR356" s="59"/>
      <c r="DS356" s="59"/>
      <c r="DT356" s="59"/>
      <c r="DU356" s="59"/>
      <c r="DV356" s="59"/>
      <c r="DW356" s="59"/>
      <c r="DX356" s="59"/>
      <c r="DY356" s="59"/>
      <c r="DZ356" s="59"/>
      <c r="EA356" s="59"/>
      <c r="EB356" s="59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59"/>
      <c r="ER356" s="59"/>
      <c r="ES356" s="59"/>
      <c r="ET356" s="59"/>
      <c r="EU356" s="59"/>
      <c r="EV356" s="59"/>
      <c r="EW356" s="59"/>
      <c r="EX356" s="59"/>
      <c r="EY356" s="59"/>
      <c r="EZ356" s="59"/>
      <c r="FA356" s="59"/>
      <c r="FB356" s="59"/>
      <c r="FC356" s="59"/>
      <c r="FD356" s="59"/>
      <c r="FE356" s="59"/>
      <c r="FF356" s="59"/>
      <c r="FG356" s="59"/>
      <c r="FH356" s="59"/>
      <c r="FI356" s="59"/>
      <c r="FJ356" s="59"/>
      <c r="FK356" s="59"/>
      <c r="FL356" s="59"/>
      <c r="FM356" s="59"/>
      <c r="FN356" s="59"/>
      <c r="FO356" s="59"/>
      <c r="FP356" s="59"/>
      <c r="FQ356" s="59"/>
      <c r="FR356" s="59"/>
      <c r="FS356" s="59"/>
      <c r="FT356" s="59"/>
      <c r="FU356" s="59"/>
      <c r="FV356" s="59"/>
      <c r="FW356" s="59"/>
      <c r="FX356" s="59"/>
      <c r="FY356" s="59"/>
      <c r="FZ356" s="59"/>
      <c r="GA356" s="59"/>
      <c r="GB356" s="59"/>
      <c r="GC356" s="59"/>
      <c r="GD356" s="59"/>
      <c r="GE356" s="59"/>
      <c r="GF356" s="59"/>
      <c r="GG356" s="59"/>
      <c r="GH356" s="59"/>
      <c r="GI356" s="59"/>
      <c r="GJ356" s="59"/>
      <c r="GK356" s="59"/>
      <c r="GL356" s="59"/>
      <c r="GM356" s="59"/>
      <c r="GN356" s="59"/>
      <c r="GO356" s="59"/>
      <c r="GP356" s="59"/>
      <c r="GQ356" s="59"/>
      <c r="GR356" s="59"/>
      <c r="GS356" s="59"/>
      <c r="GT356" s="59"/>
      <c r="GU356" s="59"/>
      <c r="GV356" s="59"/>
      <c r="GW356" s="59"/>
      <c r="GX356" s="59"/>
      <c r="GY356" s="59"/>
      <c r="GZ356" s="59"/>
      <c r="HA356" s="59"/>
      <c r="HB356" s="59"/>
      <c r="HC356" s="59"/>
      <c r="HD356" s="59"/>
      <c r="HE356" s="59"/>
      <c r="HF356" s="59"/>
      <c r="HG356" s="59"/>
      <c r="HH356" s="59"/>
      <c r="HI356" s="59"/>
      <c r="HJ356" s="59"/>
      <c r="HK356" s="59"/>
      <c r="HL356" s="59"/>
      <c r="HM356" s="59"/>
      <c r="HN356" s="59"/>
      <c r="HO356" s="59"/>
      <c r="HP356" s="59"/>
      <c r="HQ356" s="59"/>
      <c r="HR356" s="59"/>
      <c r="HS356" s="59"/>
      <c r="HT356" s="59"/>
      <c r="HU356" s="59"/>
      <c r="HV356" s="59"/>
      <c r="HW356" s="59"/>
      <c r="HX356" s="59"/>
      <c r="HY356" s="59"/>
      <c r="HZ356" s="59"/>
      <c r="IA356" s="59"/>
      <c r="IB356" s="59"/>
      <c r="IC356" s="59"/>
      <c r="ID356" s="59"/>
      <c r="IE356" s="59"/>
      <c r="IF356" s="59"/>
      <c r="IG356" s="59"/>
      <c r="IH356" s="59"/>
      <c r="II356" s="59"/>
      <c r="IJ356" s="59"/>
      <c r="IK356" s="59"/>
      <c r="IL356" s="59"/>
      <c r="IM356" s="59"/>
      <c r="IN356" s="59"/>
      <c r="IO356" s="59"/>
      <c r="IP356" s="59"/>
      <c r="IQ356" s="59"/>
      <c r="IR356" s="59"/>
      <c r="IS356" s="59"/>
      <c r="IT356" s="59"/>
      <c r="IU356" s="59"/>
      <c r="IV356" s="81"/>
      <c r="IW356" s="81"/>
    </row>
    <row r="357" customFormat="false" ht="15.75" hidden="true" customHeight="true" outlineLevel="0" collapsed="false">
      <c r="A357" s="87" t="s">
        <v>335</v>
      </c>
      <c r="B357" s="52"/>
      <c r="C357" s="53"/>
      <c r="D357" s="58" t="n">
        <f aca="false">I357/0.06</f>
        <v>1605.43333333333</v>
      </c>
      <c r="E357" s="54" t="n">
        <v>115.105</v>
      </c>
      <c r="F357" s="49" t="n">
        <v>-18.779</v>
      </c>
      <c r="G357" s="49" t="n">
        <v>0</v>
      </c>
      <c r="H357" s="49"/>
      <c r="I357" s="55" t="n">
        <v>96.326</v>
      </c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59"/>
      <c r="DJ357" s="59"/>
      <c r="DK357" s="59"/>
      <c r="DL357" s="59"/>
      <c r="DM357" s="59"/>
      <c r="DN357" s="59"/>
      <c r="DO357" s="59"/>
      <c r="DP357" s="59"/>
      <c r="DQ357" s="59"/>
      <c r="DR357" s="59"/>
      <c r="DS357" s="59"/>
      <c r="DT357" s="59"/>
      <c r="DU357" s="59"/>
      <c r="DV357" s="59"/>
      <c r="DW357" s="59"/>
      <c r="DX357" s="59"/>
      <c r="DY357" s="59"/>
      <c r="DZ357" s="59"/>
      <c r="EA357" s="59"/>
      <c r="EB357" s="59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59"/>
      <c r="ER357" s="59"/>
      <c r="ES357" s="59"/>
      <c r="ET357" s="59"/>
      <c r="EU357" s="59"/>
      <c r="EV357" s="59"/>
      <c r="EW357" s="59"/>
      <c r="EX357" s="59"/>
      <c r="EY357" s="59"/>
      <c r="EZ357" s="59"/>
      <c r="FA357" s="59"/>
      <c r="FB357" s="59"/>
      <c r="FC357" s="59"/>
      <c r="FD357" s="59"/>
      <c r="FE357" s="59"/>
      <c r="FF357" s="59"/>
      <c r="FG357" s="59"/>
      <c r="FH357" s="59"/>
      <c r="FI357" s="59"/>
      <c r="FJ357" s="59"/>
      <c r="FK357" s="59"/>
      <c r="FL357" s="59"/>
      <c r="FM357" s="59"/>
      <c r="FN357" s="59"/>
      <c r="FO357" s="59"/>
      <c r="FP357" s="59"/>
      <c r="FQ357" s="59"/>
      <c r="FR357" s="59"/>
      <c r="FS357" s="59"/>
      <c r="FT357" s="59"/>
      <c r="FU357" s="59"/>
      <c r="FV357" s="59"/>
      <c r="FW357" s="59"/>
      <c r="FX357" s="59"/>
      <c r="FY357" s="59"/>
      <c r="FZ357" s="59"/>
      <c r="GA357" s="59"/>
      <c r="GB357" s="59"/>
      <c r="GC357" s="59"/>
      <c r="GD357" s="59"/>
      <c r="GE357" s="59"/>
      <c r="GF357" s="59"/>
      <c r="GG357" s="59"/>
      <c r="GH357" s="59"/>
      <c r="GI357" s="59"/>
      <c r="GJ357" s="59"/>
      <c r="GK357" s="59"/>
      <c r="GL357" s="59"/>
      <c r="GM357" s="59"/>
      <c r="GN357" s="59"/>
      <c r="GO357" s="59"/>
      <c r="GP357" s="59"/>
      <c r="GQ357" s="59"/>
      <c r="GR357" s="59"/>
      <c r="GS357" s="59"/>
      <c r="GT357" s="59"/>
      <c r="GU357" s="59"/>
      <c r="GV357" s="59"/>
      <c r="GW357" s="59"/>
      <c r="GX357" s="59"/>
      <c r="GY357" s="59"/>
      <c r="GZ357" s="59"/>
      <c r="HA357" s="59"/>
      <c r="HB357" s="59"/>
      <c r="HC357" s="59"/>
      <c r="HD357" s="59"/>
      <c r="HE357" s="59"/>
      <c r="HF357" s="59"/>
      <c r="HG357" s="59"/>
      <c r="HH357" s="59"/>
      <c r="HI357" s="59"/>
      <c r="HJ357" s="59"/>
      <c r="HK357" s="59"/>
      <c r="HL357" s="59"/>
      <c r="HM357" s="59"/>
      <c r="HN357" s="59"/>
      <c r="HO357" s="59"/>
      <c r="HP357" s="59"/>
      <c r="HQ357" s="59"/>
      <c r="HR357" s="59"/>
      <c r="HS357" s="59"/>
      <c r="HT357" s="59"/>
      <c r="HU357" s="59"/>
      <c r="HV357" s="59"/>
      <c r="HW357" s="59"/>
      <c r="HX357" s="59"/>
      <c r="HY357" s="59"/>
      <c r="HZ357" s="59"/>
      <c r="IA357" s="59"/>
      <c r="IB357" s="59"/>
      <c r="IC357" s="59"/>
      <c r="ID357" s="59"/>
      <c r="IE357" s="59"/>
      <c r="IF357" s="59"/>
      <c r="IG357" s="59"/>
      <c r="IH357" s="59"/>
      <c r="II357" s="59"/>
      <c r="IJ357" s="59"/>
      <c r="IK357" s="59"/>
      <c r="IL357" s="59"/>
      <c r="IM357" s="59"/>
      <c r="IN357" s="59"/>
      <c r="IO357" s="59"/>
      <c r="IP357" s="59"/>
      <c r="IQ357" s="59"/>
      <c r="IR357" s="59"/>
      <c r="IS357" s="59"/>
      <c r="IT357" s="59"/>
      <c r="IU357" s="59"/>
      <c r="IV357" s="81"/>
      <c r="IW357" s="81"/>
    </row>
    <row r="358" customFormat="false" ht="15.75" hidden="true" customHeight="true" outlineLevel="0" collapsed="false">
      <c r="A358" s="146" t="s">
        <v>336</v>
      </c>
      <c r="B358" s="160" t="n">
        <v>37098</v>
      </c>
      <c r="C358" s="148" t="s">
        <v>241</v>
      </c>
      <c r="D358" s="150" t="n">
        <f aca="false">I358/0.03</f>
        <v>1619.53333333333</v>
      </c>
      <c r="E358" s="150" t="n">
        <v>66.383</v>
      </c>
      <c r="F358" s="151" t="n">
        <v>-17.797</v>
      </c>
      <c r="G358" s="151"/>
      <c r="H358" s="151"/>
      <c r="I358" s="152" t="n">
        <f aca="false">SUM(E358:H358)</f>
        <v>48.586</v>
      </c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59"/>
      <c r="DJ358" s="59"/>
      <c r="DK358" s="59"/>
      <c r="DL358" s="59"/>
      <c r="DM358" s="59"/>
      <c r="DN358" s="59"/>
      <c r="DO358" s="59"/>
      <c r="DP358" s="59"/>
      <c r="DQ358" s="59"/>
      <c r="DR358" s="59"/>
      <c r="DS358" s="59"/>
      <c r="DT358" s="59"/>
      <c r="DU358" s="59"/>
      <c r="DV358" s="59"/>
      <c r="DW358" s="59"/>
      <c r="DX358" s="59"/>
      <c r="DY358" s="59"/>
      <c r="DZ358" s="59"/>
      <c r="EA358" s="59"/>
      <c r="EB358" s="59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59"/>
      <c r="ER358" s="59"/>
      <c r="ES358" s="59"/>
      <c r="ET358" s="59"/>
      <c r="EU358" s="59"/>
      <c r="EV358" s="59"/>
      <c r="EW358" s="59"/>
      <c r="EX358" s="59"/>
      <c r="EY358" s="59"/>
      <c r="EZ358" s="59"/>
      <c r="FA358" s="59"/>
      <c r="FB358" s="59"/>
      <c r="FC358" s="59"/>
      <c r="FD358" s="59"/>
      <c r="FE358" s="59"/>
      <c r="FF358" s="59"/>
      <c r="FG358" s="59"/>
      <c r="FH358" s="59"/>
      <c r="FI358" s="59"/>
      <c r="FJ358" s="59"/>
      <c r="FK358" s="59"/>
      <c r="FL358" s="59"/>
      <c r="FM358" s="59"/>
      <c r="FN358" s="59"/>
      <c r="FO358" s="59"/>
      <c r="FP358" s="59"/>
      <c r="FQ358" s="59"/>
      <c r="FR358" s="59"/>
      <c r="FS358" s="59"/>
      <c r="FT358" s="59"/>
      <c r="FU358" s="59"/>
      <c r="FV358" s="59"/>
      <c r="FW358" s="59"/>
      <c r="FX358" s="59"/>
      <c r="FY358" s="59"/>
      <c r="FZ358" s="59"/>
      <c r="GA358" s="59"/>
      <c r="GB358" s="59"/>
      <c r="GC358" s="59"/>
      <c r="GD358" s="59"/>
      <c r="GE358" s="59"/>
      <c r="GF358" s="59"/>
      <c r="GG358" s="59"/>
      <c r="GH358" s="59"/>
      <c r="GI358" s="59"/>
      <c r="GJ358" s="59"/>
      <c r="GK358" s="59"/>
      <c r="GL358" s="59"/>
      <c r="GM358" s="59"/>
      <c r="GN358" s="59"/>
      <c r="GO358" s="59"/>
      <c r="GP358" s="59"/>
      <c r="GQ358" s="59"/>
      <c r="GR358" s="59"/>
      <c r="GS358" s="59"/>
      <c r="GT358" s="59"/>
      <c r="GU358" s="59"/>
      <c r="GV358" s="59"/>
      <c r="GW358" s="59"/>
      <c r="GX358" s="59"/>
      <c r="GY358" s="59"/>
      <c r="GZ358" s="59"/>
      <c r="HA358" s="59"/>
      <c r="HB358" s="59"/>
      <c r="HC358" s="59"/>
      <c r="HD358" s="59"/>
      <c r="HE358" s="59"/>
      <c r="HF358" s="59"/>
      <c r="HG358" s="59"/>
      <c r="HH358" s="59"/>
      <c r="HI358" s="59"/>
      <c r="HJ358" s="59"/>
      <c r="HK358" s="59"/>
      <c r="HL358" s="59"/>
      <c r="HM358" s="59"/>
      <c r="HN358" s="59"/>
      <c r="HO358" s="59"/>
      <c r="HP358" s="59"/>
      <c r="HQ358" s="59"/>
      <c r="HR358" s="59"/>
      <c r="HS358" s="59"/>
      <c r="HT358" s="59"/>
      <c r="HU358" s="59"/>
      <c r="HV358" s="59"/>
      <c r="HW358" s="59"/>
      <c r="HX358" s="59"/>
      <c r="HY358" s="59"/>
      <c r="HZ358" s="59"/>
      <c r="IA358" s="59"/>
      <c r="IB358" s="59"/>
      <c r="IC358" s="59"/>
      <c r="ID358" s="59"/>
      <c r="IE358" s="59"/>
      <c r="IF358" s="59"/>
      <c r="IG358" s="59"/>
      <c r="IH358" s="59"/>
      <c r="II358" s="59"/>
      <c r="IJ358" s="59"/>
      <c r="IK358" s="59"/>
      <c r="IL358" s="59"/>
      <c r="IM358" s="59"/>
      <c r="IN358" s="59"/>
      <c r="IO358" s="59"/>
      <c r="IP358" s="59"/>
      <c r="IQ358" s="59"/>
      <c r="IR358" s="59"/>
      <c r="IS358" s="59"/>
      <c r="IT358" s="59"/>
      <c r="IU358" s="59"/>
      <c r="IV358" s="59"/>
      <c r="IW358" s="59"/>
    </row>
    <row r="359" customFormat="false" ht="18" hidden="false" customHeight="true" outlineLevel="0" collapsed="false">
      <c r="A359" s="129" t="s">
        <v>337</v>
      </c>
      <c r="B359" s="130"/>
      <c r="C359" s="70"/>
      <c r="D359" s="136" t="n">
        <f aca="false">SUM(D198:D358)</f>
        <v>47326.9583333333</v>
      </c>
      <c r="E359" s="162" t="n">
        <f aca="false">SUM(E198:E358)</f>
        <v>4378.159</v>
      </c>
      <c r="F359" s="163" t="n">
        <f aca="false">SUM(F198:F358)</f>
        <v>-959.435</v>
      </c>
      <c r="G359" s="163" t="n">
        <f aca="false">SUM(G198:G358)</f>
        <v>0</v>
      </c>
      <c r="H359" s="163" t="n">
        <f aca="false">SUM(H198:H358)</f>
        <v>0</v>
      </c>
      <c r="I359" s="138" t="n">
        <f aca="false">SUM(I198:I358)</f>
        <v>3418.724</v>
      </c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59"/>
      <c r="DJ359" s="59"/>
      <c r="DK359" s="59"/>
      <c r="DL359" s="59"/>
      <c r="DM359" s="59"/>
      <c r="DN359" s="59"/>
      <c r="DO359" s="59"/>
      <c r="DP359" s="59"/>
      <c r="DQ359" s="59"/>
      <c r="DR359" s="59"/>
      <c r="DS359" s="59"/>
      <c r="DT359" s="59"/>
      <c r="DU359" s="59"/>
      <c r="DV359" s="59"/>
      <c r="DW359" s="59"/>
      <c r="DX359" s="59"/>
      <c r="DY359" s="59"/>
      <c r="DZ359" s="59"/>
      <c r="EA359" s="59"/>
      <c r="EB359" s="59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59"/>
      <c r="ER359" s="59"/>
      <c r="ES359" s="59"/>
      <c r="ET359" s="59"/>
      <c r="EU359" s="59"/>
      <c r="EV359" s="59"/>
      <c r="EW359" s="59"/>
      <c r="EX359" s="59"/>
      <c r="EY359" s="59"/>
      <c r="EZ359" s="59"/>
      <c r="FA359" s="59"/>
      <c r="FB359" s="59"/>
      <c r="FC359" s="59"/>
      <c r="FD359" s="59"/>
      <c r="FE359" s="59"/>
      <c r="FF359" s="59"/>
      <c r="FG359" s="59"/>
      <c r="FH359" s="59"/>
      <c r="FI359" s="59"/>
      <c r="FJ359" s="59"/>
      <c r="FK359" s="59"/>
      <c r="FL359" s="59"/>
      <c r="FM359" s="59"/>
      <c r="FN359" s="59"/>
      <c r="FO359" s="59"/>
      <c r="FP359" s="59"/>
      <c r="FQ359" s="59"/>
      <c r="FR359" s="59"/>
      <c r="FS359" s="59"/>
      <c r="FT359" s="59"/>
      <c r="FU359" s="59"/>
      <c r="FV359" s="59"/>
      <c r="FW359" s="59"/>
      <c r="FX359" s="59"/>
      <c r="FY359" s="59"/>
      <c r="FZ359" s="59"/>
      <c r="GA359" s="59"/>
      <c r="GB359" s="59"/>
      <c r="GC359" s="59"/>
      <c r="GD359" s="59"/>
      <c r="GE359" s="59"/>
      <c r="GF359" s="59"/>
      <c r="GG359" s="59"/>
      <c r="GH359" s="59"/>
      <c r="GI359" s="59"/>
      <c r="GJ359" s="59"/>
      <c r="GK359" s="59"/>
      <c r="GL359" s="59"/>
      <c r="GM359" s="59"/>
      <c r="GN359" s="59"/>
      <c r="GO359" s="59"/>
      <c r="GP359" s="59"/>
      <c r="GQ359" s="59"/>
      <c r="GR359" s="59"/>
      <c r="GS359" s="59"/>
      <c r="GT359" s="59"/>
      <c r="GU359" s="59"/>
      <c r="GV359" s="59"/>
      <c r="GW359" s="59"/>
      <c r="GX359" s="59"/>
      <c r="GY359" s="59"/>
      <c r="GZ359" s="59"/>
      <c r="HA359" s="59"/>
      <c r="HB359" s="59"/>
      <c r="HC359" s="59"/>
      <c r="HD359" s="59"/>
      <c r="HE359" s="59"/>
      <c r="HF359" s="59"/>
      <c r="HG359" s="59"/>
      <c r="HH359" s="59"/>
      <c r="HI359" s="59"/>
      <c r="HJ359" s="59"/>
      <c r="HK359" s="59"/>
      <c r="HL359" s="59"/>
      <c r="HM359" s="59"/>
      <c r="HN359" s="59"/>
      <c r="HO359" s="59"/>
      <c r="HP359" s="59"/>
      <c r="HQ359" s="59"/>
      <c r="HR359" s="59"/>
      <c r="HS359" s="59"/>
      <c r="HT359" s="59"/>
      <c r="HU359" s="59"/>
      <c r="HV359" s="59"/>
      <c r="HW359" s="59"/>
      <c r="HX359" s="59"/>
      <c r="HY359" s="59"/>
      <c r="HZ359" s="59"/>
      <c r="IA359" s="59"/>
      <c r="IB359" s="59"/>
      <c r="IC359" s="59"/>
      <c r="ID359" s="59"/>
      <c r="IE359" s="59"/>
      <c r="IF359" s="59"/>
      <c r="IG359" s="59"/>
      <c r="IH359" s="59"/>
      <c r="II359" s="59"/>
      <c r="IJ359" s="59"/>
      <c r="IK359" s="59"/>
      <c r="IL359" s="59"/>
      <c r="IM359" s="59"/>
      <c r="IN359" s="59"/>
      <c r="IO359" s="59"/>
      <c r="IP359" s="59"/>
      <c r="IQ359" s="59"/>
      <c r="IR359" s="59"/>
      <c r="IS359" s="59"/>
      <c r="IT359" s="59"/>
      <c r="IU359" s="59"/>
      <c r="IV359" s="59"/>
      <c r="IW359" s="59"/>
    </row>
    <row r="360" customFormat="false" ht="18" hidden="false" customHeight="true" outlineLevel="0" collapsed="false">
      <c r="A360" s="139"/>
      <c r="B360" s="140"/>
      <c r="C360" s="70"/>
      <c r="D360" s="58"/>
      <c r="E360" s="54"/>
      <c r="F360" s="49"/>
      <c r="G360" s="49"/>
      <c r="H360" s="49"/>
      <c r="I360" s="55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/>
      <c r="CV360" s="59"/>
      <c r="CW360" s="59"/>
      <c r="CX360" s="59"/>
      <c r="CY360" s="59"/>
      <c r="CZ360" s="59"/>
      <c r="DA360" s="59"/>
      <c r="DB360" s="59"/>
      <c r="DC360" s="59"/>
      <c r="DD360" s="59"/>
      <c r="DE360" s="59"/>
      <c r="DF360" s="59"/>
      <c r="DG360" s="59"/>
      <c r="DH360" s="59"/>
      <c r="DI360" s="59"/>
      <c r="DJ360" s="59"/>
      <c r="DK360" s="59"/>
      <c r="DL360" s="59"/>
      <c r="DM360" s="59"/>
      <c r="DN360" s="59"/>
      <c r="DO360" s="59"/>
      <c r="DP360" s="59"/>
      <c r="DQ360" s="59"/>
      <c r="DR360" s="59"/>
      <c r="DS360" s="59"/>
      <c r="DT360" s="59"/>
      <c r="DU360" s="59"/>
      <c r="DV360" s="59"/>
      <c r="DW360" s="59"/>
      <c r="DX360" s="59"/>
      <c r="DY360" s="59"/>
      <c r="DZ360" s="59"/>
      <c r="EA360" s="59"/>
      <c r="EB360" s="59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59"/>
      <c r="ER360" s="59"/>
      <c r="ES360" s="59"/>
      <c r="ET360" s="59"/>
      <c r="EU360" s="59"/>
      <c r="EV360" s="59"/>
      <c r="EW360" s="59"/>
      <c r="EX360" s="59"/>
      <c r="EY360" s="59"/>
      <c r="EZ360" s="59"/>
      <c r="FA360" s="59"/>
      <c r="FB360" s="59"/>
      <c r="FC360" s="59"/>
      <c r="FD360" s="59"/>
      <c r="FE360" s="59"/>
      <c r="FF360" s="59"/>
      <c r="FG360" s="59"/>
      <c r="FH360" s="59"/>
      <c r="FI360" s="59"/>
      <c r="FJ360" s="59"/>
      <c r="FK360" s="59"/>
      <c r="FL360" s="59"/>
      <c r="FM360" s="59"/>
      <c r="FN360" s="59"/>
      <c r="FO360" s="59"/>
      <c r="FP360" s="59"/>
      <c r="FQ360" s="59"/>
      <c r="FR360" s="59"/>
      <c r="FS360" s="59"/>
      <c r="FT360" s="59"/>
      <c r="FU360" s="59"/>
      <c r="FV360" s="59"/>
      <c r="FW360" s="59"/>
      <c r="FX360" s="59"/>
      <c r="FY360" s="59"/>
      <c r="FZ360" s="59"/>
      <c r="GA360" s="59"/>
      <c r="GB360" s="59"/>
      <c r="GC360" s="59"/>
      <c r="GD360" s="59"/>
      <c r="GE360" s="59"/>
      <c r="GF360" s="59"/>
      <c r="GG360" s="59"/>
      <c r="GH360" s="59"/>
      <c r="GI360" s="59"/>
      <c r="GJ360" s="59"/>
      <c r="GK360" s="59"/>
      <c r="GL360" s="59"/>
      <c r="GM360" s="59"/>
      <c r="GN360" s="59"/>
      <c r="GO360" s="59"/>
      <c r="GP360" s="59"/>
      <c r="GQ360" s="59"/>
      <c r="GR360" s="59"/>
      <c r="GS360" s="59"/>
      <c r="GT360" s="59"/>
      <c r="GU360" s="59"/>
      <c r="GV360" s="59"/>
      <c r="GW360" s="59"/>
      <c r="GX360" s="59"/>
      <c r="GY360" s="59"/>
      <c r="GZ360" s="59"/>
      <c r="HA360" s="59"/>
      <c r="HB360" s="59"/>
      <c r="HC360" s="59"/>
      <c r="HD360" s="59"/>
      <c r="HE360" s="59"/>
      <c r="HF360" s="59"/>
      <c r="HG360" s="59"/>
      <c r="HH360" s="59"/>
      <c r="HI360" s="59"/>
      <c r="HJ360" s="59"/>
      <c r="HK360" s="59"/>
      <c r="HL360" s="59"/>
      <c r="HM360" s="59"/>
      <c r="HN360" s="59"/>
      <c r="HO360" s="59"/>
      <c r="HP360" s="59"/>
      <c r="HQ360" s="59"/>
      <c r="HR360" s="59"/>
      <c r="HS360" s="59"/>
      <c r="HT360" s="59"/>
      <c r="HU360" s="59"/>
      <c r="HV360" s="59"/>
      <c r="HW360" s="59"/>
      <c r="HX360" s="59"/>
      <c r="HY360" s="59"/>
      <c r="HZ360" s="59"/>
      <c r="IA360" s="59"/>
      <c r="IB360" s="59"/>
      <c r="IC360" s="59"/>
      <c r="ID360" s="59"/>
      <c r="IE360" s="59"/>
      <c r="IF360" s="59"/>
      <c r="IG360" s="59"/>
      <c r="IH360" s="59"/>
      <c r="II360" s="59"/>
      <c r="IJ360" s="59"/>
      <c r="IK360" s="59"/>
      <c r="IL360" s="59"/>
      <c r="IM360" s="59"/>
      <c r="IN360" s="59"/>
      <c r="IO360" s="59"/>
      <c r="IP360" s="59"/>
      <c r="IQ360" s="59"/>
      <c r="IR360" s="59"/>
      <c r="IS360" s="59"/>
      <c r="IT360" s="59"/>
      <c r="IU360" s="59"/>
      <c r="IV360" s="59"/>
      <c r="IW360" s="59"/>
    </row>
    <row r="361" customFormat="false" ht="18" hidden="true" customHeight="true" outlineLevel="0" collapsed="false">
      <c r="A361" s="143" t="s">
        <v>338</v>
      </c>
      <c r="B361" s="142"/>
      <c r="C361" s="70"/>
      <c r="D361" s="58"/>
      <c r="E361" s="54"/>
      <c r="F361" s="49"/>
      <c r="G361" s="49"/>
      <c r="H361" s="49"/>
      <c r="I361" s="55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59"/>
      <c r="DJ361" s="59"/>
      <c r="DK361" s="59"/>
      <c r="DL361" s="59"/>
      <c r="DM361" s="59"/>
      <c r="DN361" s="59"/>
      <c r="DO361" s="59"/>
      <c r="DP361" s="59"/>
      <c r="DQ361" s="59"/>
      <c r="DR361" s="59"/>
      <c r="DS361" s="59"/>
      <c r="DT361" s="59"/>
      <c r="DU361" s="59"/>
      <c r="DV361" s="59"/>
      <c r="DW361" s="59"/>
      <c r="DX361" s="59"/>
      <c r="DY361" s="59"/>
      <c r="DZ361" s="59"/>
      <c r="EA361" s="59"/>
      <c r="EB361" s="59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59"/>
      <c r="ER361" s="59"/>
      <c r="ES361" s="59"/>
      <c r="ET361" s="59"/>
      <c r="EU361" s="59"/>
      <c r="EV361" s="59"/>
      <c r="EW361" s="59"/>
      <c r="EX361" s="59"/>
      <c r="EY361" s="59"/>
      <c r="EZ361" s="59"/>
      <c r="FA361" s="59"/>
      <c r="FB361" s="59"/>
      <c r="FC361" s="59"/>
      <c r="FD361" s="59"/>
      <c r="FE361" s="59"/>
      <c r="FF361" s="59"/>
      <c r="FG361" s="59"/>
      <c r="FH361" s="59"/>
      <c r="FI361" s="59"/>
      <c r="FJ361" s="59"/>
      <c r="FK361" s="59"/>
      <c r="FL361" s="59"/>
      <c r="FM361" s="59"/>
      <c r="FN361" s="59"/>
      <c r="FO361" s="59"/>
      <c r="FP361" s="59"/>
      <c r="FQ361" s="59"/>
      <c r="FR361" s="59"/>
      <c r="FS361" s="59"/>
      <c r="FT361" s="59"/>
      <c r="FU361" s="59"/>
      <c r="FV361" s="59"/>
      <c r="FW361" s="59"/>
      <c r="FX361" s="59"/>
      <c r="FY361" s="59"/>
      <c r="FZ361" s="59"/>
      <c r="GA361" s="59"/>
      <c r="GB361" s="59"/>
      <c r="GC361" s="59"/>
      <c r="GD361" s="59"/>
      <c r="GE361" s="59"/>
      <c r="GF361" s="59"/>
      <c r="GG361" s="59"/>
      <c r="GH361" s="59"/>
      <c r="GI361" s="59"/>
      <c r="GJ361" s="59"/>
      <c r="GK361" s="59"/>
      <c r="GL361" s="59"/>
      <c r="GM361" s="59"/>
      <c r="GN361" s="59"/>
      <c r="GO361" s="59"/>
      <c r="GP361" s="59"/>
      <c r="GQ361" s="59"/>
      <c r="GR361" s="59"/>
      <c r="GS361" s="59"/>
      <c r="GT361" s="59"/>
      <c r="GU361" s="59"/>
      <c r="GV361" s="59"/>
      <c r="GW361" s="59"/>
      <c r="GX361" s="59"/>
      <c r="GY361" s="59"/>
      <c r="GZ361" s="59"/>
      <c r="HA361" s="59"/>
      <c r="HB361" s="59"/>
      <c r="HC361" s="59"/>
      <c r="HD361" s="59"/>
      <c r="HE361" s="59"/>
      <c r="HF361" s="59"/>
      <c r="HG361" s="59"/>
      <c r="HH361" s="59"/>
      <c r="HI361" s="59"/>
      <c r="HJ361" s="59"/>
      <c r="HK361" s="59"/>
      <c r="HL361" s="59"/>
      <c r="HM361" s="59"/>
      <c r="HN361" s="59"/>
      <c r="HO361" s="59"/>
      <c r="HP361" s="59"/>
      <c r="HQ361" s="59"/>
      <c r="HR361" s="59"/>
      <c r="HS361" s="59"/>
      <c r="HT361" s="59"/>
      <c r="HU361" s="59"/>
      <c r="HV361" s="59"/>
      <c r="HW361" s="59"/>
      <c r="HX361" s="59"/>
      <c r="HY361" s="59"/>
      <c r="HZ361" s="59"/>
      <c r="IA361" s="59"/>
      <c r="IB361" s="59"/>
      <c r="IC361" s="59"/>
      <c r="ID361" s="59"/>
      <c r="IE361" s="59"/>
      <c r="IF361" s="59"/>
      <c r="IG361" s="59"/>
      <c r="IH361" s="59"/>
      <c r="II361" s="59"/>
      <c r="IJ361" s="59"/>
      <c r="IK361" s="59"/>
      <c r="IL361" s="59"/>
      <c r="IM361" s="59"/>
      <c r="IN361" s="59"/>
      <c r="IO361" s="59"/>
      <c r="IP361" s="59"/>
      <c r="IQ361" s="59"/>
      <c r="IR361" s="59"/>
      <c r="IS361" s="59"/>
      <c r="IT361" s="59"/>
      <c r="IU361" s="59"/>
      <c r="IV361" s="59"/>
      <c r="IW361" s="59"/>
    </row>
    <row r="362" customFormat="false" ht="18" hidden="true" customHeight="true" outlineLevel="0" collapsed="false">
      <c r="A362" s="129" t="s">
        <v>339</v>
      </c>
      <c r="B362" s="130"/>
      <c r="C362" s="70"/>
      <c r="D362" s="136" t="n">
        <f aca="false">SUM(D361)</f>
        <v>0</v>
      </c>
      <c r="E362" s="162" t="n">
        <f aca="false">SUM(E361)</f>
        <v>0</v>
      </c>
      <c r="F362" s="163" t="n">
        <f aca="false">SUM(F361)</f>
        <v>0</v>
      </c>
      <c r="G362" s="163" t="n">
        <f aca="false">SUM(G361)</f>
        <v>0</v>
      </c>
      <c r="H362" s="163" t="n">
        <f aca="false">SUM(H361)</f>
        <v>0</v>
      </c>
      <c r="I362" s="138" t="n">
        <f aca="false">SUM(I361)</f>
        <v>0</v>
      </c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59"/>
      <c r="DJ362" s="59"/>
      <c r="DK362" s="59"/>
      <c r="DL362" s="59"/>
      <c r="DM362" s="59"/>
      <c r="DN362" s="59"/>
      <c r="DO362" s="59"/>
      <c r="DP362" s="59"/>
      <c r="DQ362" s="59"/>
      <c r="DR362" s="59"/>
      <c r="DS362" s="59"/>
      <c r="DT362" s="59"/>
      <c r="DU362" s="59"/>
      <c r="DV362" s="59"/>
      <c r="DW362" s="59"/>
      <c r="DX362" s="59"/>
      <c r="DY362" s="59"/>
      <c r="DZ362" s="59"/>
      <c r="EA362" s="59"/>
      <c r="EB362" s="59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59"/>
      <c r="ER362" s="59"/>
      <c r="ES362" s="59"/>
      <c r="ET362" s="59"/>
      <c r="EU362" s="59"/>
      <c r="EV362" s="59"/>
      <c r="EW362" s="59"/>
      <c r="EX362" s="59"/>
      <c r="EY362" s="59"/>
      <c r="EZ362" s="59"/>
      <c r="FA362" s="59"/>
      <c r="FB362" s="59"/>
      <c r="FC362" s="59"/>
      <c r="FD362" s="59"/>
      <c r="FE362" s="59"/>
      <c r="FF362" s="59"/>
      <c r="FG362" s="59"/>
      <c r="FH362" s="59"/>
      <c r="FI362" s="59"/>
      <c r="FJ362" s="59"/>
      <c r="FK362" s="59"/>
      <c r="FL362" s="59"/>
      <c r="FM362" s="59"/>
      <c r="FN362" s="59"/>
      <c r="FO362" s="59"/>
      <c r="FP362" s="59"/>
      <c r="FQ362" s="59"/>
      <c r="FR362" s="59"/>
      <c r="FS362" s="59"/>
      <c r="FT362" s="59"/>
      <c r="FU362" s="59"/>
      <c r="FV362" s="59"/>
      <c r="FW362" s="59"/>
      <c r="FX362" s="59"/>
      <c r="FY362" s="59"/>
      <c r="FZ362" s="59"/>
      <c r="GA362" s="59"/>
      <c r="GB362" s="59"/>
      <c r="GC362" s="59"/>
      <c r="GD362" s="59"/>
      <c r="GE362" s="59"/>
      <c r="GF362" s="59"/>
      <c r="GG362" s="59"/>
      <c r="GH362" s="59"/>
      <c r="GI362" s="59"/>
      <c r="GJ362" s="59"/>
      <c r="GK362" s="59"/>
      <c r="GL362" s="59"/>
      <c r="GM362" s="59"/>
      <c r="GN362" s="59"/>
      <c r="GO362" s="59"/>
      <c r="GP362" s="59"/>
      <c r="GQ362" s="59"/>
      <c r="GR362" s="59"/>
      <c r="GS362" s="59"/>
      <c r="GT362" s="59"/>
      <c r="GU362" s="59"/>
      <c r="GV362" s="59"/>
      <c r="GW362" s="59"/>
      <c r="GX362" s="59"/>
      <c r="GY362" s="59"/>
      <c r="GZ362" s="59"/>
      <c r="HA362" s="59"/>
      <c r="HB362" s="59"/>
      <c r="HC362" s="59"/>
      <c r="HD362" s="59"/>
      <c r="HE362" s="59"/>
      <c r="HF362" s="59"/>
      <c r="HG362" s="59"/>
      <c r="HH362" s="59"/>
      <c r="HI362" s="59"/>
      <c r="HJ362" s="59"/>
      <c r="HK362" s="59"/>
      <c r="HL362" s="59"/>
      <c r="HM362" s="59"/>
      <c r="HN362" s="59"/>
      <c r="HO362" s="59"/>
      <c r="HP362" s="59"/>
      <c r="HQ362" s="59"/>
      <c r="HR362" s="59"/>
      <c r="HS362" s="59"/>
      <c r="HT362" s="59"/>
      <c r="HU362" s="59"/>
      <c r="HV362" s="59"/>
      <c r="HW362" s="59"/>
      <c r="HX362" s="59"/>
      <c r="HY362" s="59"/>
      <c r="HZ362" s="59"/>
      <c r="IA362" s="59"/>
      <c r="IB362" s="59"/>
      <c r="IC362" s="59"/>
      <c r="ID362" s="59"/>
      <c r="IE362" s="59"/>
      <c r="IF362" s="59"/>
      <c r="IG362" s="59"/>
      <c r="IH362" s="59"/>
      <c r="II362" s="59"/>
      <c r="IJ362" s="59"/>
      <c r="IK362" s="59"/>
      <c r="IL362" s="59"/>
      <c r="IM362" s="59"/>
      <c r="IN362" s="59"/>
      <c r="IO362" s="59"/>
      <c r="IP362" s="59"/>
      <c r="IQ362" s="59"/>
      <c r="IR362" s="59"/>
      <c r="IS362" s="59"/>
      <c r="IT362" s="59"/>
      <c r="IU362" s="59"/>
      <c r="IV362" s="59"/>
      <c r="IW362" s="59"/>
    </row>
    <row r="363" customFormat="false" ht="18" hidden="true" customHeight="true" outlineLevel="0" collapsed="false">
      <c r="A363" s="129"/>
      <c r="B363" s="130"/>
      <c r="C363" s="70"/>
      <c r="D363" s="58"/>
      <c r="E363" s="54"/>
      <c r="F363" s="49"/>
      <c r="G363" s="49"/>
      <c r="H363" s="49"/>
      <c r="I363" s="55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59"/>
      <c r="DJ363" s="59"/>
      <c r="DK363" s="59"/>
      <c r="DL363" s="59"/>
      <c r="DM363" s="59"/>
      <c r="DN363" s="59"/>
      <c r="DO363" s="59"/>
      <c r="DP363" s="59"/>
      <c r="DQ363" s="59"/>
      <c r="DR363" s="59"/>
      <c r="DS363" s="59"/>
      <c r="DT363" s="59"/>
      <c r="DU363" s="59"/>
      <c r="DV363" s="59"/>
      <c r="DW363" s="59"/>
      <c r="DX363" s="59"/>
      <c r="DY363" s="59"/>
      <c r="DZ363" s="59"/>
      <c r="EA363" s="59"/>
      <c r="EB363" s="59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59"/>
      <c r="ER363" s="59"/>
      <c r="ES363" s="59"/>
      <c r="ET363" s="59"/>
      <c r="EU363" s="59"/>
      <c r="EV363" s="59"/>
      <c r="EW363" s="59"/>
      <c r="EX363" s="59"/>
      <c r="EY363" s="59"/>
      <c r="EZ363" s="59"/>
      <c r="FA363" s="59"/>
      <c r="FB363" s="59"/>
      <c r="FC363" s="59"/>
      <c r="FD363" s="59"/>
      <c r="FE363" s="59"/>
      <c r="FF363" s="59"/>
      <c r="FG363" s="59"/>
      <c r="FH363" s="59"/>
      <c r="FI363" s="59"/>
      <c r="FJ363" s="59"/>
      <c r="FK363" s="59"/>
      <c r="FL363" s="59"/>
      <c r="FM363" s="59"/>
      <c r="FN363" s="59"/>
      <c r="FO363" s="59"/>
      <c r="FP363" s="59"/>
      <c r="FQ363" s="59"/>
      <c r="FR363" s="59"/>
      <c r="FS363" s="59"/>
      <c r="FT363" s="59"/>
      <c r="FU363" s="59"/>
      <c r="FV363" s="59"/>
      <c r="FW363" s="59"/>
      <c r="FX363" s="59"/>
      <c r="FY363" s="59"/>
      <c r="FZ363" s="59"/>
      <c r="GA363" s="59"/>
      <c r="GB363" s="59"/>
      <c r="GC363" s="59"/>
      <c r="GD363" s="59"/>
      <c r="GE363" s="59"/>
      <c r="GF363" s="59"/>
      <c r="GG363" s="59"/>
      <c r="GH363" s="59"/>
      <c r="GI363" s="59"/>
      <c r="GJ363" s="59"/>
      <c r="GK363" s="59"/>
      <c r="GL363" s="59"/>
      <c r="GM363" s="59"/>
      <c r="GN363" s="59"/>
      <c r="GO363" s="59"/>
      <c r="GP363" s="59"/>
      <c r="GQ363" s="59"/>
      <c r="GR363" s="59"/>
      <c r="GS363" s="59"/>
      <c r="GT363" s="59"/>
      <c r="GU363" s="59"/>
      <c r="GV363" s="59"/>
      <c r="GW363" s="59"/>
      <c r="GX363" s="59"/>
      <c r="GY363" s="59"/>
      <c r="GZ363" s="59"/>
      <c r="HA363" s="59"/>
      <c r="HB363" s="59"/>
      <c r="HC363" s="59"/>
      <c r="HD363" s="59"/>
      <c r="HE363" s="59"/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  <c r="HS363" s="59"/>
      <c r="HT363" s="59"/>
      <c r="HU363" s="59"/>
      <c r="HV363" s="59"/>
      <c r="HW363" s="59"/>
      <c r="HX363" s="59"/>
      <c r="HY363" s="59"/>
      <c r="HZ363" s="59"/>
      <c r="IA363" s="59"/>
      <c r="IB363" s="59"/>
      <c r="IC363" s="59"/>
      <c r="ID363" s="59"/>
      <c r="IE363" s="59"/>
      <c r="IF363" s="59"/>
      <c r="IG363" s="59"/>
      <c r="IH363" s="59"/>
      <c r="II363" s="59"/>
      <c r="IJ363" s="59"/>
      <c r="IK363" s="59"/>
      <c r="IL363" s="59"/>
      <c r="IM363" s="59"/>
      <c r="IN363" s="59"/>
      <c r="IO363" s="59"/>
      <c r="IP363" s="59"/>
      <c r="IQ363" s="59"/>
      <c r="IR363" s="59"/>
      <c r="IS363" s="59"/>
      <c r="IT363" s="59"/>
      <c r="IU363" s="59"/>
      <c r="IV363" s="59"/>
      <c r="IW363" s="59"/>
    </row>
    <row r="364" customFormat="false" ht="15.75" hidden="false" customHeight="true" outlineLevel="0" collapsed="false">
      <c r="A364" s="141" t="s">
        <v>340</v>
      </c>
      <c r="B364" s="142"/>
      <c r="C364" s="57"/>
      <c r="D364" s="58"/>
      <c r="E364" s="54"/>
      <c r="F364" s="49"/>
      <c r="G364" s="49"/>
      <c r="H364" s="49"/>
      <c r="I364" s="55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  <c r="BU364" s="56"/>
      <c r="BV364" s="133"/>
      <c r="BW364" s="133"/>
      <c r="BX364" s="133"/>
      <c r="BY364" s="133"/>
      <c r="BZ364" s="133"/>
      <c r="CA364" s="133"/>
      <c r="CB364" s="133"/>
      <c r="CC364" s="133"/>
      <c r="CD364" s="133"/>
      <c r="CE364" s="133"/>
      <c r="CF364" s="133"/>
      <c r="CG364" s="133"/>
      <c r="CH364" s="133"/>
      <c r="CI364" s="133"/>
      <c r="CJ364" s="133"/>
      <c r="CK364" s="133"/>
      <c r="CL364" s="133"/>
      <c r="CM364" s="133"/>
      <c r="CN364" s="133"/>
      <c r="CO364" s="133"/>
      <c r="CP364" s="133"/>
      <c r="CQ364" s="133"/>
      <c r="CR364" s="133"/>
      <c r="CS364" s="133"/>
      <c r="CT364" s="133"/>
      <c r="CU364" s="133"/>
      <c r="CV364" s="133"/>
      <c r="CW364" s="133"/>
      <c r="CX364" s="133"/>
      <c r="CY364" s="133"/>
      <c r="CZ364" s="133"/>
      <c r="DA364" s="133"/>
      <c r="DB364" s="133"/>
      <c r="DC364" s="133"/>
      <c r="DD364" s="133"/>
      <c r="DE364" s="133"/>
      <c r="DF364" s="133"/>
      <c r="DG364" s="133"/>
      <c r="DH364" s="133"/>
      <c r="DI364" s="133"/>
      <c r="DJ364" s="133"/>
      <c r="DK364" s="133"/>
      <c r="DL364" s="133"/>
      <c r="DM364" s="133"/>
      <c r="DN364" s="133"/>
      <c r="DO364" s="133"/>
      <c r="DP364" s="133"/>
      <c r="DQ364" s="133"/>
      <c r="DR364" s="133"/>
      <c r="DS364" s="133"/>
      <c r="DT364" s="133"/>
      <c r="DU364" s="133"/>
      <c r="DV364" s="133"/>
      <c r="DW364" s="133"/>
      <c r="DX364" s="133"/>
      <c r="DY364" s="133"/>
      <c r="DZ364" s="133"/>
      <c r="EA364" s="133"/>
      <c r="EB364" s="133"/>
      <c r="EC364" s="133"/>
      <c r="ED364" s="133"/>
      <c r="EE364" s="133"/>
      <c r="EF364" s="133"/>
      <c r="EG364" s="133"/>
      <c r="EH364" s="133"/>
      <c r="EI364" s="133"/>
      <c r="EJ364" s="133"/>
      <c r="EK364" s="133"/>
      <c r="EL364" s="133"/>
      <c r="EM364" s="133"/>
      <c r="EN364" s="133"/>
      <c r="EO364" s="133"/>
      <c r="EP364" s="133"/>
      <c r="EQ364" s="133"/>
      <c r="ER364" s="133"/>
      <c r="ES364" s="133"/>
      <c r="ET364" s="133"/>
      <c r="EU364" s="133"/>
      <c r="EV364" s="133"/>
      <c r="EW364" s="133"/>
      <c r="EX364" s="133"/>
      <c r="EY364" s="133"/>
      <c r="EZ364" s="133"/>
      <c r="FA364" s="133"/>
      <c r="FB364" s="133"/>
      <c r="FC364" s="133"/>
      <c r="FD364" s="133"/>
      <c r="FE364" s="133"/>
      <c r="FF364" s="133"/>
      <c r="FG364" s="133"/>
      <c r="FH364" s="133"/>
      <c r="FI364" s="133"/>
      <c r="FJ364" s="133"/>
      <c r="FK364" s="133"/>
      <c r="FL364" s="133"/>
      <c r="FM364" s="133"/>
      <c r="FN364" s="133"/>
      <c r="FO364" s="133"/>
      <c r="FP364" s="133"/>
      <c r="FQ364" s="133"/>
      <c r="FR364" s="133"/>
      <c r="FS364" s="133"/>
      <c r="FT364" s="133"/>
      <c r="FU364" s="133"/>
      <c r="FV364" s="133"/>
      <c r="FW364" s="133"/>
      <c r="FX364" s="133"/>
      <c r="FY364" s="133"/>
      <c r="FZ364" s="133"/>
      <c r="GA364" s="133"/>
      <c r="GB364" s="133"/>
      <c r="GC364" s="133"/>
      <c r="GD364" s="133"/>
      <c r="GE364" s="133"/>
      <c r="GF364" s="133"/>
      <c r="GG364" s="133"/>
      <c r="GH364" s="133"/>
      <c r="GI364" s="133"/>
      <c r="GJ364" s="133"/>
      <c r="GK364" s="133"/>
      <c r="GL364" s="133"/>
      <c r="GM364" s="133"/>
      <c r="GN364" s="133"/>
      <c r="GO364" s="133"/>
      <c r="GP364" s="133"/>
      <c r="GQ364" s="133"/>
      <c r="GR364" s="133"/>
      <c r="GS364" s="133"/>
      <c r="GT364" s="133"/>
      <c r="GU364" s="133"/>
      <c r="GV364" s="133"/>
      <c r="GW364" s="133"/>
      <c r="GX364" s="133"/>
      <c r="GY364" s="133"/>
      <c r="GZ364" s="133"/>
      <c r="HA364" s="133"/>
      <c r="HB364" s="133"/>
      <c r="HC364" s="133"/>
      <c r="HD364" s="133"/>
      <c r="HE364" s="133"/>
      <c r="HF364" s="133"/>
      <c r="HG364" s="133"/>
      <c r="HH364" s="133"/>
      <c r="HI364" s="133"/>
      <c r="HJ364" s="133"/>
      <c r="HK364" s="133"/>
      <c r="HL364" s="133"/>
      <c r="HM364" s="133"/>
      <c r="HN364" s="133"/>
      <c r="HO364" s="133"/>
      <c r="HP364" s="133"/>
      <c r="HQ364" s="133"/>
      <c r="HR364" s="133"/>
      <c r="HS364" s="133"/>
      <c r="HT364" s="133"/>
      <c r="HU364" s="133"/>
      <c r="HV364" s="133"/>
      <c r="HW364" s="133"/>
      <c r="HX364" s="133"/>
      <c r="HY364" s="133"/>
      <c r="HZ364" s="133"/>
      <c r="IA364" s="133"/>
      <c r="IB364" s="133"/>
      <c r="IC364" s="133"/>
      <c r="ID364" s="133"/>
      <c r="IE364" s="133"/>
      <c r="IF364" s="133"/>
      <c r="IG364" s="133"/>
      <c r="IH364" s="133"/>
      <c r="II364" s="133"/>
      <c r="IJ364" s="133"/>
      <c r="IK364" s="133"/>
      <c r="IL364" s="133"/>
      <c r="IM364" s="133"/>
      <c r="IN364" s="133"/>
      <c r="IO364" s="133"/>
      <c r="IP364" s="133"/>
      <c r="IQ364" s="133"/>
      <c r="IR364" s="133"/>
      <c r="IS364" s="133"/>
      <c r="IT364" s="133"/>
      <c r="IU364" s="133"/>
      <c r="IV364" s="133"/>
      <c r="IW364" s="133"/>
    </row>
    <row r="365" customFormat="false" ht="7.5" hidden="false" customHeight="true" outlineLevel="0" collapsed="false">
      <c r="A365" s="143"/>
      <c r="B365" s="142"/>
      <c r="C365" s="57"/>
      <c r="D365" s="58"/>
      <c r="E365" s="54"/>
      <c r="F365" s="49"/>
      <c r="G365" s="49"/>
      <c r="H365" s="49"/>
      <c r="I365" s="55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  <c r="BO365" s="56"/>
      <c r="BP365" s="56"/>
      <c r="BQ365" s="56"/>
      <c r="BR365" s="56"/>
      <c r="BS365" s="56"/>
      <c r="BT365" s="56"/>
      <c r="BU365" s="56"/>
      <c r="BV365" s="133"/>
      <c r="BW365" s="133"/>
      <c r="BX365" s="133"/>
      <c r="BY365" s="133"/>
      <c r="BZ365" s="133"/>
      <c r="CA365" s="133"/>
      <c r="CB365" s="133"/>
      <c r="CC365" s="133"/>
      <c r="CD365" s="133"/>
      <c r="CE365" s="133"/>
      <c r="CF365" s="133"/>
      <c r="CG365" s="133"/>
      <c r="CH365" s="133"/>
      <c r="CI365" s="133"/>
      <c r="CJ365" s="133"/>
      <c r="CK365" s="133"/>
      <c r="CL365" s="133"/>
      <c r="CM365" s="133"/>
      <c r="CN365" s="133"/>
      <c r="CO365" s="133"/>
      <c r="CP365" s="133"/>
      <c r="CQ365" s="133"/>
      <c r="CR365" s="133"/>
      <c r="CS365" s="133"/>
      <c r="CT365" s="133"/>
      <c r="CU365" s="133"/>
      <c r="CV365" s="133"/>
      <c r="CW365" s="133"/>
      <c r="CX365" s="133"/>
      <c r="CY365" s="133"/>
      <c r="CZ365" s="133"/>
      <c r="DA365" s="133"/>
      <c r="DB365" s="133"/>
      <c r="DC365" s="133"/>
      <c r="DD365" s="133"/>
      <c r="DE365" s="133"/>
      <c r="DF365" s="133"/>
      <c r="DG365" s="133"/>
      <c r="DH365" s="133"/>
      <c r="DI365" s="133"/>
      <c r="DJ365" s="133"/>
      <c r="DK365" s="133"/>
      <c r="DL365" s="133"/>
      <c r="DM365" s="133"/>
      <c r="DN365" s="133"/>
      <c r="DO365" s="133"/>
      <c r="DP365" s="133"/>
      <c r="DQ365" s="133"/>
      <c r="DR365" s="133"/>
      <c r="DS365" s="133"/>
      <c r="DT365" s="133"/>
      <c r="DU365" s="133"/>
      <c r="DV365" s="133"/>
      <c r="DW365" s="133"/>
      <c r="DX365" s="133"/>
      <c r="DY365" s="133"/>
      <c r="DZ365" s="133"/>
      <c r="EA365" s="133"/>
      <c r="EB365" s="133"/>
      <c r="EC365" s="133"/>
      <c r="ED365" s="133"/>
      <c r="EE365" s="133"/>
      <c r="EF365" s="133"/>
      <c r="EG365" s="133"/>
      <c r="EH365" s="133"/>
      <c r="EI365" s="133"/>
      <c r="EJ365" s="133"/>
      <c r="EK365" s="133"/>
      <c r="EL365" s="133"/>
      <c r="EM365" s="133"/>
      <c r="EN365" s="133"/>
      <c r="EO365" s="133"/>
      <c r="EP365" s="133"/>
      <c r="EQ365" s="133"/>
      <c r="ER365" s="133"/>
      <c r="ES365" s="133"/>
      <c r="ET365" s="133"/>
      <c r="EU365" s="133"/>
      <c r="EV365" s="133"/>
      <c r="EW365" s="133"/>
      <c r="EX365" s="133"/>
      <c r="EY365" s="133"/>
      <c r="EZ365" s="133"/>
      <c r="FA365" s="133"/>
      <c r="FB365" s="133"/>
      <c r="FC365" s="133"/>
      <c r="FD365" s="133"/>
      <c r="FE365" s="133"/>
      <c r="FF365" s="133"/>
      <c r="FG365" s="133"/>
      <c r="FH365" s="133"/>
      <c r="FI365" s="133"/>
      <c r="FJ365" s="133"/>
      <c r="FK365" s="133"/>
      <c r="FL365" s="133"/>
      <c r="FM365" s="133"/>
      <c r="FN365" s="133"/>
      <c r="FO365" s="133"/>
      <c r="FP365" s="133"/>
      <c r="FQ365" s="133"/>
      <c r="FR365" s="133"/>
      <c r="FS365" s="133"/>
      <c r="FT365" s="133"/>
      <c r="FU365" s="133"/>
      <c r="FV365" s="133"/>
      <c r="FW365" s="133"/>
      <c r="FX365" s="133"/>
      <c r="FY365" s="133"/>
      <c r="FZ365" s="133"/>
      <c r="GA365" s="133"/>
      <c r="GB365" s="133"/>
      <c r="GC365" s="133"/>
      <c r="GD365" s="133"/>
      <c r="GE365" s="133"/>
      <c r="GF365" s="133"/>
      <c r="GG365" s="133"/>
      <c r="GH365" s="133"/>
      <c r="GI365" s="133"/>
      <c r="GJ365" s="133"/>
      <c r="GK365" s="133"/>
      <c r="GL365" s="133"/>
      <c r="GM365" s="133"/>
      <c r="GN365" s="133"/>
      <c r="GO365" s="133"/>
      <c r="GP365" s="133"/>
      <c r="GQ365" s="133"/>
      <c r="GR365" s="133"/>
      <c r="GS365" s="133"/>
      <c r="GT365" s="133"/>
      <c r="GU365" s="133"/>
      <c r="GV365" s="133"/>
      <c r="GW365" s="133"/>
      <c r="GX365" s="133"/>
      <c r="GY365" s="133"/>
      <c r="GZ365" s="133"/>
      <c r="HA365" s="133"/>
      <c r="HB365" s="133"/>
      <c r="HC365" s="133"/>
      <c r="HD365" s="133"/>
      <c r="HE365" s="133"/>
      <c r="HF365" s="133"/>
      <c r="HG365" s="133"/>
      <c r="HH365" s="133"/>
      <c r="HI365" s="133"/>
      <c r="HJ365" s="133"/>
      <c r="HK365" s="133"/>
      <c r="HL365" s="133"/>
      <c r="HM365" s="133"/>
      <c r="HN365" s="133"/>
      <c r="HO365" s="133"/>
      <c r="HP365" s="133"/>
      <c r="HQ365" s="133"/>
      <c r="HR365" s="133"/>
      <c r="HS365" s="133"/>
      <c r="HT365" s="133"/>
      <c r="HU365" s="133"/>
      <c r="HV365" s="133"/>
      <c r="HW365" s="133"/>
      <c r="HX365" s="133"/>
      <c r="HY365" s="133"/>
      <c r="HZ365" s="133"/>
      <c r="IA365" s="133"/>
      <c r="IB365" s="133"/>
      <c r="IC365" s="133"/>
      <c r="ID365" s="133"/>
      <c r="IE365" s="133"/>
      <c r="IF365" s="133"/>
      <c r="IG365" s="133"/>
      <c r="IH365" s="133"/>
      <c r="II365" s="133"/>
      <c r="IJ365" s="133"/>
      <c r="IK365" s="133"/>
      <c r="IL365" s="133"/>
      <c r="IM365" s="133"/>
      <c r="IN365" s="133"/>
      <c r="IO365" s="133"/>
      <c r="IP365" s="133"/>
      <c r="IQ365" s="133"/>
      <c r="IR365" s="133"/>
      <c r="IS365" s="133"/>
      <c r="IT365" s="133"/>
      <c r="IU365" s="133"/>
      <c r="IV365" s="133"/>
      <c r="IW365" s="133"/>
    </row>
    <row r="366" customFormat="false" ht="15" hidden="false" customHeight="true" outlineLevel="0" collapsed="false">
      <c r="A366" s="87" t="s">
        <v>341</v>
      </c>
      <c r="B366" s="164"/>
      <c r="C366" s="122" t="s">
        <v>342</v>
      </c>
      <c r="D366" s="96" t="n">
        <f aca="false">I366/0.04</f>
        <v>61120</v>
      </c>
      <c r="E366" s="96" t="n">
        <v>2444.8</v>
      </c>
      <c r="F366" s="97" t="n">
        <v>0</v>
      </c>
      <c r="G366" s="97" t="n">
        <v>0</v>
      </c>
      <c r="H366" s="97" t="n">
        <v>0</v>
      </c>
      <c r="I366" s="98" t="n">
        <f aca="false">SUM(E366:H366)</f>
        <v>2444.8</v>
      </c>
      <c r="J366" s="165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  <c r="BR366" s="56"/>
      <c r="BS366" s="56"/>
      <c r="BT366" s="56"/>
      <c r="BU366" s="56"/>
      <c r="BV366" s="133"/>
      <c r="BW366" s="133"/>
      <c r="BX366" s="133"/>
      <c r="BY366" s="133"/>
      <c r="BZ366" s="133"/>
      <c r="CA366" s="133"/>
      <c r="CB366" s="133"/>
      <c r="CC366" s="133"/>
      <c r="CD366" s="133"/>
      <c r="CE366" s="133"/>
      <c r="CF366" s="133"/>
      <c r="CG366" s="133"/>
      <c r="CH366" s="133"/>
      <c r="CI366" s="133"/>
      <c r="CJ366" s="133"/>
      <c r="CK366" s="133"/>
      <c r="CL366" s="133"/>
      <c r="CM366" s="133"/>
      <c r="CN366" s="133"/>
      <c r="CO366" s="133"/>
      <c r="CP366" s="133"/>
      <c r="CQ366" s="133"/>
      <c r="CR366" s="133"/>
      <c r="CS366" s="133"/>
      <c r="CT366" s="133"/>
      <c r="CU366" s="133"/>
      <c r="CV366" s="133"/>
      <c r="CW366" s="133"/>
      <c r="CX366" s="133"/>
      <c r="CY366" s="133"/>
      <c r="CZ366" s="133"/>
      <c r="DA366" s="133"/>
      <c r="DB366" s="133"/>
      <c r="DC366" s="133"/>
      <c r="DD366" s="133"/>
      <c r="DE366" s="133"/>
      <c r="DF366" s="133"/>
      <c r="DG366" s="133"/>
      <c r="DH366" s="133"/>
      <c r="DI366" s="133"/>
      <c r="DJ366" s="133"/>
      <c r="DK366" s="133"/>
      <c r="DL366" s="133"/>
      <c r="DM366" s="133"/>
      <c r="DN366" s="133"/>
      <c r="DO366" s="133"/>
      <c r="DP366" s="133"/>
      <c r="DQ366" s="133"/>
      <c r="DR366" s="133"/>
      <c r="DS366" s="133"/>
      <c r="DT366" s="133"/>
      <c r="DU366" s="133"/>
      <c r="DV366" s="133"/>
      <c r="DW366" s="133"/>
      <c r="DX366" s="133"/>
      <c r="DY366" s="133"/>
      <c r="DZ366" s="133"/>
      <c r="EA366" s="133"/>
      <c r="EB366" s="133"/>
      <c r="EC366" s="133"/>
      <c r="ED366" s="133"/>
      <c r="EE366" s="133"/>
      <c r="EF366" s="133"/>
      <c r="EG366" s="133"/>
      <c r="EH366" s="133"/>
      <c r="EI366" s="133"/>
      <c r="EJ366" s="133"/>
      <c r="EK366" s="133"/>
      <c r="EL366" s="133"/>
      <c r="EM366" s="133"/>
      <c r="EN366" s="133"/>
      <c r="EO366" s="133"/>
      <c r="EP366" s="133"/>
      <c r="EQ366" s="133"/>
      <c r="ER366" s="133"/>
      <c r="ES366" s="133"/>
      <c r="ET366" s="133"/>
      <c r="EU366" s="133"/>
      <c r="EV366" s="133"/>
      <c r="EW366" s="133"/>
      <c r="EX366" s="133"/>
      <c r="EY366" s="133"/>
      <c r="EZ366" s="133"/>
      <c r="FA366" s="133"/>
      <c r="FB366" s="133"/>
      <c r="FC366" s="133"/>
      <c r="FD366" s="133"/>
      <c r="FE366" s="133"/>
      <c r="FF366" s="133"/>
      <c r="FG366" s="133"/>
      <c r="FH366" s="133"/>
      <c r="FI366" s="133"/>
      <c r="FJ366" s="133"/>
      <c r="FK366" s="133"/>
      <c r="FL366" s="133"/>
      <c r="FM366" s="133"/>
      <c r="FN366" s="133"/>
      <c r="FO366" s="133"/>
      <c r="FP366" s="133"/>
      <c r="FQ366" s="133"/>
      <c r="FR366" s="133"/>
      <c r="FS366" s="133"/>
      <c r="FT366" s="133"/>
      <c r="FU366" s="133"/>
      <c r="FV366" s="133"/>
      <c r="FW366" s="133"/>
      <c r="FX366" s="133"/>
      <c r="FY366" s="133"/>
      <c r="FZ366" s="133"/>
      <c r="GA366" s="133"/>
      <c r="GB366" s="133"/>
      <c r="GC366" s="133"/>
      <c r="GD366" s="133"/>
      <c r="GE366" s="133"/>
      <c r="GF366" s="133"/>
      <c r="GG366" s="133"/>
      <c r="GH366" s="133"/>
      <c r="GI366" s="133"/>
      <c r="GJ366" s="133"/>
      <c r="GK366" s="133"/>
      <c r="GL366" s="133"/>
      <c r="GM366" s="133"/>
      <c r="GN366" s="133"/>
      <c r="GO366" s="133"/>
      <c r="GP366" s="133"/>
      <c r="GQ366" s="133"/>
      <c r="GR366" s="133"/>
      <c r="GS366" s="133"/>
      <c r="GT366" s="133"/>
      <c r="GU366" s="133"/>
      <c r="GV366" s="133"/>
      <c r="GW366" s="133"/>
      <c r="GX366" s="133"/>
      <c r="GY366" s="133"/>
      <c r="GZ366" s="133"/>
      <c r="HA366" s="133"/>
      <c r="HB366" s="133"/>
      <c r="HC366" s="133"/>
      <c r="HD366" s="133"/>
      <c r="HE366" s="133"/>
      <c r="HF366" s="133"/>
      <c r="HG366" s="133"/>
      <c r="HH366" s="133"/>
      <c r="HI366" s="133"/>
      <c r="HJ366" s="133"/>
      <c r="HK366" s="133"/>
      <c r="HL366" s="133"/>
      <c r="HM366" s="133"/>
      <c r="HN366" s="133"/>
      <c r="HO366" s="133"/>
      <c r="HP366" s="133"/>
      <c r="HQ366" s="133"/>
      <c r="HR366" s="133"/>
      <c r="HS366" s="133"/>
      <c r="HT366" s="133"/>
      <c r="HU366" s="133"/>
      <c r="HV366" s="133"/>
      <c r="HW366" s="133"/>
      <c r="HX366" s="133"/>
      <c r="HY366" s="133"/>
      <c r="HZ366" s="133"/>
      <c r="IA366" s="133"/>
      <c r="IB366" s="133"/>
      <c r="IC366" s="133"/>
      <c r="ID366" s="133"/>
      <c r="IE366" s="133"/>
      <c r="IF366" s="133"/>
      <c r="IG366" s="133"/>
      <c r="IH366" s="133"/>
      <c r="II366" s="133"/>
      <c r="IJ366" s="133"/>
      <c r="IK366" s="133"/>
      <c r="IL366" s="133"/>
      <c r="IM366" s="133"/>
      <c r="IN366" s="133"/>
      <c r="IO366" s="133"/>
      <c r="IP366" s="133"/>
      <c r="IQ366" s="133"/>
      <c r="IR366" s="133"/>
      <c r="IS366" s="133"/>
      <c r="IT366" s="133"/>
      <c r="IU366" s="133"/>
      <c r="IV366" s="133"/>
      <c r="IW366" s="133"/>
    </row>
    <row r="367" customFormat="false" ht="15.75" hidden="false" customHeight="true" outlineLevel="0" collapsed="false">
      <c r="A367" s="129" t="s">
        <v>343</v>
      </c>
      <c r="B367" s="130"/>
      <c r="C367" s="70"/>
      <c r="D367" s="58" t="n">
        <f aca="false">SUM(D366)</f>
        <v>61120</v>
      </c>
      <c r="E367" s="54" t="n">
        <f aca="false">SUM(E366)</f>
        <v>2444.8</v>
      </c>
      <c r="F367" s="49" t="n">
        <f aca="false">SUM(F366)</f>
        <v>0</v>
      </c>
      <c r="G367" s="49" t="n">
        <f aca="false">SUM(G366)</f>
        <v>0</v>
      </c>
      <c r="H367" s="49" t="n">
        <f aca="false">SUM(H366)</f>
        <v>0</v>
      </c>
      <c r="I367" s="55" t="n">
        <f aca="false">SUM(I366)</f>
        <v>2444.8</v>
      </c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/>
      <c r="CR367" s="59"/>
      <c r="CS367" s="59"/>
      <c r="CT367" s="59"/>
      <c r="CU367" s="59"/>
      <c r="CV367" s="59"/>
      <c r="CW367" s="59"/>
      <c r="CX367" s="59"/>
      <c r="CY367" s="59"/>
      <c r="CZ367" s="59"/>
      <c r="DA367" s="59"/>
      <c r="DB367" s="59"/>
      <c r="DC367" s="59"/>
      <c r="DD367" s="59"/>
      <c r="DE367" s="59"/>
      <c r="DF367" s="59"/>
      <c r="DG367" s="59"/>
      <c r="DH367" s="59"/>
      <c r="DI367" s="59"/>
      <c r="DJ367" s="59"/>
      <c r="DK367" s="59"/>
      <c r="DL367" s="59"/>
      <c r="DM367" s="59"/>
      <c r="DN367" s="59"/>
      <c r="DO367" s="59"/>
      <c r="DP367" s="59"/>
      <c r="DQ367" s="59"/>
      <c r="DR367" s="59"/>
      <c r="DS367" s="59"/>
      <c r="DT367" s="59"/>
      <c r="DU367" s="59"/>
      <c r="DV367" s="59"/>
      <c r="DW367" s="59"/>
      <c r="DX367" s="59"/>
      <c r="DY367" s="59"/>
      <c r="DZ367" s="59"/>
      <c r="EA367" s="59"/>
      <c r="EB367" s="59"/>
      <c r="EC367" s="59"/>
      <c r="ED367" s="59"/>
      <c r="EE367" s="59"/>
      <c r="EF367" s="59"/>
      <c r="EG367" s="59"/>
      <c r="EH367" s="59"/>
      <c r="EI367" s="59"/>
      <c r="EJ367" s="59"/>
      <c r="EK367" s="59"/>
      <c r="EL367" s="59"/>
      <c r="EM367" s="59"/>
      <c r="EN367" s="59"/>
      <c r="EO367" s="59"/>
      <c r="EP367" s="59"/>
      <c r="EQ367" s="59"/>
      <c r="ER367" s="59"/>
      <c r="ES367" s="59"/>
      <c r="ET367" s="59"/>
      <c r="EU367" s="59"/>
      <c r="EV367" s="59"/>
      <c r="EW367" s="59"/>
      <c r="EX367" s="59"/>
      <c r="EY367" s="59"/>
      <c r="EZ367" s="59"/>
      <c r="FA367" s="59"/>
      <c r="FB367" s="59"/>
      <c r="FC367" s="59"/>
      <c r="FD367" s="59"/>
      <c r="FE367" s="59"/>
      <c r="FF367" s="59"/>
      <c r="FG367" s="59"/>
      <c r="FH367" s="59"/>
      <c r="FI367" s="59"/>
      <c r="FJ367" s="59"/>
      <c r="FK367" s="59"/>
      <c r="FL367" s="59"/>
      <c r="FM367" s="59"/>
      <c r="FN367" s="59"/>
      <c r="FO367" s="59"/>
      <c r="FP367" s="59"/>
      <c r="FQ367" s="59"/>
      <c r="FR367" s="59"/>
      <c r="FS367" s="59"/>
      <c r="FT367" s="59"/>
      <c r="FU367" s="59"/>
      <c r="FV367" s="59"/>
      <c r="FW367" s="59"/>
      <c r="FX367" s="59"/>
      <c r="FY367" s="59"/>
      <c r="FZ367" s="59"/>
      <c r="GA367" s="59"/>
      <c r="GB367" s="59"/>
      <c r="GC367" s="59"/>
      <c r="GD367" s="59"/>
      <c r="GE367" s="59"/>
      <c r="GF367" s="59"/>
      <c r="GG367" s="59"/>
      <c r="GH367" s="59"/>
      <c r="GI367" s="59"/>
      <c r="GJ367" s="59"/>
      <c r="GK367" s="59"/>
      <c r="GL367" s="59"/>
      <c r="GM367" s="59"/>
      <c r="GN367" s="59"/>
      <c r="GO367" s="59"/>
      <c r="GP367" s="59"/>
      <c r="GQ367" s="59"/>
      <c r="GR367" s="59"/>
      <c r="GS367" s="59"/>
      <c r="GT367" s="59"/>
      <c r="GU367" s="59"/>
      <c r="GV367" s="59"/>
      <c r="GW367" s="59"/>
      <c r="GX367" s="59"/>
      <c r="GY367" s="59"/>
      <c r="GZ367" s="59"/>
      <c r="HA367" s="59"/>
      <c r="HB367" s="59"/>
      <c r="HC367" s="59"/>
      <c r="HD367" s="59"/>
      <c r="HE367" s="59"/>
      <c r="HF367" s="59"/>
      <c r="HG367" s="59"/>
      <c r="HH367" s="59"/>
      <c r="HI367" s="59"/>
      <c r="HJ367" s="59"/>
      <c r="HK367" s="59"/>
      <c r="HL367" s="59"/>
      <c r="HM367" s="59"/>
      <c r="HN367" s="59"/>
      <c r="HO367" s="59"/>
      <c r="HP367" s="59"/>
      <c r="HQ367" s="59"/>
      <c r="HR367" s="59"/>
      <c r="HS367" s="59"/>
      <c r="HT367" s="59"/>
      <c r="HU367" s="59"/>
      <c r="HV367" s="59"/>
      <c r="HW367" s="59"/>
      <c r="HX367" s="59"/>
      <c r="HY367" s="59"/>
      <c r="HZ367" s="59"/>
      <c r="IA367" s="59"/>
      <c r="IB367" s="59"/>
      <c r="IC367" s="59"/>
      <c r="ID367" s="59"/>
      <c r="IE367" s="59"/>
      <c r="IF367" s="59"/>
      <c r="IG367" s="59"/>
      <c r="IH367" s="59"/>
      <c r="II367" s="59"/>
      <c r="IJ367" s="59"/>
      <c r="IK367" s="59"/>
      <c r="IL367" s="59"/>
      <c r="IM367" s="59"/>
      <c r="IN367" s="59"/>
      <c r="IO367" s="59"/>
      <c r="IP367" s="59"/>
      <c r="IQ367" s="59"/>
      <c r="IR367" s="59"/>
      <c r="IS367" s="59"/>
      <c r="IT367" s="59"/>
      <c r="IU367" s="59"/>
      <c r="IV367" s="59"/>
      <c r="IW367" s="59"/>
    </row>
    <row r="368" customFormat="false" ht="15.75" hidden="false" customHeight="true" outlineLevel="0" collapsed="false">
      <c r="A368" s="129"/>
      <c r="B368" s="130"/>
      <c r="C368" s="70"/>
      <c r="D368" s="58"/>
      <c r="E368" s="54"/>
      <c r="F368" s="49"/>
      <c r="G368" s="49"/>
      <c r="H368" s="49"/>
      <c r="I368" s="55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59"/>
      <c r="CW368" s="59"/>
      <c r="CX368" s="59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  <c r="HU368" s="59"/>
      <c r="HV368" s="59"/>
      <c r="HW368" s="59"/>
      <c r="HX368" s="59"/>
      <c r="HY368" s="59"/>
      <c r="HZ368" s="59"/>
      <c r="IA368" s="59"/>
      <c r="IB368" s="59"/>
      <c r="IC368" s="59"/>
      <c r="ID368" s="59"/>
      <c r="IE368" s="59"/>
      <c r="IF368" s="59"/>
      <c r="IG368" s="59"/>
      <c r="IH368" s="59"/>
      <c r="II368" s="59"/>
      <c r="IJ368" s="59"/>
      <c r="IK368" s="59"/>
      <c r="IL368" s="59"/>
      <c r="IM368" s="59"/>
      <c r="IN368" s="59"/>
      <c r="IO368" s="59"/>
      <c r="IP368" s="59"/>
      <c r="IQ368" s="59"/>
      <c r="IR368" s="59"/>
      <c r="IS368" s="59"/>
      <c r="IT368" s="59"/>
      <c r="IU368" s="59"/>
      <c r="IV368" s="59"/>
      <c r="IW368" s="59"/>
    </row>
    <row r="369" customFormat="false" ht="15.75" hidden="false" customHeight="true" outlineLevel="0" collapsed="false">
      <c r="A369" s="139"/>
      <c r="B369" s="140"/>
      <c r="C369" s="70"/>
      <c r="D369" s="58"/>
      <c r="E369" s="54"/>
      <c r="F369" s="49"/>
      <c r="G369" s="49"/>
      <c r="H369" s="49"/>
      <c r="I369" s="55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/>
      <c r="CV369" s="59"/>
      <c r="CW369" s="59"/>
      <c r="CX369" s="59"/>
      <c r="CY369" s="59"/>
      <c r="CZ369" s="59"/>
      <c r="DA369" s="59"/>
      <c r="DB369" s="59"/>
      <c r="DC369" s="59"/>
      <c r="DD369" s="59"/>
      <c r="DE369" s="59"/>
      <c r="DF369" s="59"/>
      <c r="DG369" s="59"/>
      <c r="DH369" s="59"/>
      <c r="DI369" s="59"/>
      <c r="DJ369" s="59"/>
      <c r="DK369" s="59"/>
      <c r="DL369" s="59"/>
      <c r="DM369" s="59"/>
      <c r="DN369" s="59"/>
      <c r="DO369" s="59"/>
      <c r="DP369" s="59"/>
      <c r="DQ369" s="59"/>
      <c r="DR369" s="59"/>
      <c r="DS369" s="59"/>
      <c r="DT369" s="59"/>
      <c r="DU369" s="59"/>
      <c r="DV369" s="59"/>
      <c r="DW369" s="59"/>
      <c r="DX369" s="59"/>
      <c r="DY369" s="59"/>
      <c r="DZ369" s="59"/>
      <c r="EA369" s="59"/>
      <c r="EB369" s="59"/>
      <c r="EC369" s="59"/>
      <c r="ED369" s="59"/>
      <c r="EE369" s="59"/>
      <c r="EF369" s="59"/>
      <c r="EG369" s="59"/>
      <c r="EH369" s="59"/>
      <c r="EI369" s="59"/>
      <c r="EJ369" s="59"/>
      <c r="EK369" s="59"/>
      <c r="EL369" s="59"/>
      <c r="EM369" s="59"/>
      <c r="EN369" s="59"/>
      <c r="EO369" s="59"/>
      <c r="EP369" s="59"/>
      <c r="EQ369" s="59"/>
      <c r="ER369" s="59"/>
      <c r="ES369" s="59"/>
      <c r="ET369" s="59"/>
      <c r="EU369" s="59"/>
      <c r="EV369" s="59"/>
      <c r="EW369" s="59"/>
      <c r="EX369" s="59"/>
      <c r="EY369" s="59"/>
      <c r="EZ369" s="59"/>
      <c r="FA369" s="59"/>
      <c r="FB369" s="59"/>
      <c r="FC369" s="59"/>
      <c r="FD369" s="59"/>
      <c r="FE369" s="59"/>
      <c r="FF369" s="59"/>
      <c r="FG369" s="59"/>
      <c r="FH369" s="59"/>
      <c r="FI369" s="59"/>
      <c r="FJ369" s="59"/>
      <c r="FK369" s="59"/>
      <c r="FL369" s="59"/>
      <c r="FM369" s="59"/>
      <c r="FN369" s="59"/>
      <c r="FO369" s="59"/>
      <c r="FP369" s="59"/>
      <c r="FQ369" s="59"/>
      <c r="FR369" s="59"/>
      <c r="FS369" s="59"/>
      <c r="FT369" s="59"/>
      <c r="FU369" s="59"/>
      <c r="FV369" s="59"/>
      <c r="FW369" s="59"/>
      <c r="FX369" s="59"/>
      <c r="FY369" s="59"/>
      <c r="FZ369" s="59"/>
      <c r="GA369" s="59"/>
      <c r="GB369" s="59"/>
      <c r="GC369" s="59"/>
      <c r="GD369" s="59"/>
      <c r="GE369" s="59"/>
      <c r="GF369" s="59"/>
      <c r="GG369" s="59"/>
      <c r="GH369" s="59"/>
      <c r="GI369" s="59"/>
      <c r="GJ369" s="59"/>
      <c r="GK369" s="59"/>
      <c r="GL369" s="59"/>
      <c r="GM369" s="59"/>
      <c r="GN369" s="59"/>
      <c r="GO369" s="59"/>
      <c r="GP369" s="59"/>
      <c r="GQ369" s="59"/>
      <c r="GR369" s="59"/>
      <c r="GS369" s="59"/>
      <c r="GT369" s="59"/>
      <c r="GU369" s="59"/>
      <c r="GV369" s="59"/>
      <c r="GW369" s="59"/>
      <c r="GX369" s="59"/>
      <c r="GY369" s="59"/>
      <c r="GZ369" s="59"/>
      <c r="HA369" s="59"/>
      <c r="HB369" s="59"/>
      <c r="HC369" s="59"/>
      <c r="HD369" s="59"/>
      <c r="HE369" s="59"/>
      <c r="HF369" s="59"/>
      <c r="HG369" s="59"/>
      <c r="HH369" s="59"/>
      <c r="HI369" s="59"/>
      <c r="HJ369" s="59"/>
      <c r="HK369" s="59"/>
      <c r="HL369" s="59"/>
      <c r="HM369" s="59"/>
      <c r="HN369" s="59"/>
      <c r="HO369" s="59"/>
      <c r="HP369" s="59"/>
      <c r="HQ369" s="59"/>
      <c r="HR369" s="59"/>
      <c r="HS369" s="59"/>
      <c r="HT369" s="59"/>
      <c r="HU369" s="59"/>
      <c r="HV369" s="59"/>
      <c r="HW369" s="59"/>
      <c r="HX369" s="59"/>
      <c r="HY369" s="59"/>
      <c r="HZ369" s="59"/>
      <c r="IA369" s="59"/>
      <c r="IB369" s="59"/>
      <c r="IC369" s="59"/>
      <c r="ID369" s="59"/>
      <c r="IE369" s="59"/>
      <c r="IF369" s="59"/>
      <c r="IG369" s="59"/>
      <c r="IH369" s="59"/>
      <c r="II369" s="59"/>
      <c r="IJ369" s="59"/>
      <c r="IK369" s="59"/>
      <c r="IL369" s="59"/>
      <c r="IM369" s="59"/>
      <c r="IN369" s="59"/>
      <c r="IO369" s="59"/>
      <c r="IP369" s="59"/>
      <c r="IQ369" s="59"/>
      <c r="IR369" s="59"/>
      <c r="IS369" s="59"/>
      <c r="IT369" s="59"/>
      <c r="IU369" s="59"/>
      <c r="IV369" s="59"/>
      <c r="IW369" s="59"/>
    </row>
    <row r="370" customFormat="false" ht="15" hidden="false" customHeight="true" outlineLevel="0" collapsed="false">
      <c r="A370" s="87" t="s">
        <v>344</v>
      </c>
      <c r="B370" s="164"/>
      <c r="C370" s="53"/>
      <c r="D370" s="58" t="n">
        <v>0</v>
      </c>
      <c r="E370" s="54" t="n">
        <f aca="false">131.497+46+9.735</f>
        <v>187.232</v>
      </c>
      <c r="F370" s="49" t="n">
        <v>0</v>
      </c>
      <c r="G370" s="49" t="n">
        <v>0</v>
      </c>
      <c r="H370" s="49" t="n">
        <v>0</v>
      </c>
      <c r="I370" s="55" t="n">
        <f aca="false">SUM(E370:H370)</f>
        <v>187.232</v>
      </c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  <c r="BU370" s="56"/>
      <c r="BV370" s="133"/>
      <c r="BW370" s="133"/>
      <c r="BX370" s="133"/>
      <c r="BY370" s="133"/>
      <c r="BZ370" s="133"/>
      <c r="CA370" s="133"/>
      <c r="CB370" s="133"/>
      <c r="CC370" s="133"/>
      <c r="CD370" s="133"/>
      <c r="CE370" s="133"/>
      <c r="CF370" s="133"/>
      <c r="CG370" s="133"/>
      <c r="CH370" s="133"/>
      <c r="CI370" s="133"/>
      <c r="CJ370" s="133"/>
      <c r="CK370" s="133"/>
      <c r="CL370" s="133"/>
      <c r="CM370" s="133"/>
      <c r="CN370" s="133"/>
      <c r="CO370" s="133"/>
      <c r="CP370" s="133"/>
      <c r="CQ370" s="133"/>
      <c r="CR370" s="133"/>
      <c r="CS370" s="133"/>
      <c r="CT370" s="133"/>
      <c r="CU370" s="133"/>
      <c r="CV370" s="133"/>
      <c r="CW370" s="133"/>
      <c r="CX370" s="133"/>
      <c r="CY370" s="133"/>
      <c r="CZ370" s="133"/>
      <c r="DA370" s="133"/>
      <c r="DB370" s="133"/>
      <c r="DC370" s="133"/>
      <c r="DD370" s="133"/>
      <c r="DE370" s="133"/>
      <c r="DF370" s="133"/>
      <c r="DG370" s="133"/>
      <c r="DH370" s="133"/>
      <c r="DI370" s="133"/>
      <c r="DJ370" s="133"/>
      <c r="DK370" s="133"/>
      <c r="DL370" s="133"/>
      <c r="DM370" s="133"/>
      <c r="DN370" s="133"/>
      <c r="DO370" s="133"/>
      <c r="DP370" s="133"/>
      <c r="DQ370" s="133"/>
      <c r="DR370" s="133"/>
      <c r="DS370" s="133"/>
      <c r="DT370" s="133"/>
      <c r="DU370" s="133"/>
      <c r="DV370" s="133"/>
      <c r="DW370" s="133"/>
      <c r="DX370" s="133"/>
      <c r="DY370" s="133"/>
      <c r="DZ370" s="133"/>
      <c r="EA370" s="133"/>
      <c r="EB370" s="133"/>
      <c r="EC370" s="133"/>
      <c r="ED370" s="133"/>
      <c r="EE370" s="133"/>
      <c r="EF370" s="133"/>
      <c r="EG370" s="133"/>
      <c r="EH370" s="133"/>
      <c r="EI370" s="133"/>
      <c r="EJ370" s="133"/>
      <c r="EK370" s="133"/>
      <c r="EL370" s="133"/>
      <c r="EM370" s="133"/>
      <c r="EN370" s="133"/>
      <c r="EO370" s="133"/>
      <c r="EP370" s="133"/>
      <c r="EQ370" s="133"/>
      <c r="ER370" s="133"/>
      <c r="ES370" s="133"/>
      <c r="ET370" s="133"/>
      <c r="EU370" s="133"/>
      <c r="EV370" s="133"/>
      <c r="EW370" s="133"/>
      <c r="EX370" s="133"/>
      <c r="EY370" s="133"/>
      <c r="EZ370" s="133"/>
      <c r="FA370" s="133"/>
      <c r="FB370" s="133"/>
      <c r="FC370" s="133"/>
      <c r="FD370" s="133"/>
      <c r="FE370" s="133"/>
      <c r="FF370" s="133"/>
      <c r="FG370" s="133"/>
      <c r="FH370" s="133"/>
      <c r="FI370" s="133"/>
      <c r="FJ370" s="133"/>
      <c r="FK370" s="133"/>
      <c r="FL370" s="133"/>
      <c r="FM370" s="133"/>
      <c r="FN370" s="133"/>
      <c r="FO370" s="133"/>
      <c r="FP370" s="133"/>
      <c r="FQ370" s="133"/>
      <c r="FR370" s="133"/>
      <c r="FS370" s="133"/>
      <c r="FT370" s="133"/>
      <c r="FU370" s="133"/>
      <c r="FV370" s="133"/>
      <c r="FW370" s="133"/>
      <c r="FX370" s="133"/>
      <c r="FY370" s="133"/>
      <c r="FZ370" s="133"/>
      <c r="GA370" s="133"/>
      <c r="GB370" s="133"/>
      <c r="GC370" s="133"/>
      <c r="GD370" s="133"/>
      <c r="GE370" s="133"/>
      <c r="GF370" s="133"/>
      <c r="GG370" s="133"/>
      <c r="GH370" s="133"/>
      <c r="GI370" s="133"/>
      <c r="GJ370" s="133"/>
      <c r="GK370" s="133"/>
      <c r="GL370" s="133"/>
      <c r="GM370" s="133"/>
      <c r="GN370" s="133"/>
      <c r="GO370" s="133"/>
      <c r="GP370" s="133"/>
      <c r="GQ370" s="133"/>
      <c r="GR370" s="133"/>
      <c r="GS370" s="133"/>
      <c r="GT370" s="133"/>
      <c r="GU370" s="133"/>
      <c r="GV370" s="133"/>
      <c r="GW370" s="133"/>
      <c r="GX370" s="133"/>
      <c r="GY370" s="133"/>
      <c r="GZ370" s="133"/>
      <c r="HA370" s="133"/>
      <c r="HB370" s="133"/>
      <c r="HC370" s="133"/>
      <c r="HD370" s="133"/>
      <c r="HE370" s="133"/>
      <c r="HF370" s="133"/>
      <c r="HG370" s="133"/>
      <c r="HH370" s="133"/>
      <c r="HI370" s="133"/>
      <c r="HJ370" s="133"/>
      <c r="HK370" s="133"/>
      <c r="HL370" s="133"/>
      <c r="HM370" s="133"/>
      <c r="HN370" s="133"/>
      <c r="HO370" s="133"/>
      <c r="HP370" s="133"/>
      <c r="HQ370" s="133"/>
      <c r="HR370" s="133"/>
      <c r="HS370" s="133"/>
      <c r="HT370" s="133"/>
      <c r="HU370" s="133"/>
      <c r="HV370" s="133"/>
      <c r="HW370" s="133"/>
      <c r="HX370" s="133"/>
      <c r="HY370" s="133"/>
      <c r="HZ370" s="133"/>
      <c r="IA370" s="133"/>
      <c r="IB370" s="133"/>
      <c r="IC370" s="133"/>
      <c r="ID370" s="133"/>
      <c r="IE370" s="133"/>
      <c r="IF370" s="133"/>
      <c r="IG370" s="133"/>
      <c r="IH370" s="133"/>
      <c r="II370" s="133"/>
      <c r="IJ370" s="133"/>
      <c r="IK370" s="133"/>
      <c r="IL370" s="133"/>
      <c r="IM370" s="133"/>
      <c r="IN370" s="133"/>
      <c r="IO370" s="133"/>
      <c r="IP370" s="133"/>
      <c r="IQ370" s="133"/>
      <c r="IR370" s="133"/>
      <c r="IS370" s="133"/>
      <c r="IT370" s="133"/>
      <c r="IU370" s="133"/>
      <c r="IV370" s="133"/>
      <c r="IW370" s="133"/>
    </row>
    <row r="371" customFormat="false" ht="16.5" hidden="false" customHeight="true" outlineLevel="0" collapsed="false">
      <c r="A371" s="166"/>
      <c r="B371" s="167"/>
      <c r="C371" s="70"/>
      <c r="D371" s="168"/>
      <c r="E371" s="168"/>
      <c r="F371" s="169"/>
      <c r="G371" s="169"/>
      <c r="H371" s="169"/>
      <c r="I371" s="170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/>
      <c r="CV371" s="59"/>
      <c r="CW371" s="59"/>
      <c r="CX371" s="59"/>
      <c r="CY371" s="59"/>
      <c r="CZ371" s="59"/>
      <c r="DA371" s="59"/>
      <c r="DB371" s="59"/>
      <c r="DC371" s="59"/>
      <c r="DD371" s="59"/>
      <c r="DE371" s="59"/>
      <c r="DF371" s="59"/>
      <c r="DG371" s="59"/>
      <c r="DH371" s="59"/>
      <c r="DI371" s="59"/>
      <c r="DJ371" s="59"/>
      <c r="DK371" s="59"/>
      <c r="DL371" s="59"/>
      <c r="DM371" s="59"/>
      <c r="DN371" s="59"/>
      <c r="DO371" s="59"/>
      <c r="DP371" s="59"/>
      <c r="DQ371" s="59"/>
      <c r="DR371" s="59"/>
      <c r="DS371" s="59"/>
      <c r="DT371" s="59"/>
      <c r="DU371" s="59"/>
      <c r="DV371" s="59"/>
      <c r="DW371" s="59"/>
      <c r="DX371" s="59"/>
      <c r="DY371" s="59"/>
      <c r="DZ371" s="59"/>
      <c r="EA371" s="59"/>
      <c r="EB371" s="59"/>
      <c r="EC371" s="59"/>
      <c r="ED371" s="59"/>
      <c r="EE371" s="59"/>
      <c r="EF371" s="59"/>
      <c r="EG371" s="59"/>
      <c r="EH371" s="59"/>
      <c r="EI371" s="59"/>
      <c r="EJ371" s="59"/>
      <c r="EK371" s="59"/>
      <c r="EL371" s="59"/>
      <c r="EM371" s="59"/>
      <c r="EN371" s="59"/>
      <c r="EO371" s="59"/>
      <c r="EP371" s="59"/>
      <c r="EQ371" s="59"/>
      <c r="ER371" s="59"/>
      <c r="ES371" s="59"/>
      <c r="ET371" s="59"/>
      <c r="EU371" s="59"/>
      <c r="EV371" s="59"/>
      <c r="EW371" s="59"/>
      <c r="EX371" s="59"/>
      <c r="EY371" s="59"/>
      <c r="EZ371" s="59"/>
      <c r="FA371" s="59"/>
      <c r="FB371" s="59"/>
      <c r="FC371" s="59"/>
      <c r="FD371" s="59"/>
      <c r="FE371" s="59"/>
      <c r="FF371" s="59"/>
      <c r="FG371" s="59"/>
      <c r="FH371" s="59"/>
      <c r="FI371" s="59"/>
      <c r="FJ371" s="59"/>
      <c r="FK371" s="59"/>
      <c r="FL371" s="59"/>
      <c r="FM371" s="59"/>
      <c r="FN371" s="59"/>
      <c r="FO371" s="59"/>
      <c r="FP371" s="59"/>
      <c r="FQ371" s="59"/>
      <c r="FR371" s="59"/>
      <c r="FS371" s="59"/>
      <c r="FT371" s="59"/>
      <c r="FU371" s="59"/>
      <c r="FV371" s="59"/>
      <c r="FW371" s="59"/>
      <c r="FX371" s="59"/>
      <c r="FY371" s="59"/>
      <c r="FZ371" s="59"/>
      <c r="GA371" s="59"/>
      <c r="GB371" s="59"/>
      <c r="GC371" s="59"/>
      <c r="GD371" s="59"/>
      <c r="GE371" s="59"/>
      <c r="GF371" s="59"/>
      <c r="GG371" s="59"/>
      <c r="GH371" s="59"/>
      <c r="GI371" s="59"/>
      <c r="GJ371" s="59"/>
      <c r="GK371" s="59"/>
      <c r="GL371" s="59"/>
      <c r="GM371" s="59"/>
      <c r="GN371" s="59"/>
      <c r="GO371" s="59"/>
      <c r="GP371" s="59"/>
      <c r="GQ371" s="59"/>
      <c r="GR371" s="59"/>
      <c r="GS371" s="59"/>
      <c r="GT371" s="59"/>
      <c r="GU371" s="59"/>
      <c r="GV371" s="59"/>
      <c r="GW371" s="59"/>
      <c r="GX371" s="59"/>
      <c r="GY371" s="59"/>
      <c r="GZ371" s="59"/>
      <c r="HA371" s="59"/>
      <c r="HB371" s="59"/>
      <c r="HC371" s="59"/>
      <c r="HD371" s="59"/>
      <c r="HE371" s="59"/>
      <c r="HF371" s="59"/>
      <c r="HG371" s="59"/>
      <c r="HH371" s="59"/>
      <c r="HI371" s="59"/>
      <c r="HJ371" s="59"/>
      <c r="HK371" s="59"/>
      <c r="HL371" s="59"/>
      <c r="HM371" s="59"/>
      <c r="HN371" s="59"/>
      <c r="HO371" s="59"/>
      <c r="HP371" s="59"/>
      <c r="HQ371" s="59"/>
      <c r="HR371" s="59"/>
      <c r="HS371" s="59"/>
      <c r="HT371" s="59"/>
      <c r="HU371" s="59"/>
      <c r="HV371" s="59"/>
      <c r="HW371" s="59"/>
      <c r="HX371" s="59"/>
      <c r="HY371" s="59"/>
      <c r="HZ371" s="59"/>
      <c r="IA371" s="59"/>
      <c r="IB371" s="59"/>
      <c r="IC371" s="59"/>
      <c r="ID371" s="59"/>
      <c r="IE371" s="59"/>
      <c r="IF371" s="59"/>
      <c r="IG371" s="59"/>
      <c r="IH371" s="59"/>
      <c r="II371" s="59"/>
      <c r="IJ371" s="59"/>
      <c r="IK371" s="59"/>
      <c r="IL371" s="59"/>
      <c r="IM371" s="59"/>
      <c r="IN371" s="59"/>
      <c r="IO371" s="59"/>
      <c r="IP371" s="59"/>
      <c r="IQ371" s="59"/>
      <c r="IR371" s="59"/>
      <c r="IS371" s="59"/>
      <c r="IT371" s="59"/>
      <c r="IU371" s="59"/>
      <c r="IV371" s="59"/>
      <c r="IW371" s="59"/>
    </row>
    <row r="372" customFormat="false" ht="18" hidden="false" customHeight="true" outlineLevel="0" collapsed="false">
      <c r="A372" s="159" t="s">
        <v>345</v>
      </c>
      <c r="B372" s="171"/>
      <c r="C372" s="172"/>
      <c r="D372" s="108" t="n">
        <f aca="false">D359+D136+D149+D370+D362+D194+D367</f>
        <v>-108523.590333333</v>
      </c>
      <c r="E372" s="108" t="n">
        <f aca="false">E359+E136+E149+E370+E362+E194+E367</f>
        <v>4112.538</v>
      </c>
      <c r="F372" s="109" t="n">
        <f aca="false">F359+F136+F149+F370+F362+F194+F367</f>
        <v>-1989.737</v>
      </c>
      <c r="G372" s="109" t="n">
        <f aca="false">G359+G136+G149+G370+G362+G194+G367</f>
        <v>0</v>
      </c>
      <c r="H372" s="109" t="n">
        <f aca="false">H359+H136+H149+H370+H362+H194+H367</f>
        <v>0</v>
      </c>
      <c r="I372" s="110" t="n">
        <f aca="false">I359+I136+I149+I370+I362+I194+I367</f>
        <v>2122.801</v>
      </c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1"/>
      <c r="AT372" s="111"/>
      <c r="AU372" s="111"/>
      <c r="AV372" s="111"/>
      <c r="AW372" s="111"/>
      <c r="AX372" s="111"/>
      <c r="AY372" s="111"/>
      <c r="AZ372" s="111"/>
      <c r="BA372" s="111"/>
      <c r="BB372" s="111"/>
      <c r="BC372" s="111"/>
      <c r="BD372" s="111"/>
      <c r="BE372" s="111"/>
      <c r="BF372" s="111"/>
      <c r="BG372" s="111"/>
      <c r="BH372" s="111"/>
      <c r="BI372" s="111"/>
      <c r="BJ372" s="111"/>
      <c r="BK372" s="111"/>
      <c r="BL372" s="111"/>
      <c r="BM372" s="111"/>
      <c r="BN372" s="111"/>
      <c r="BO372" s="111"/>
      <c r="BP372" s="111"/>
      <c r="BQ372" s="111"/>
      <c r="BR372" s="111"/>
      <c r="BS372" s="111"/>
      <c r="BT372" s="111"/>
      <c r="BU372" s="111"/>
      <c r="BV372" s="111"/>
      <c r="BW372" s="111"/>
      <c r="BX372" s="111"/>
      <c r="BY372" s="111"/>
      <c r="BZ372" s="111"/>
      <c r="CA372" s="111"/>
      <c r="CB372" s="111"/>
      <c r="CC372" s="111"/>
      <c r="CD372" s="111"/>
      <c r="CE372" s="111"/>
      <c r="CF372" s="111"/>
      <c r="CG372" s="111"/>
      <c r="CH372" s="111"/>
      <c r="CI372" s="111"/>
      <c r="CJ372" s="111"/>
      <c r="CK372" s="111"/>
      <c r="CL372" s="111"/>
      <c r="CM372" s="111"/>
      <c r="CN372" s="111"/>
      <c r="CO372" s="111"/>
      <c r="CP372" s="111"/>
      <c r="CQ372" s="111"/>
      <c r="CR372" s="111"/>
      <c r="CS372" s="111"/>
      <c r="CT372" s="111"/>
      <c r="CU372" s="111"/>
      <c r="CV372" s="111"/>
      <c r="CW372" s="111"/>
      <c r="CX372" s="111"/>
      <c r="CY372" s="111"/>
      <c r="CZ372" s="111"/>
      <c r="DA372" s="111"/>
      <c r="DB372" s="111"/>
      <c r="DC372" s="111"/>
      <c r="DD372" s="111"/>
      <c r="DE372" s="111"/>
      <c r="DF372" s="111"/>
      <c r="DG372" s="111"/>
      <c r="DH372" s="111"/>
      <c r="DI372" s="111"/>
      <c r="DJ372" s="111"/>
      <c r="DK372" s="111"/>
      <c r="DL372" s="111"/>
      <c r="DM372" s="111"/>
      <c r="DN372" s="111"/>
      <c r="DO372" s="111"/>
      <c r="DP372" s="111"/>
      <c r="DQ372" s="111"/>
      <c r="DR372" s="111"/>
      <c r="DS372" s="111"/>
      <c r="DT372" s="111"/>
      <c r="DU372" s="111"/>
      <c r="DV372" s="111"/>
      <c r="DW372" s="111"/>
      <c r="DX372" s="111"/>
      <c r="DY372" s="111"/>
      <c r="DZ372" s="111"/>
      <c r="EA372" s="111"/>
      <c r="EB372" s="111"/>
      <c r="EC372" s="111"/>
      <c r="ED372" s="111"/>
      <c r="EE372" s="111"/>
      <c r="EF372" s="111"/>
      <c r="EG372" s="111"/>
      <c r="EH372" s="111"/>
      <c r="EI372" s="111"/>
      <c r="EJ372" s="111"/>
      <c r="EK372" s="111"/>
      <c r="EL372" s="111"/>
      <c r="EM372" s="111"/>
      <c r="EN372" s="111"/>
      <c r="EO372" s="111"/>
      <c r="EP372" s="111"/>
      <c r="EQ372" s="111"/>
      <c r="ER372" s="111"/>
      <c r="ES372" s="111"/>
      <c r="ET372" s="111"/>
      <c r="EU372" s="111"/>
      <c r="EV372" s="111"/>
      <c r="EW372" s="111"/>
      <c r="EX372" s="111"/>
      <c r="EY372" s="111"/>
      <c r="EZ372" s="111"/>
      <c r="FA372" s="111"/>
      <c r="FB372" s="111"/>
      <c r="FC372" s="111"/>
      <c r="FD372" s="111"/>
      <c r="FE372" s="111"/>
      <c r="FF372" s="111"/>
      <c r="FG372" s="111"/>
      <c r="FH372" s="111"/>
      <c r="FI372" s="111"/>
      <c r="FJ372" s="111"/>
      <c r="FK372" s="111"/>
      <c r="FL372" s="111"/>
      <c r="FM372" s="111"/>
      <c r="FN372" s="111"/>
      <c r="FO372" s="111"/>
      <c r="FP372" s="111"/>
      <c r="FQ372" s="111"/>
      <c r="FR372" s="111"/>
      <c r="FS372" s="111"/>
      <c r="FT372" s="111"/>
      <c r="FU372" s="111"/>
      <c r="FV372" s="111"/>
      <c r="FW372" s="111"/>
      <c r="FX372" s="111"/>
      <c r="FY372" s="111"/>
      <c r="FZ372" s="111"/>
      <c r="GA372" s="111"/>
      <c r="GB372" s="111"/>
      <c r="GC372" s="111"/>
      <c r="GD372" s="111"/>
      <c r="GE372" s="111"/>
      <c r="GF372" s="111"/>
      <c r="GG372" s="111"/>
      <c r="GH372" s="111"/>
      <c r="GI372" s="111"/>
      <c r="GJ372" s="111"/>
      <c r="GK372" s="111"/>
      <c r="GL372" s="111"/>
      <c r="GM372" s="111"/>
      <c r="GN372" s="111"/>
      <c r="GO372" s="111"/>
      <c r="GP372" s="111"/>
      <c r="GQ372" s="111"/>
      <c r="GR372" s="111"/>
      <c r="GS372" s="111"/>
      <c r="GT372" s="111"/>
      <c r="GU372" s="111"/>
      <c r="GV372" s="111"/>
      <c r="GW372" s="111"/>
      <c r="GX372" s="111"/>
      <c r="GY372" s="111"/>
      <c r="GZ372" s="111"/>
      <c r="HA372" s="111"/>
      <c r="HB372" s="111"/>
      <c r="HC372" s="111"/>
      <c r="HD372" s="111"/>
      <c r="HE372" s="111"/>
      <c r="HF372" s="111"/>
      <c r="HG372" s="111"/>
      <c r="HH372" s="111"/>
      <c r="HI372" s="111"/>
      <c r="HJ372" s="111"/>
      <c r="HK372" s="111"/>
      <c r="HL372" s="111"/>
      <c r="HM372" s="111"/>
      <c r="HN372" s="111"/>
      <c r="HO372" s="111"/>
      <c r="HP372" s="111"/>
      <c r="HQ372" s="111"/>
      <c r="HR372" s="111"/>
      <c r="HS372" s="111"/>
      <c r="HT372" s="111"/>
      <c r="HU372" s="111"/>
      <c r="HV372" s="111"/>
      <c r="HW372" s="111"/>
      <c r="HX372" s="111"/>
      <c r="HY372" s="111"/>
      <c r="HZ372" s="111"/>
      <c r="IA372" s="111"/>
      <c r="IB372" s="111"/>
      <c r="IC372" s="111"/>
      <c r="ID372" s="111"/>
      <c r="IE372" s="111"/>
      <c r="IF372" s="111"/>
      <c r="IG372" s="111"/>
      <c r="IH372" s="111"/>
      <c r="II372" s="111"/>
      <c r="IJ372" s="111"/>
      <c r="IK372" s="111"/>
      <c r="IL372" s="111"/>
      <c r="IM372" s="111"/>
      <c r="IN372" s="111"/>
      <c r="IO372" s="111"/>
      <c r="IP372" s="111"/>
      <c r="IQ372" s="111"/>
      <c r="IR372" s="111"/>
      <c r="IS372" s="111"/>
      <c r="IT372" s="111"/>
      <c r="IU372" s="111"/>
      <c r="IV372" s="111"/>
      <c r="IW372" s="111"/>
    </row>
    <row r="373" customFormat="false" ht="18" hidden="false" customHeight="true" outlineLevel="0" collapsed="false">
      <c r="A373" s="159"/>
      <c r="B373" s="171"/>
      <c r="C373" s="172"/>
      <c r="D373" s="108"/>
      <c r="E373" s="108"/>
      <c r="F373" s="109"/>
      <c r="G373" s="109"/>
      <c r="H373" s="109"/>
      <c r="I373" s="110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  <c r="AN373" s="111"/>
      <c r="AO373" s="111"/>
      <c r="AP373" s="111"/>
      <c r="AQ373" s="111"/>
      <c r="AR373" s="111"/>
      <c r="AS373" s="111"/>
      <c r="AT373" s="111"/>
      <c r="AU373" s="111"/>
      <c r="AV373" s="111"/>
      <c r="AW373" s="111"/>
      <c r="AX373" s="111"/>
      <c r="AY373" s="111"/>
      <c r="AZ373" s="111"/>
      <c r="BA373" s="111"/>
      <c r="BB373" s="111"/>
      <c r="BC373" s="111"/>
      <c r="BD373" s="111"/>
      <c r="BE373" s="111"/>
      <c r="BF373" s="111"/>
      <c r="BG373" s="111"/>
      <c r="BH373" s="111"/>
      <c r="BI373" s="111"/>
      <c r="BJ373" s="111"/>
      <c r="BK373" s="111"/>
      <c r="BL373" s="111"/>
      <c r="BM373" s="111"/>
      <c r="BN373" s="111"/>
      <c r="BO373" s="111"/>
      <c r="BP373" s="111"/>
      <c r="BQ373" s="111"/>
      <c r="BR373" s="111"/>
      <c r="BS373" s="111"/>
      <c r="BT373" s="111"/>
      <c r="BU373" s="111"/>
      <c r="BV373" s="111"/>
      <c r="BW373" s="111"/>
      <c r="BX373" s="111"/>
      <c r="BY373" s="111"/>
      <c r="BZ373" s="111"/>
      <c r="CA373" s="111"/>
      <c r="CB373" s="111"/>
      <c r="CC373" s="111"/>
      <c r="CD373" s="111"/>
      <c r="CE373" s="111"/>
      <c r="CF373" s="111"/>
      <c r="CG373" s="111"/>
      <c r="CH373" s="111"/>
      <c r="CI373" s="111"/>
      <c r="CJ373" s="111"/>
      <c r="CK373" s="111"/>
      <c r="CL373" s="111"/>
      <c r="CM373" s="111"/>
      <c r="CN373" s="111"/>
      <c r="CO373" s="111"/>
      <c r="CP373" s="111"/>
      <c r="CQ373" s="111"/>
      <c r="CR373" s="111"/>
      <c r="CS373" s="111"/>
      <c r="CT373" s="111"/>
      <c r="CU373" s="111"/>
      <c r="CV373" s="111"/>
      <c r="CW373" s="111"/>
      <c r="CX373" s="111"/>
      <c r="CY373" s="111"/>
      <c r="CZ373" s="111"/>
      <c r="DA373" s="111"/>
      <c r="DB373" s="111"/>
      <c r="DC373" s="111"/>
      <c r="DD373" s="111"/>
      <c r="DE373" s="111"/>
      <c r="DF373" s="111"/>
      <c r="DG373" s="111"/>
      <c r="DH373" s="111"/>
      <c r="DI373" s="111"/>
      <c r="DJ373" s="111"/>
      <c r="DK373" s="111"/>
      <c r="DL373" s="111"/>
      <c r="DM373" s="111"/>
      <c r="DN373" s="111"/>
      <c r="DO373" s="111"/>
      <c r="DP373" s="111"/>
      <c r="DQ373" s="111"/>
      <c r="DR373" s="111"/>
      <c r="DS373" s="111"/>
      <c r="DT373" s="111"/>
      <c r="DU373" s="111"/>
      <c r="DV373" s="111"/>
      <c r="DW373" s="111"/>
      <c r="DX373" s="111"/>
      <c r="DY373" s="111"/>
      <c r="DZ373" s="111"/>
      <c r="EA373" s="111"/>
      <c r="EB373" s="111"/>
      <c r="EC373" s="111"/>
      <c r="ED373" s="111"/>
      <c r="EE373" s="111"/>
      <c r="EF373" s="111"/>
      <c r="EG373" s="111"/>
      <c r="EH373" s="111"/>
      <c r="EI373" s="111"/>
      <c r="EJ373" s="111"/>
      <c r="EK373" s="111"/>
      <c r="EL373" s="111"/>
      <c r="EM373" s="111"/>
      <c r="EN373" s="111"/>
      <c r="EO373" s="111"/>
      <c r="EP373" s="111"/>
      <c r="EQ373" s="111"/>
      <c r="ER373" s="111"/>
      <c r="ES373" s="111"/>
      <c r="ET373" s="111"/>
      <c r="EU373" s="111"/>
      <c r="EV373" s="111"/>
      <c r="EW373" s="111"/>
      <c r="EX373" s="111"/>
      <c r="EY373" s="111"/>
      <c r="EZ373" s="111"/>
      <c r="FA373" s="111"/>
      <c r="FB373" s="111"/>
      <c r="FC373" s="111"/>
      <c r="FD373" s="111"/>
      <c r="FE373" s="111"/>
      <c r="FF373" s="111"/>
      <c r="FG373" s="111"/>
      <c r="FH373" s="111"/>
      <c r="FI373" s="111"/>
      <c r="FJ373" s="111"/>
      <c r="FK373" s="111"/>
      <c r="FL373" s="111"/>
      <c r="FM373" s="111"/>
      <c r="FN373" s="111"/>
      <c r="FO373" s="111"/>
      <c r="FP373" s="111"/>
      <c r="FQ373" s="111"/>
      <c r="FR373" s="111"/>
      <c r="FS373" s="111"/>
      <c r="FT373" s="111"/>
      <c r="FU373" s="111"/>
      <c r="FV373" s="111"/>
      <c r="FW373" s="111"/>
      <c r="FX373" s="111"/>
      <c r="FY373" s="111"/>
      <c r="FZ373" s="111"/>
      <c r="GA373" s="111"/>
      <c r="GB373" s="111"/>
      <c r="GC373" s="111"/>
      <c r="GD373" s="111"/>
      <c r="GE373" s="111"/>
      <c r="GF373" s="111"/>
      <c r="GG373" s="111"/>
      <c r="GH373" s="111"/>
      <c r="GI373" s="111"/>
      <c r="GJ373" s="111"/>
      <c r="GK373" s="111"/>
      <c r="GL373" s="111"/>
      <c r="GM373" s="111"/>
      <c r="GN373" s="111"/>
      <c r="GO373" s="111"/>
      <c r="GP373" s="111"/>
      <c r="GQ373" s="111"/>
      <c r="GR373" s="111"/>
      <c r="GS373" s="111"/>
      <c r="GT373" s="111"/>
      <c r="GU373" s="111"/>
      <c r="GV373" s="111"/>
      <c r="GW373" s="111"/>
      <c r="GX373" s="111"/>
      <c r="GY373" s="111"/>
      <c r="GZ373" s="111"/>
      <c r="HA373" s="111"/>
      <c r="HB373" s="111"/>
      <c r="HC373" s="111"/>
      <c r="HD373" s="111"/>
      <c r="HE373" s="111"/>
      <c r="HF373" s="111"/>
      <c r="HG373" s="111"/>
      <c r="HH373" s="111"/>
      <c r="HI373" s="111"/>
      <c r="HJ373" s="111"/>
      <c r="HK373" s="111"/>
      <c r="HL373" s="111"/>
      <c r="HM373" s="111"/>
      <c r="HN373" s="111"/>
      <c r="HO373" s="111"/>
      <c r="HP373" s="111"/>
      <c r="HQ373" s="111"/>
      <c r="HR373" s="111"/>
      <c r="HS373" s="111"/>
      <c r="HT373" s="111"/>
      <c r="HU373" s="111"/>
      <c r="HV373" s="111"/>
      <c r="HW373" s="111"/>
      <c r="HX373" s="111"/>
      <c r="HY373" s="111"/>
      <c r="HZ373" s="111"/>
      <c r="IA373" s="111"/>
      <c r="IB373" s="111"/>
      <c r="IC373" s="111"/>
      <c r="ID373" s="111"/>
      <c r="IE373" s="111"/>
      <c r="IF373" s="111"/>
      <c r="IG373" s="111"/>
      <c r="IH373" s="111"/>
      <c r="II373" s="111"/>
      <c r="IJ373" s="111"/>
      <c r="IK373" s="111"/>
      <c r="IL373" s="111"/>
      <c r="IM373" s="111"/>
      <c r="IN373" s="111"/>
      <c r="IO373" s="111"/>
      <c r="IP373" s="111"/>
      <c r="IQ373" s="111"/>
      <c r="IR373" s="111"/>
      <c r="IS373" s="111"/>
      <c r="IT373" s="111"/>
      <c r="IU373" s="111"/>
      <c r="IV373" s="111"/>
      <c r="IW373" s="111"/>
    </row>
    <row r="374" customFormat="false" ht="18" hidden="true" customHeight="true" outlineLevel="0" collapsed="false">
      <c r="A374" s="143" t="s">
        <v>346</v>
      </c>
      <c r="B374" s="142"/>
      <c r="C374" s="172"/>
      <c r="D374" s="108"/>
      <c r="E374" s="108"/>
      <c r="F374" s="109"/>
      <c r="G374" s="109"/>
      <c r="H374" s="109"/>
      <c r="I374" s="110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  <c r="AN374" s="111"/>
      <c r="AO374" s="111"/>
      <c r="AP374" s="111"/>
      <c r="AQ374" s="111"/>
      <c r="AR374" s="111"/>
      <c r="AS374" s="111"/>
      <c r="AT374" s="111"/>
      <c r="AU374" s="111"/>
      <c r="AV374" s="111"/>
      <c r="AW374" s="111"/>
      <c r="AX374" s="111"/>
      <c r="AY374" s="111"/>
      <c r="AZ374" s="111"/>
      <c r="BA374" s="111"/>
      <c r="BB374" s="111"/>
      <c r="BC374" s="111"/>
      <c r="BD374" s="111"/>
      <c r="BE374" s="111"/>
      <c r="BF374" s="111"/>
      <c r="BG374" s="111"/>
      <c r="BH374" s="111"/>
      <c r="BI374" s="111"/>
      <c r="BJ374" s="111"/>
      <c r="BK374" s="111"/>
      <c r="BL374" s="111"/>
      <c r="BM374" s="111"/>
      <c r="BN374" s="111"/>
      <c r="BO374" s="111"/>
      <c r="BP374" s="111"/>
      <c r="BQ374" s="111"/>
      <c r="BR374" s="111"/>
      <c r="BS374" s="111"/>
      <c r="BT374" s="111"/>
      <c r="BU374" s="111"/>
      <c r="BV374" s="111"/>
      <c r="BW374" s="111"/>
      <c r="BX374" s="111"/>
      <c r="BY374" s="111"/>
      <c r="BZ374" s="111"/>
      <c r="CA374" s="111"/>
      <c r="CB374" s="111"/>
      <c r="CC374" s="111"/>
      <c r="CD374" s="111"/>
      <c r="CE374" s="111"/>
      <c r="CF374" s="111"/>
      <c r="CG374" s="111"/>
      <c r="CH374" s="111"/>
      <c r="CI374" s="111"/>
      <c r="CJ374" s="111"/>
      <c r="CK374" s="111"/>
      <c r="CL374" s="111"/>
      <c r="CM374" s="111"/>
      <c r="CN374" s="111"/>
      <c r="CO374" s="111"/>
      <c r="CP374" s="111"/>
      <c r="CQ374" s="111"/>
      <c r="CR374" s="111"/>
      <c r="CS374" s="111"/>
      <c r="CT374" s="111"/>
      <c r="CU374" s="111"/>
      <c r="CV374" s="111"/>
      <c r="CW374" s="111"/>
      <c r="CX374" s="111"/>
      <c r="CY374" s="111"/>
      <c r="CZ374" s="111"/>
      <c r="DA374" s="111"/>
      <c r="DB374" s="111"/>
      <c r="DC374" s="111"/>
      <c r="DD374" s="111"/>
      <c r="DE374" s="111"/>
      <c r="DF374" s="111"/>
      <c r="DG374" s="111"/>
      <c r="DH374" s="111"/>
      <c r="DI374" s="111"/>
      <c r="DJ374" s="111"/>
      <c r="DK374" s="111"/>
      <c r="DL374" s="111"/>
      <c r="DM374" s="111"/>
      <c r="DN374" s="111"/>
      <c r="DO374" s="111"/>
      <c r="DP374" s="111"/>
      <c r="DQ374" s="111"/>
      <c r="DR374" s="111"/>
      <c r="DS374" s="111"/>
      <c r="DT374" s="111"/>
      <c r="DU374" s="111"/>
      <c r="DV374" s="111"/>
      <c r="DW374" s="111"/>
      <c r="DX374" s="111"/>
      <c r="DY374" s="111"/>
      <c r="DZ374" s="111"/>
      <c r="EA374" s="111"/>
      <c r="EB374" s="111"/>
      <c r="EC374" s="111"/>
      <c r="ED374" s="111"/>
      <c r="EE374" s="111"/>
      <c r="EF374" s="111"/>
      <c r="EG374" s="111"/>
      <c r="EH374" s="111"/>
      <c r="EI374" s="111"/>
      <c r="EJ374" s="111"/>
      <c r="EK374" s="111"/>
      <c r="EL374" s="111"/>
      <c r="EM374" s="111"/>
      <c r="EN374" s="111"/>
      <c r="EO374" s="111"/>
      <c r="EP374" s="111"/>
      <c r="EQ374" s="111"/>
      <c r="ER374" s="111"/>
      <c r="ES374" s="111"/>
      <c r="ET374" s="111"/>
      <c r="EU374" s="111"/>
      <c r="EV374" s="111"/>
      <c r="EW374" s="111"/>
      <c r="EX374" s="111"/>
      <c r="EY374" s="111"/>
      <c r="EZ374" s="111"/>
      <c r="FA374" s="111"/>
      <c r="FB374" s="111"/>
      <c r="FC374" s="111"/>
      <c r="FD374" s="111"/>
      <c r="FE374" s="111"/>
      <c r="FF374" s="111"/>
      <c r="FG374" s="111"/>
      <c r="FH374" s="111"/>
      <c r="FI374" s="111"/>
      <c r="FJ374" s="111"/>
      <c r="FK374" s="111"/>
      <c r="FL374" s="111"/>
      <c r="FM374" s="111"/>
      <c r="FN374" s="111"/>
      <c r="FO374" s="111"/>
      <c r="FP374" s="111"/>
      <c r="FQ374" s="111"/>
      <c r="FR374" s="111"/>
      <c r="FS374" s="111"/>
      <c r="FT374" s="111"/>
      <c r="FU374" s="111"/>
      <c r="FV374" s="111"/>
      <c r="FW374" s="111"/>
      <c r="FX374" s="111"/>
      <c r="FY374" s="111"/>
      <c r="FZ374" s="111"/>
      <c r="GA374" s="111"/>
      <c r="GB374" s="111"/>
      <c r="GC374" s="111"/>
      <c r="GD374" s="111"/>
      <c r="GE374" s="111"/>
      <c r="GF374" s="111"/>
      <c r="GG374" s="111"/>
      <c r="GH374" s="111"/>
      <c r="GI374" s="111"/>
      <c r="GJ374" s="111"/>
      <c r="GK374" s="111"/>
      <c r="GL374" s="111"/>
      <c r="GM374" s="111"/>
      <c r="GN374" s="111"/>
      <c r="GO374" s="111"/>
      <c r="GP374" s="111"/>
      <c r="GQ374" s="111"/>
      <c r="GR374" s="111"/>
      <c r="GS374" s="111"/>
      <c r="GT374" s="111"/>
      <c r="GU374" s="111"/>
      <c r="GV374" s="111"/>
      <c r="GW374" s="111"/>
      <c r="GX374" s="111"/>
      <c r="GY374" s="111"/>
      <c r="GZ374" s="111"/>
      <c r="HA374" s="111"/>
      <c r="HB374" s="111"/>
      <c r="HC374" s="111"/>
      <c r="HD374" s="111"/>
      <c r="HE374" s="111"/>
      <c r="HF374" s="111"/>
      <c r="HG374" s="111"/>
      <c r="HH374" s="111"/>
      <c r="HI374" s="111"/>
      <c r="HJ374" s="111"/>
      <c r="HK374" s="111"/>
      <c r="HL374" s="111"/>
      <c r="HM374" s="111"/>
      <c r="HN374" s="111"/>
      <c r="HO374" s="111"/>
      <c r="HP374" s="111"/>
      <c r="HQ374" s="111"/>
      <c r="HR374" s="111"/>
      <c r="HS374" s="111"/>
      <c r="HT374" s="111"/>
      <c r="HU374" s="111"/>
      <c r="HV374" s="111"/>
      <c r="HW374" s="111"/>
      <c r="HX374" s="111"/>
      <c r="HY374" s="111"/>
      <c r="HZ374" s="111"/>
      <c r="IA374" s="111"/>
      <c r="IB374" s="111"/>
      <c r="IC374" s="111"/>
      <c r="ID374" s="111"/>
      <c r="IE374" s="111"/>
      <c r="IF374" s="111"/>
      <c r="IG374" s="111"/>
      <c r="IH374" s="111"/>
      <c r="II374" s="111"/>
      <c r="IJ374" s="111"/>
      <c r="IK374" s="111"/>
      <c r="IL374" s="111"/>
      <c r="IM374" s="111"/>
      <c r="IN374" s="111"/>
      <c r="IO374" s="111"/>
      <c r="IP374" s="111"/>
      <c r="IQ374" s="111"/>
      <c r="IR374" s="111"/>
      <c r="IS374" s="111"/>
      <c r="IT374" s="111"/>
      <c r="IU374" s="111"/>
      <c r="IV374" s="111"/>
      <c r="IW374" s="111"/>
    </row>
    <row r="375" customFormat="false" ht="18" hidden="true" customHeight="true" outlineLevel="0" collapsed="false">
      <c r="A375" s="173"/>
      <c r="B375" s="164"/>
      <c r="C375" s="172"/>
      <c r="D375" s="58"/>
      <c r="E375" s="58"/>
      <c r="F375" s="174"/>
      <c r="G375" s="174"/>
      <c r="H375" s="174"/>
      <c r="I375" s="175"/>
      <c r="J375" s="176"/>
      <c r="K375" s="176"/>
      <c r="L375" s="176"/>
      <c r="M375" s="176"/>
      <c r="N375" s="176"/>
      <c r="O375" s="176"/>
      <c r="P375" s="176"/>
      <c r="Q375" s="176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  <c r="AN375" s="111"/>
      <c r="AO375" s="111"/>
      <c r="AP375" s="111"/>
      <c r="AQ375" s="111"/>
      <c r="AR375" s="111"/>
      <c r="AS375" s="111"/>
      <c r="AT375" s="111"/>
      <c r="AU375" s="111"/>
      <c r="AV375" s="111"/>
      <c r="AW375" s="111"/>
      <c r="AX375" s="111"/>
      <c r="AY375" s="111"/>
      <c r="AZ375" s="111"/>
      <c r="BA375" s="111"/>
      <c r="BB375" s="111"/>
      <c r="BC375" s="111"/>
      <c r="BD375" s="111"/>
      <c r="BE375" s="111"/>
      <c r="BF375" s="111"/>
      <c r="BG375" s="111"/>
      <c r="BH375" s="111"/>
      <c r="BI375" s="111"/>
      <c r="BJ375" s="111"/>
      <c r="BK375" s="111"/>
      <c r="BL375" s="111"/>
      <c r="BM375" s="111"/>
      <c r="BN375" s="111"/>
      <c r="BO375" s="111"/>
      <c r="BP375" s="111"/>
      <c r="BQ375" s="111"/>
      <c r="BR375" s="111"/>
      <c r="BS375" s="111"/>
      <c r="BT375" s="111"/>
      <c r="BU375" s="111"/>
      <c r="BV375" s="111"/>
      <c r="BW375" s="111"/>
      <c r="BX375" s="111"/>
      <c r="BY375" s="111"/>
      <c r="BZ375" s="111"/>
      <c r="CA375" s="111"/>
      <c r="CB375" s="111"/>
      <c r="CC375" s="111"/>
      <c r="CD375" s="111"/>
      <c r="CE375" s="111"/>
      <c r="CF375" s="111"/>
      <c r="CG375" s="111"/>
      <c r="CH375" s="111"/>
      <c r="CI375" s="111"/>
      <c r="CJ375" s="111"/>
      <c r="CK375" s="111"/>
      <c r="CL375" s="111"/>
      <c r="CM375" s="111"/>
      <c r="CN375" s="111"/>
      <c r="CO375" s="111"/>
      <c r="CP375" s="111"/>
      <c r="CQ375" s="111"/>
      <c r="CR375" s="111"/>
      <c r="CS375" s="111"/>
      <c r="CT375" s="111"/>
      <c r="CU375" s="111"/>
      <c r="CV375" s="111"/>
      <c r="CW375" s="111"/>
      <c r="CX375" s="111"/>
      <c r="CY375" s="111"/>
      <c r="CZ375" s="111"/>
      <c r="DA375" s="111"/>
      <c r="DB375" s="111"/>
      <c r="DC375" s="111"/>
      <c r="DD375" s="111"/>
      <c r="DE375" s="111"/>
      <c r="DF375" s="111"/>
      <c r="DG375" s="111"/>
      <c r="DH375" s="111"/>
      <c r="DI375" s="111"/>
      <c r="DJ375" s="111"/>
      <c r="DK375" s="111"/>
      <c r="DL375" s="111"/>
      <c r="DM375" s="111"/>
      <c r="DN375" s="111"/>
      <c r="DO375" s="111"/>
      <c r="DP375" s="111"/>
      <c r="DQ375" s="111"/>
      <c r="DR375" s="111"/>
      <c r="DS375" s="111"/>
      <c r="DT375" s="111"/>
      <c r="DU375" s="111"/>
      <c r="DV375" s="111"/>
      <c r="DW375" s="111"/>
      <c r="DX375" s="111"/>
      <c r="DY375" s="111"/>
      <c r="DZ375" s="111"/>
      <c r="EA375" s="111"/>
      <c r="EB375" s="111"/>
      <c r="EC375" s="111"/>
      <c r="ED375" s="111"/>
      <c r="EE375" s="111"/>
      <c r="EF375" s="111"/>
      <c r="EG375" s="111"/>
      <c r="EH375" s="111"/>
      <c r="EI375" s="111"/>
      <c r="EJ375" s="111"/>
      <c r="EK375" s="111"/>
      <c r="EL375" s="111"/>
      <c r="EM375" s="111"/>
      <c r="EN375" s="111"/>
      <c r="EO375" s="111"/>
      <c r="EP375" s="111"/>
      <c r="EQ375" s="111"/>
      <c r="ER375" s="111"/>
      <c r="ES375" s="111"/>
      <c r="ET375" s="111"/>
      <c r="EU375" s="111"/>
      <c r="EV375" s="111"/>
      <c r="EW375" s="111"/>
      <c r="EX375" s="111"/>
      <c r="EY375" s="111"/>
      <c r="EZ375" s="111"/>
      <c r="FA375" s="111"/>
      <c r="FB375" s="111"/>
      <c r="FC375" s="111"/>
      <c r="FD375" s="111"/>
      <c r="FE375" s="111"/>
      <c r="FF375" s="111"/>
      <c r="FG375" s="111"/>
      <c r="FH375" s="111"/>
      <c r="FI375" s="111"/>
      <c r="FJ375" s="111"/>
      <c r="FK375" s="111"/>
      <c r="FL375" s="111"/>
      <c r="FM375" s="111"/>
      <c r="FN375" s="111"/>
      <c r="FO375" s="111"/>
      <c r="FP375" s="111"/>
      <c r="FQ375" s="111"/>
      <c r="FR375" s="111"/>
      <c r="FS375" s="111"/>
      <c r="FT375" s="111"/>
      <c r="FU375" s="111"/>
      <c r="FV375" s="111"/>
      <c r="FW375" s="111"/>
      <c r="FX375" s="111"/>
      <c r="FY375" s="111"/>
      <c r="FZ375" s="111"/>
      <c r="GA375" s="111"/>
      <c r="GB375" s="111"/>
      <c r="GC375" s="111"/>
      <c r="GD375" s="111"/>
      <c r="GE375" s="111"/>
      <c r="GF375" s="111"/>
      <c r="GG375" s="111"/>
      <c r="GH375" s="111"/>
      <c r="GI375" s="111"/>
      <c r="GJ375" s="111"/>
      <c r="GK375" s="111"/>
      <c r="GL375" s="111"/>
      <c r="GM375" s="111"/>
      <c r="GN375" s="111"/>
      <c r="GO375" s="111"/>
      <c r="GP375" s="111"/>
      <c r="GQ375" s="111"/>
      <c r="GR375" s="111"/>
      <c r="GS375" s="111"/>
      <c r="GT375" s="111"/>
      <c r="GU375" s="111"/>
      <c r="GV375" s="111"/>
      <c r="GW375" s="111"/>
      <c r="GX375" s="111"/>
      <c r="GY375" s="111"/>
      <c r="GZ375" s="111"/>
      <c r="HA375" s="111"/>
      <c r="HB375" s="111"/>
      <c r="HC375" s="111"/>
      <c r="HD375" s="111"/>
      <c r="HE375" s="111"/>
      <c r="HF375" s="111"/>
      <c r="HG375" s="111"/>
      <c r="HH375" s="111"/>
      <c r="HI375" s="111"/>
      <c r="HJ375" s="111"/>
      <c r="HK375" s="111"/>
      <c r="HL375" s="111"/>
      <c r="HM375" s="111"/>
      <c r="HN375" s="111"/>
      <c r="HO375" s="111"/>
      <c r="HP375" s="111"/>
      <c r="HQ375" s="111"/>
      <c r="HR375" s="111"/>
      <c r="HS375" s="111"/>
      <c r="HT375" s="111"/>
      <c r="HU375" s="111"/>
      <c r="HV375" s="111"/>
      <c r="HW375" s="111"/>
      <c r="HX375" s="111"/>
      <c r="HY375" s="111"/>
      <c r="HZ375" s="111"/>
      <c r="IA375" s="111"/>
      <c r="IB375" s="111"/>
      <c r="IC375" s="111"/>
      <c r="ID375" s="111"/>
      <c r="IE375" s="111"/>
      <c r="IF375" s="111"/>
      <c r="IG375" s="111"/>
      <c r="IH375" s="111"/>
      <c r="II375" s="111"/>
      <c r="IJ375" s="111"/>
      <c r="IK375" s="111"/>
      <c r="IL375" s="111"/>
      <c r="IM375" s="111"/>
      <c r="IN375" s="111"/>
      <c r="IO375" s="111"/>
      <c r="IP375" s="111"/>
      <c r="IQ375" s="111"/>
      <c r="IR375" s="111"/>
      <c r="IS375" s="111"/>
      <c r="IT375" s="111"/>
      <c r="IU375" s="111"/>
      <c r="IV375" s="111"/>
      <c r="IW375" s="111"/>
    </row>
    <row r="376" customFormat="false" ht="18" hidden="true" customHeight="true" outlineLevel="0" collapsed="false">
      <c r="A376" s="173"/>
      <c r="B376" s="164"/>
      <c r="C376" s="172"/>
      <c r="D376" s="58"/>
      <c r="E376" s="58"/>
      <c r="F376" s="174"/>
      <c r="G376" s="174"/>
      <c r="H376" s="174"/>
      <c r="I376" s="175"/>
      <c r="J376" s="176"/>
      <c r="K376" s="176"/>
      <c r="L376" s="176"/>
      <c r="M376" s="176"/>
      <c r="N376" s="176"/>
      <c r="O376" s="176"/>
      <c r="P376" s="176"/>
      <c r="Q376" s="176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  <c r="AL376" s="111"/>
      <c r="AM376" s="111"/>
      <c r="AN376" s="111"/>
      <c r="AO376" s="111"/>
      <c r="AP376" s="111"/>
      <c r="AQ376" s="111"/>
      <c r="AR376" s="111"/>
      <c r="AS376" s="111"/>
      <c r="AT376" s="111"/>
      <c r="AU376" s="111"/>
      <c r="AV376" s="111"/>
      <c r="AW376" s="111"/>
      <c r="AX376" s="111"/>
      <c r="AY376" s="111"/>
      <c r="AZ376" s="111"/>
      <c r="BA376" s="111"/>
      <c r="BB376" s="111"/>
      <c r="BC376" s="111"/>
      <c r="BD376" s="111"/>
      <c r="BE376" s="111"/>
      <c r="BF376" s="111"/>
      <c r="BG376" s="111"/>
      <c r="BH376" s="111"/>
      <c r="BI376" s="111"/>
      <c r="BJ376" s="111"/>
      <c r="BK376" s="111"/>
      <c r="BL376" s="111"/>
      <c r="BM376" s="111"/>
      <c r="BN376" s="111"/>
      <c r="BO376" s="111"/>
      <c r="BP376" s="111"/>
      <c r="BQ376" s="111"/>
      <c r="BR376" s="111"/>
      <c r="BS376" s="111"/>
      <c r="BT376" s="111"/>
      <c r="BU376" s="111"/>
      <c r="BV376" s="111"/>
      <c r="BW376" s="111"/>
      <c r="BX376" s="111"/>
      <c r="BY376" s="111"/>
      <c r="BZ376" s="111"/>
      <c r="CA376" s="111"/>
      <c r="CB376" s="111"/>
      <c r="CC376" s="111"/>
      <c r="CD376" s="111"/>
      <c r="CE376" s="111"/>
      <c r="CF376" s="111"/>
      <c r="CG376" s="111"/>
      <c r="CH376" s="111"/>
      <c r="CI376" s="111"/>
      <c r="CJ376" s="111"/>
      <c r="CK376" s="111"/>
      <c r="CL376" s="111"/>
      <c r="CM376" s="111"/>
      <c r="CN376" s="111"/>
      <c r="CO376" s="111"/>
      <c r="CP376" s="111"/>
      <c r="CQ376" s="111"/>
      <c r="CR376" s="111"/>
      <c r="CS376" s="111"/>
      <c r="CT376" s="111"/>
      <c r="CU376" s="111"/>
      <c r="CV376" s="111"/>
      <c r="CW376" s="111"/>
      <c r="CX376" s="111"/>
      <c r="CY376" s="111"/>
      <c r="CZ376" s="111"/>
      <c r="DA376" s="111"/>
      <c r="DB376" s="111"/>
      <c r="DC376" s="111"/>
      <c r="DD376" s="111"/>
      <c r="DE376" s="111"/>
      <c r="DF376" s="111"/>
      <c r="DG376" s="111"/>
      <c r="DH376" s="111"/>
      <c r="DI376" s="111"/>
      <c r="DJ376" s="111"/>
      <c r="DK376" s="111"/>
      <c r="DL376" s="111"/>
      <c r="DM376" s="111"/>
      <c r="DN376" s="111"/>
      <c r="DO376" s="111"/>
      <c r="DP376" s="111"/>
      <c r="DQ376" s="111"/>
      <c r="DR376" s="111"/>
      <c r="DS376" s="111"/>
      <c r="DT376" s="111"/>
      <c r="DU376" s="111"/>
      <c r="DV376" s="111"/>
      <c r="DW376" s="111"/>
      <c r="DX376" s="111"/>
      <c r="DY376" s="111"/>
      <c r="DZ376" s="111"/>
      <c r="EA376" s="111"/>
      <c r="EB376" s="111"/>
      <c r="EC376" s="111"/>
      <c r="ED376" s="111"/>
      <c r="EE376" s="111"/>
      <c r="EF376" s="111"/>
      <c r="EG376" s="111"/>
      <c r="EH376" s="111"/>
      <c r="EI376" s="111"/>
      <c r="EJ376" s="111"/>
      <c r="EK376" s="111"/>
      <c r="EL376" s="111"/>
      <c r="EM376" s="111"/>
      <c r="EN376" s="111"/>
      <c r="EO376" s="111"/>
      <c r="EP376" s="111"/>
      <c r="EQ376" s="111"/>
      <c r="ER376" s="111"/>
      <c r="ES376" s="111"/>
      <c r="ET376" s="111"/>
      <c r="EU376" s="111"/>
      <c r="EV376" s="111"/>
      <c r="EW376" s="111"/>
      <c r="EX376" s="111"/>
      <c r="EY376" s="111"/>
      <c r="EZ376" s="111"/>
      <c r="FA376" s="111"/>
      <c r="FB376" s="111"/>
      <c r="FC376" s="111"/>
      <c r="FD376" s="111"/>
      <c r="FE376" s="111"/>
      <c r="FF376" s="111"/>
      <c r="FG376" s="111"/>
      <c r="FH376" s="111"/>
      <c r="FI376" s="111"/>
      <c r="FJ376" s="111"/>
      <c r="FK376" s="111"/>
      <c r="FL376" s="111"/>
      <c r="FM376" s="111"/>
      <c r="FN376" s="111"/>
      <c r="FO376" s="111"/>
      <c r="FP376" s="111"/>
      <c r="FQ376" s="111"/>
      <c r="FR376" s="111"/>
      <c r="FS376" s="111"/>
      <c r="FT376" s="111"/>
      <c r="FU376" s="111"/>
      <c r="FV376" s="111"/>
      <c r="FW376" s="111"/>
      <c r="FX376" s="111"/>
      <c r="FY376" s="111"/>
      <c r="FZ376" s="111"/>
      <c r="GA376" s="111"/>
      <c r="GB376" s="111"/>
      <c r="GC376" s="111"/>
      <c r="GD376" s="111"/>
      <c r="GE376" s="111"/>
      <c r="GF376" s="111"/>
      <c r="GG376" s="111"/>
      <c r="GH376" s="111"/>
      <c r="GI376" s="111"/>
      <c r="GJ376" s="111"/>
      <c r="GK376" s="111"/>
      <c r="GL376" s="111"/>
      <c r="GM376" s="111"/>
      <c r="GN376" s="111"/>
      <c r="GO376" s="111"/>
      <c r="GP376" s="111"/>
      <c r="GQ376" s="111"/>
      <c r="GR376" s="111"/>
      <c r="GS376" s="111"/>
      <c r="GT376" s="111"/>
      <c r="GU376" s="111"/>
      <c r="GV376" s="111"/>
      <c r="GW376" s="111"/>
      <c r="GX376" s="111"/>
      <c r="GY376" s="111"/>
      <c r="GZ376" s="111"/>
      <c r="HA376" s="111"/>
      <c r="HB376" s="111"/>
      <c r="HC376" s="111"/>
      <c r="HD376" s="111"/>
      <c r="HE376" s="111"/>
      <c r="HF376" s="111"/>
      <c r="HG376" s="111"/>
      <c r="HH376" s="111"/>
      <c r="HI376" s="111"/>
      <c r="HJ376" s="111"/>
      <c r="HK376" s="111"/>
      <c r="HL376" s="111"/>
      <c r="HM376" s="111"/>
      <c r="HN376" s="111"/>
      <c r="HO376" s="111"/>
      <c r="HP376" s="111"/>
      <c r="HQ376" s="111"/>
      <c r="HR376" s="111"/>
      <c r="HS376" s="111"/>
      <c r="HT376" s="111"/>
      <c r="HU376" s="111"/>
      <c r="HV376" s="111"/>
      <c r="HW376" s="111"/>
      <c r="HX376" s="111"/>
      <c r="HY376" s="111"/>
      <c r="HZ376" s="111"/>
      <c r="IA376" s="111"/>
      <c r="IB376" s="111"/>
      <c r="IC376" s="111"/>
      <c r="ID376" s="111"/>
      <c r="IE376" s="111"/>
      <c r="IF376" s="111"/>
      <c r="IG376" s="111"/>
      <c r="IH376" s="111"/>
      <c r="II376" s="111"/>
      <c r="IJ376" s="111"/>
      <c r="IK376" s="111"/>
      <c r="IL376" s="111"/>
      <c r="IM376" s="111"/>
      <c r="IN376" s="111"/>
      <c r="IO376" s="111"/>
      <c r="IP376" s="111"/>
      <c r="IQ376" s="111"/>
      <c r="IR376" s="111"/>
      <c r="IS376" s="111"/>
      <c r="IT376" s="111"/>
      <c r="IU376" s="111"/>
      <c r="IV376" s="111"/>
      <c r="IW376" s="111"/>
    </row>
    <row r="377" customFormat="false" ht="15.75" hidden="true" customHeight="true" outlineLevel="0" collapsed="false">
      <c r="A377" s="129" t="s">
        <v>347</v>
      </c>
      <c r="B377" s="130"/>
      <c r="C377" s="70"/>
      <c r="D377" s="136" t="n">
        <f aca="false">SUM(D375)</f>
        <v>0</v>
      </c>
      <c r="E377" s="162" t="n">
        <f aca="false">SUM(E375:E376)</f>
        <v>0</v>
      </c>
      <c r="F377" s="163" t="n">
        <f aca="false">SUM(F375:F376)</f>
        <v>0</v>
      </c>
      <c r="G377" s="163" t="n">
        <f aca="false">SUM(G375:G376)</f>
        <v>0</v>
      </c>
      <c r="H377" s="163" t="n">
        <f aca="false">SUM(H375:H376)</f>
        <v>0</v>
      </c>
      <c r="I377" s="138" t="n">
        <f aca="false">SUM(I375:I376)</f>
        <v>0</v>
      </c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/>
      <c r="CV377" s="59"/>
      <c r="CW377" s="59"/>
      <c r="CX377" s="59"/>
      <c r="CY377" s="59"/>
      <c r="CZ377" s="59"/>
      <c r="DA377" s="59"/>
      <c r="DB377" s="59"/>
      <c r="DC377" s="59"/>
      <c r="DD377" s="59"/>
      <c r="DE377" s="59"/>
      <c r="DF377" s="59"/>
      <c r="DG377" s="59"/>
      <c r="DH377" s="59"/>
      <c r="DI377" s="59"/>
      <c r="DJ377" s="59"/>
      <c r="DK377" s="59"/>
      <c r="DL377" s="59"/>
      <c r="DM377" s="59"/>
      <c r="DN377" s="59"/>
      <c r="DO377" s="59"/>
      <c r="DP377" s="59"/>
      <c r="DQ377" s="59"/>
      <c r="DR377" s="59"/>
      <c r="DS377" s="59"/>
      <c r="DT377" s="59"/>
      <c r="DU377" s="59"/>
      <c r="DV377" s="59"/>
      <c r="DW377" s="59"/>
      <c r="DX377" s="59"/>
      <c r="DY377" s="59"/>
      <c r="DZ377" s="59"/>
      <c r="EA377" s="59"/>
      <c r="EB377" s="59"/>
      <c r="EC377" s="59"/>
      <c r="ED377" s="59"/>
      <c r="EE377" s="59"/>
      <c r="EF377" s="59"/>
      <c r="EG377" s="59"/>
      <c r="EH377" s="59"/>
      <c r="EI377" s="59"/>
      <c r="EJ377" s="59"/>
      <c r="EK377" s="59"/>
      <c r="EL377" s="59"/>
      <c r="EM377" s="59"/>
      <c r="EN377" s="59"/>
      <c r="EO377" s="59"/>
      <c r="EP377" s="59"/>
      <c r="EQ377" s="59"/>
      <c r="ER377" s="59"/>
      <c r="ES377" s="59"/>
      <c r="ET377" s="59"/>
      <c r="EU377" s="59"/>
      <c r="EV377" s="59"/>
      <c r="EW377" s="59"/>
      <c r="EX377" s="59"/>
      <c r="EY377" s="59"/>
      <c r="EZ377" s="59"/>
      <c r="FA377" s="59"/>
      <c r="FB377" s="59"/>
      <c r="FC377" s="59"/>
      <c r="FD377" s="59"/>
      <c r="FE377" s="59"/>
      <c r="FF377" s="59"/>
      <c r="FG377" s="59"/>
      <c r="FH377" s="59"/>
      <c r="FI377" s="59"/>
      <c r="FJ377" s="59"/>
      <c r="FK377" s="59"/>
      <c r="FL377" s="59"/>
      <c r="FM377" s="59"/>
      <c r="FN377" s="59"/>
      <c r="FO377" s="59"/>
      <c r="FP377" s="59"/>
      <c r="FQ377" s="59"/>
      <c r="FR377" s="59"/>
      <c r="FS377" s="59"/>
      <c r="FT377" s="59"/>
      <c r="FU377" s="59"/>
      <c r="FV377" s="59"/>
      <c r="FW377" s="59"/>
      <c r="FX377" s="59"/>
      <c r="FY377" s="59"/>
      <c r="FZ377" s="59"/>
      <c r="GA377" s="59"/>
      <c r="GB377" s="59"/>
      <c r="GC377" s="59"/>
      <c r="GD377" s="59"/>
      <c r="GE377" s="59"/>
      <c r="GF377" s="59"/>
      <c r="GG377" s="59"/>
      <c r="GH377" s="59"/>
      <c r="GI377" s="59"/>
      <c r="GJ377" s="59"/>
      <c r="GK377" s="59"/>
      <c r="GL377" s="59"/>
      <c r="GM377" s="59"/>
      <c r="GN377" s="59"/>
      <c r="GO377" s="59"/>
      <c r="GP377" s="59"/>
      <c r="GQ377" s="59"/>
      <c r="GR377" s="59"/>
      <c r="GS377" s="59"/>
      <c r="GT377" s="59"/>
      <c r="GU377" s="59"/>
      <c r="GV377" s="59"/>
      <c r="GW377" s="59"/>
      <c r="GX377" s="59"/>
      <c r="GY377" s="59"/>
      <c r="GZ377" s="59"/>
      <c r="HA377" s="59"/>
      <c r="HB377" s="59"/>
      <c r="HC377" s="59"/>
      <c r="HD377" s="59"/>
      <c r="HE377" s="59"/>
      <c r="HF377" s="59"/>
      <c r="HG377" s="59"/>
      <c r="HH377" s="59"/>
      <c r="HI377" s="59"/>
      <c r="HJ377" s="59"/>
      <c r="HK377" s="59"/>
      <c r="HL377" s="59"/>
      <c r="HM377" s="59"/>
      <c r="HN377" s="59"/>
      <c r="HO377" s="59"/>
      <c r="HP377" s="59"/>
      <c r="HQ377" s="59"/>
      <c r="HR377" s="59"/>
      <c r="HS377" s="59"/>
      <c r="HT377" s="59"/>
      <c r="HU377" s="59"/>
      <c r="HV377" s="59"/>
      <c r="HW377" s="59"/>
      <c r="HX377" s="59"/>
      <c r="HY377" s="59"/>
      <c r="HZ377" s="59"/>
      <c r="IA377" s="59"/>
      <c r="IB377" s="59"/>
      <c r="IC377" s="59"/>
      <c r="ID377" s="59"/>
      <c r="IE377" s="59"/>
      <c r="IF377" s="59"/>
      <c r="IG377" s="59"/>
      <c r="IH377" s="59"/>
      <c r="II377" s="59"/>
      <c r="IJ377" s="59"/>
      <c r="IK377" s="59"/>
      <c r="IL377" s="59"/>
      <c r="IM377" s="59"/>
      <c r="IN377" s="59"/>
      <c r="IO377" s="59"/>
      <c r="IP377" s="59"/>
      <c r="IQ377" s="59"/>
      <c r="IR377" s="59"/>
      <c r="IS377" s="59"/>
      <c r="IT377" s="59"/>
      <c r="IU377" s="59"/>
      <c r="IV377" s="59"/>
      <c r="IW377" s="59"/>
    </row>
    <row r="378" customFormat="false" ht="15.75" hidden="true" customHeight="true" outlineLevel="0" collapsed="false">
      <c r="A378" s="129"/>
      <c r="B378" s="130"/>
      <c r="C378" s="70"/>
      <c r="D378" s="58"/>
      <c r="E378" s="54"/>
      <c r="F378" s="49"/>
      <c r="G378" s="49"/>
      <c r="H378" s="49"/>
      <c r="I378" s="55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/>
      <c r="CV378" s="59"/>
      <c r="CW378" s="59"/>
      <c r="CX378" s="59"/>
      <c r="CY378" s="59"/>
      <c r="CZ378" s="59"/>
      <c r="DA378" s="59"/>
      <c r="DB378" s="59"/>
      <c r="DC378" s="59"/>
      <c r="DD378" s="59"/>
      <c r="DE378" s="59"/>
      <c r="DF378" s="59"/>
      <c r="DG378" s="59"/>
      <c r="DH378" s="59"/>
      <c r="DI378" s="59"/>
      <c r="DJ378" s="59"/>
      <c r="DK378" s="59"/>
      <c r="DL378" s="59"/>
      <c r="DM378" s="59"/>
      <c r="DN378" s="59"/>
      <c r="DO378" s="59"/>
      <c r="DP378" s="59"/>
      <c r="DQ378" s="59"/>
      <c r="DR378" s="59"/>
      <c r="DS378" s="59"/>
      <c r="DT378" s="59"/>
      <c r="DU378" s="59"/>
      <c r="DV378" s="59"/>
      <c r="DW378" s="59"/>
      <c r="DX378" s="59"/>
      <c r="DY378" s="59"/>
      <c r="DZ378" s="59"/>
      <c r="EA378" s="59"/>
      <c r="EB378" s="59"/>
      <c r="EC378" s="59"/>
      <c r="ED378" s="59"/>
      <c r="EE378" s="59"/>
      <c r="EF378" s="59"/>
      <c r="EG378" s="59"/>
      <c r="EH378" s="59"/>
      <c r="EI378" s="59"/>
      <c r="EJ378" s="59"/>
      <c r="EK378" s="59"/>
      <c r="EL378" s="59"/>
      <c r="EM378" s="59"/>
      <c r="EN378" s="59"/>
      <c r="EO378" s="59"/>
      <c r="EP378" s="59"/>
      <c r="EQ378" s="59"/>
      <c r="ER378" s="59"/>
      <c r="ES378" s="59"/>
      <c r="ET378" s="59"/>
      <c r="EU378" s="59"/>
      <c r="EV378" s="59"/>
      <c r="EW378" s="59"/>
      <c r="EX378" s="59"/>
      <c r="EY378" s="59"/>
      <c r="EZ378" s="59"/>
      <c r="FA378" s="59"/>
      <c r="FB378" s="59"/>
      <c r="FC378" s="59"/>
      <c r="FD378" s="59"/>
      <c r="FE378" s="59"/>
      <c r="FF378" s="59"/>
      <c r="FG378" s="59"/>
      <c r="FH378" s="59"/>
      <c r="FI378" s="59"/>
      <c r="FJ378" s="59"/>
      <c r="FK378" s="59"/>
      <c r="FL378" s="59"/>
      <c r="FM378" s="59"/>
      <c r="FN378" s="59"/>
      <c r="FO378" s="59"/>
      <c r="FP378" s="59"/>
      <c r="FQ378" s="59"/>
      <c r="FR378" s="59"/>
      <c r="FS378" s="59"/>
      <c r="FT378" s="59"/>
      <c r="FU378" s="59"/>
      <c r="FV378" s="59"/>
      <c r="FW378" s="59"/>
      <c r="FX378" s="59"/>
      <c r="FY378" s="59"/>
      <c r="FZ378" s="59"/>
      <c r="GA378" s="59"/>
      <c r="GB378" s="59"/>
      <c r="GC378" s="59"/>
      <c r="GD378" s="59"/>
      <c r="GE378" s="59"/>
      <c r="GF378" s="59"/>
      <c r="GG378" s="59"/>
      <c r="GH378" s="59"/>
      <c r="GI378" s="59"/>
      <c r="GJ378" s="59"/>
      <c r="GK378" s="59"/>
      <c r="GL378" s="59"/>
      <c r="GM378" s="59"/>
      <c r="GN378" s="59"/>
      <c r="GO378" s="59"/>
      <c r="GP378" s="59"/>
      <c r="GQ378" s="59"/>
      <c r="GR378" s="59"/>
      <c r="GS378" s="59"/>
      <c r="GT378" s="59"/>
      <c r="GU378" s="59"/>
      <c r="GV378" s="59"/>
      <c r="GW378" s="59"/>
      <c r="GX378" s="59"/>
      <c r="GY378" s="59"/>
      <c r="GZ378" s="59"/>
      <c r="HA378" s="59"/>
      <c r="HB378" s="59"/>
      <c r="HC378" s="59"/>
      <c r="HD378" s="59"/>
      <c r="HE378" s="59"/>
      <c r="HF378" s="59"/>
      <c r="HG378" s="59"/>
      <c r="HH378" s="59"/>
      <c r="HI378" s="59"/>
      <c r="HJ378" s="59"/>
      <c r="HK378" s="59"/>
      <c r="HL378" s="59"/>
      <c r="HM378" s="59"/>
      <c r="HN378" s="59"/>
      <c r="HO378" s="59"/>
      <c r="HP378" s="59"/>
      <c r="HQ378" s="59"/>
      <c r="HR378" s="59"/>
      <c r="HS378" s="59"/>
      <c r="HT378" s="59"/>
      <c r="HU378" s="59"/>
      <c r="HV378" s="59"/>
      <c r="HW378" s="59"/>
      <c r="HX378" s="59"/>
      <c r="HY378" s="59"/>
      <c r="HZ378" s="59"/>
      <c r="IA378" s="59"/>
      <c r="IB378" s="59"/>
      <c r="IC378" s="59"/>
      <c r="ID378" s="59"/>
      <c r="IE378" s="59"/>
      <c r="IF378" s="59"/>
      <c r="IG378" s="59"/>
      <c r="IH378" s="59"/>
      <c r="II378" s="59"/>
      <c r="IJ378" s="59"/>
      <c r="IK378" s="59"/>
      <c r="IL378" s="59"/>
      <c r="IM378" s="59"/>
      <c r="IN378" s="59"/>
      <c r="IO378" s="59"/>
      <c r="IP378" s="59"/>
      <c r="IQ378" s="59"/>
      <c r="IR378" s="59"/>
      <c r="IS378" s="59"/>
      <c r="IT378" s="59"/>
      <c r="IU378" s="59"/>
      <c r="IV378" s="59"/>
      <c r="IW378" s="59"/>
    </row>
    <row r="379" customFormat="false" ht="18" hidden="false" customHeight="true" outlineLevel="0" collapsed="false">
      <c r="A379" s="172" t="s">
        <v>348</v>
      </c>
      <c r="B379" s="177"/>
      <c r="C379" s="70"/>
      <c r="D379" s="58"/>
      <c r="E379" s="54"/>
      <c r="F379" s="49"/>
      <c r="G379" s="49"/>
      <c r="H379" s="49"/>
      <c r="I379" s="55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/>
      <c r="CR379" s="59"/>
      <c r="CS379" s="59"/>
      <c r="CT379" s="59"/>
      <c r="CU379" s="59"/>
      <c r="CV379" s="59"/>
      <c r="CW379" s="59"/>
      <c r="CX379" s="59"/>
      <c r="CY379" s="59"/>
      <c r="CZ379" s="59"/>
      <c r="DA379" s="59"/>
      <c r="DB379" s="59"/>
      <c r="DC379" s="59"/>
      <c r="DD379" s="59"/>
      <c r="DE379" s="59"/>
      <c r="DF379" s="59"/>
      <c r="DG379" s="59"/>
      <c r="DH379" s="59"/>
      <c r="DI379" s="59"/>
      <c r="DJ379" s="59"/>
      <c r="DK379" s="59"/>
      <c r="DL379" s="59"/>
      <c r="DM379" s="59"/>
      <c r="DN379" s="59"/>
      <c r="DO379" s="59"/>
      <c r="DP379" s="59"/>
      <c r="DQ379" s="59"/>
      <c r="DR379" s="59"/>
      <c r="DS379" s="59"/>
      <c r="DT379" s="59"/>
      <c r="DU379" s="59"/>
      <c r="DV379" s="59"/>
      <c r="DW379" s="59"/>
      <c r="DX379" s="59"/>
      <c r="DY379" s="59"/>
      <c r="DZ379" s="59"/>
      <c r="EA379" s="59"/>
      <c r="EB379" s="59"/>
      <c r="EC379" s="59"/>
      <c r="ED379" s="59"/>
      <c r="EE379" s="59"/>
      <c r="EF379" s="59"/>
      <c r="EG379" s="59"/>
      <c r="EH379" s="59"/>
      <c r="EI379" s="59"/>
      <c r="EJ379" s="59"/>
      <c r="EK379" s="59"/>
      <c r="EL379" s="59"/>
      <c r="EM379" s="59"/>
      <c r="EN379" s="59"/>
      <c r="EO379" s="59"/>
      <c r="EP379" s="59"/>
      <c r="EQ379" s="59"/>
      <c r="ER379" s="59"/>
      <c r="ES379" s="59"/>
      <c r="ET379" s="59"/>
      <c r="EU379" s="59"/>
      <c r="EV379" s="59"/>
      <c r="EW379" s="59"/>
      <c r="EX379" s="59"/>
      <c r="EY379" s="59"/>
      <c r="EZ379" s="59"/>
      <c r="FA379" s="59"/>
      <c r="FB379" s="59"/>
      <c r="FC379" s="59"/>
      <c r="FD379" s="59"/>
      <c r="FE379" s="59"/>
      <c r="FF379" s="59"/>
      <c r="FG379" s="59"/>
      <c r="FH379" s="59"/>
      <c r="FI379" s="59"/>
      <c r="FJ379" s="59"/>
      <c r="FK379" s="59"/>
      <c r="FL379" s="59"/>
      <c r="FM379" s="59"/>
      <c r="FN379" s="59"/>
      <c r="FO379" s="59"/>
      <c r="FP379" s="59"/>
      <c r="FQ379" s="59"/>
      <c r="FR379" s="59"/>
      <c r="FS379" s="59"/>
      <c r="FT379" s="59"/>
      <c r="FU379" s="59"/>
      <c r="FV379" s="59"/>
      <c r="FW379" s="59"/>
      <c r="FX379" s="59"/>
      <c r="FY379" s="59"/>
      <c r="FZ379" s="59"/>
      <c r="GA379" s="59"/>
      <c r="GB379" s="59"/>
      <c r="GC379" s="59"/>
      <c r="GD379" s="59"/>
      <c r="GE379" s="59"/>
      <c r="GF379" s="59"/>
      <c r="GG379" s="59"/>
      <c r="GH379" s="59"/>
      <c r="GI379" s="59"/>
      <c r="GJ379" s="59"/>
      <c r="GK379" s="59"/>
      <c r="GL379" s="59"/>
      <c r="GM379" s="59"/>
      <c r="GN379" s="59"/>
      <c r="GO379" s="59"/>
      <c r="GP379" s="59"/>
      <c r="GQ379" s="59"/>
      <c r="GR379" s="59"/>
      <c r="GS379" s="59"/>
      <c r="GT379" s="59"/>
      <c r="GU379" s="59"/>
      <c r="GV379" s="59"/>
      <c r="GW379" s="59"/>
      <c r="GX379" s="59"/>
      <c r="GY379" s="59"/>
      <c r="GZ379" s="59"/>
      <c r="HA379" s="59"/>
      <c r="HB379" s="59"/>
      <c r="HC379" s="59"/>
      <c r="HD379" s="59"/>
      <c r="HE379" s="59"/>
      <c r="HF379" s="59"/>
      <c r="HG379" s="59"/>
      <c r="HH379" s="59"/>
      <c r="HI379" s="59"/>
      <c r="HJ379" s="59"/>
      <c r="HK379" s="59"/>
      <c r="HL379" s="59"/>
      <c r="HM379" s="59"/>
      <c r="HN379" s="59"/>
      <c r="HO379" s="59"/>
      <c r="HP379" s="59"/>
      <c r="HQ379" s="59"/>
      <c r="HR379" s="59"/>
      <c r="HS379" s="59"/>
      <c r="HT379" s="59"/>
      <c r="HU379" s="59"/>
      <c r="HV379" s="59"/>
      <c r="HW379" s="59"/>
      <c r="HX379" s="59"/>
      <c r="HY379" s="59"/>
      <c r="HZ379" s="59"/>
      <c r="IA379" s="59"/>
      <c r="IB379" s="59"/>
      <c r="IC379" s="59"/>
      <c r="ID379" s="59"/>
      <c r="IE379" s="59"/>
      <c r="IF379" s="59"/>
      <c r="IG379" s="59"/>
      <c r="IH379" s="59"/>
      <c r="II379" s="59"/>
      <c r="IJ379" s="59"/>
      <c r="IK379" s="59"/>
      <c r="IL379" s="59"/>
      <c r="IM379" s="59"/>
      <c r="IN379" s="59"/>
      <c r="IO379" s="59"/>
      <c r="IP379" s="59"/>
      <c r="IQ379" s="59"/>
      <c r="IR379" s="59"/>
      <c r="IS379" s="59"/>
      <c r="IT379" s="59"/>
      <c r="IU379" s="59"/>
      <c r="IV379" s="59"/>
      <c r="IW379" s="59"/>
    </row>
    <row r="380" customFormat="false" ht="18" hidden="true" customHeight="true" outlineLevel="0" collapsed="false">
      <c r="A380" s="172"/>
      <c r="B380" s="177"/>
      <c r="C380" s="70"/>
      <c r="D380" s="58"/>
      <c r="E380" s="54"/>
      <c r="F380" s="49"/>
      <c r="G380" s="49"/>
      <c r="H380" s="49"/>
      <c r="I380" s="55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/>
      <c r="CR380" s="59"/>
      <c r="CS380" s="59"/>
      <c r="CT380" s="59"/>
      <c r="CU380" s="59"/>
      <c r="CV380" s="59"/>
      <c r="CW380" s="59"/>
      <c r="CX380" s="59"/>
      <c r="CY380" s="59"/>
      <c r="CZ380" s="59"/>
      <c r="DA380" s="59"/>
      <c r="DB380" s="59"/>
      <c r="DC380" s="59"/>
      <c r="DD380" s="59"/>
      <c r="DE380" s="59"/>
      <c r="DF380" s="59"/>
      <c r="DG380" s="59"/>
      <c r="DH380" s="59"/>
      <c r="DI380" s="59"/>
      <c r="DJ380" s="59"/>
      <c r="DK380" s="59"/>
      <c r="DL380" s="59"/>
      <c r="DM380" s="59"/>
      <c r="DN380" s="59"/>
      <c r="DO380" s="59"/>
      <c r="DP380" s="59"/>
      <c r="DQ380" s="59"/>
      <c r="DR380" s="59"/>
      <c r="DS380" s="59"/>
      <c r="DT380" s="59"/>
      <c r="DU380" s="59"/>
      <c r="DV380" s="59"/>
      <c r="DW380" s="59"/>
      <c r="DX380" s="59"/>
      <c r="DY380" s="59"/>
      <c r="DZ380" s="59"/>
      <c r="EA380" s="59"/>
      <c r="EB380" s="59"/>
      <c r="EC380" s="59"/>
      <c r="ED380" s="59"/>
      <c r="EE380" s="59"/>
      <c r="EF380" s="59"/>
      <c r="EG380" s="59"/>
      <c r="EH380" s="59"/>
      <c r="EI380" s="59"/>
      <c r="EJ380" s="59"/>
      <c r="EK380" s="59"/>
      <c r="EL380" s="59"/>
      <c r="EM380" s="59"/>
      <c r="EN380" s="59"/>
      <c r="EO380" s="59"/>
      <c r="EP380" s="59"/>
      <c r="EQ380" s="59"/>
      <c r="ER380" s="59"/>
      <c r="ES380" s="59"/>
      <c r="ET380" s="59"/>
      <c r="EU380" s="59"/>
      <c r="EV380" s="59"/>
      <c r="EW380" s="59"/>
      <c r="EX380" s="59"/>
      <c r="EY380" s="59"/>
      <c r="EZ380" s="59"/>
      <c r="FA380" s="59"/>
      <c r="FB380" s="59"/>
      <c r="FC380" s="59"/>
      <c r="FD380" s="59"/>
      <c r="FE380" s="59"/>
      <c r="FF380" s="59"/>
      <c r="FG380" s="59"/>
      <c r="FH380" s="59"/>
      <c r="FI380" s="59"/>
      <c r="FJ380" s="59"/>
      <c r="FK380" s="59"/>
      <c r="FL380" s="59"/>
      <c r="FM380" s="59"/>
      <c r="FN380" s="59"/>
      <c r="FO380" s="59"/>
      <c r="FP380" s="59"/>
      <c r="FQ380" s="59"/>
      <c r="FR380" s="59"/>
      <c r="FS380" s="59"/>
      <c r="FT380" s="59"/>
      <c r="FU380" s="59"/>
      <c r="FV380" s="59"/>
      <c r="FW380" s="59"/>
      <c r="FX380" s="59"/>
      <c r="FY380" s="59"/>
      <c r="FZ380" s="59"/>
      <c r="GA380" s="59"/>
      <c r="GB380" s="59"/>
      <c r="GC380" s="59"/>
      <c r="GD380" s="59"/>
      <c r="GE380" s="59"/>
      <c r="GF380" s="59"/>
      <c r="GG380" s="59"/>
      <c r="GH380" s="59"/>
      <c r="GI380" s="59"/>
      <c r="GJ380" s="59"/>
      <c r="GK380" s="59"/>
      <c r="GL380" s="59"/>
      <c r="GM380" s="59"/>
      <c r="GN380" s="59"/>
      <c r="GO380" s="59"/>
      <c r="GP380" s="59"/>
      <c r="GQ380" s="59"/>
      <c r="GR380" s="59"/>
      <c r="GS380" s="59"/>
      <c r="GT380" s="59"/>
      <c r="GU380" s="59"/>
      <c r="GV380" s="59"/>
      <c r="GW380" s="59"/>
      <c r="GX380" s="59"/>
      <c r="GY380" s="59"/>
      <c r="GZ380" s="59"/>
      <c r="HA380" s="59"/>
      <c r="HB380" s="59"/>
      <c r="HC380" s="59"/>
      <c r="HD380" s="59"/>
      <c r="HE380" s="59"/>
      <c r="HF380" s="59"/>
      <c r="HG380" s="59"/>
      <c r="HH380" s="59"/>
      <c r="HI380" s="59"/>
      <c r="HJ380" s="59"/>
      <c r="HK380" s="59"/>
      <c r="HL380" s="59"/>
      <c r="HM380" s="59"/>
      <c r="HN380" s="59"/>
      <c r="HO380" s="59"/>
      <c r="HP380" s="59"/>
      <c r="HQ380" s="59"/>
      <c r="HR380" s="59"/>
      <c r="HS380" s="59"/>
      <c r="HT380" s="59"/>
      <c r="HU380" s="59"/>
      <c r="HV380" s="59"/>
      <c r="HW380" s="59"/>
      <c r="HX380" s="59"/>
      <c r="HY380" s="59"/>
      <c r="HZ380" s="59"/>
      <c r="IA380" s="59"/>
      <c r="IB380" s="59"/>
      <c r="IC380" s="59"/>
      <c r="ID380" s="59"/>
      <c r="IE380" s="59"/>
      <c r="IF380" s="59"/>
      <c r="IG380" s="59"/>
      <c r="IH380" s="59"/>
      <c r="II380" s="59"/>
      <c r="IJ380" s="59"/>
      <c r="IK380" s="59"/>
      <c r="IL380" s="59"/>
      <c r="IM380" s="59"/>
      <c r="IN380" s="59"/>
      <c r="IO380" s="59"/>
      <c r="IP380" s="59"/>
      <c r="IQ380" s="59"/>
      <c r="IR380" s="59"/>
      <c r="IS380" s="59"/>
      <c r="IT380" s="59"/>
      <c r="IU380" s="59"/>
      <c r="IV380" s="59"/>
      <c r="IW380" s="59"/>
    </row>
    <row r="381" customFormat="false" ht="15.75" hidden="true" customHeight="true" outlineLevel="0" collapsed="false">
      <c r="A381" s="143" t="s">
        <v>349</v>
      </c>
      <c r="B381" s="142"/>
      <c r="C381" s="70"/>
      <c r="D381" s="58"/>
      <c r="E381" s="54"/>
      <c r="F381" s="49"/>
      <c r="G381" s="49"/>
      <c r="H381" s="49"/>
      <c r="I381" s="55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59"/>
      <c r="CW381" s="59"/>
      <c r="CX381" s="59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59"/>
      <c r="DJ381" s="59"/>
      <c r="DK381" s="59"/>
      <c r="DL381" s="59"/>
      <c r="DM381" s="59"/>
      <c r="DN381" s="59"/>
      <c r="DO381" s="59"/>
      <c r="DP381" s="59"/>
      <c r="DQ381" s="59"/>
      <c r="DR381" s="59"/>
      <c r="DS381" s="59"/>
      <c r="DT381" s="59"/>
      <c r="DU381" s="59"/>
      <c r="DV381" s="59"/>
      <c r="DW381" s="59"/>
      <c r="DX381" s="59"/>
      <c r="DY381" s="59"/>
      <c r="DZ381" s="59"/>
      <c r="EA381" s="59"/>
      <c r="EB381" s="59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59"/>
      <c r="ER381" s="59"/>
      <c r="ES381" s="59"/>
      <c r="ET381" s="59"/>
      <c r="EU381" s="59"/>
      <c r="EV381" s="59"/>
      <c r="EW381" s="59"/>
      <c r="EX381" s="59"/>
      <c r="EY381" s="59"/>
      <c r="EZ381" s="59"/>
      <c r="FA381" s="59"/>
      <c r="FB381" s="59"/>
      <c r="FC381" s="59"/>
      <c r="FD381" s="59"/>
      <c r="FE381" s="59"/>
      <c r="FF381" s="59"/>
      <c r="FG381" s="59"/>
      <c r="FH381" s="59"/>
      <c r="FI381" s="59"/>
      <c r="FJ381" s="59"/>
      <c r="FK381" s="59"/>
      <c r="FL381" s="59"/>
      <c r="FM381" s="59"/>
      <c r="FN381" s="59"/>
      <c r="FO381" s="59"/>
      <c r="FP381" s="59"/>
      <c r="FQ381" s="59"/>
      <c r="FR381" s="59"/>
      <c r="FS381" s="59"/>
      <c r="FT381" s="59"/>
      <c r="FU381" s="59"/>
      <c r="FV381" s="59"/>
      <c r="FW381" s="59"/>
      <c r="FX381" s="59"/>
      <c r="FY381" s="59"/>
      <c r="FZ381" s="59"/>
      <c r="GA381" s="59"/>
      <c r="GB381" s="59"/>
      <c r="GC381" s="59"/>
      <c r="GD381" s="59"/>
      <c r="GE381" s="59"/>
      <c r="GF381" s="59"/>
      <c r="GG381" s="59"/>
      <c r="GH381" s="59"/>
      <c r="GI381" s="59"/>
      <c r="GJ381" s="59"/>
      <c r="GK381" s="59"/>
      <c r="GL381" s="59"/>
      <c r="GM381" s="59"/>
      <c r="GN381" s="59"/>
      <c r="GO381" s="59"/>
      <c r="GP381" s="59"/>
      <c r="GQ381" s="59"/>
      <c r="GR381" s="59"/>
      <c r="GS381" s="59"/>
      <c r="GT381" s="59"/>
      <c r="GU381" s="59"/>
      <c r="GV381" s="59"/>
      <c r="GW381" s="59"/>
      <c r="GX381" s="59"/>
      <c r="GY381" s="59"/>
      <c r="GZ381" s="59"/>
      <c r="HA381" s="59"/>
      <c r="HB381" s="59"/>
      <c r="HC381" s="59"/>
      <c r="HD381" s="59"/>
      <c r="HE381" s="59"/>
      <c r="HF381" s="59"/>
      <c r="HG381" s="59"/>
      <c r="HH381" s="59"/>
      <c r="HI381" s="59"/>
      <c r="HJ381" s="59"/>
      <c r="HK381" s="59"/>
      <c r="HL381" s="59"/>
      <c r="HM381" s="59"/>
      <c r="HN381" s="59"/>
      <c r="HO381" s="59"/>
      <c r="HP381" s="59"/>
      <c r="HQ381" s="59"/>
      <c r="HR381" s="59"/>
      <c r="HS381" s="59"/>
      <c r="HT381" s="59"/>
      <c r="HU381" s="59"/>
      <c r="HV381" s="59"/>
      <c r="HW381" s="59"/>
      <c r="HX381" s="59"/>
      <c r="HY381" s="59"/>
      <c r="HZ381" s="59"/>
      <c r="IA381" s="59"/>
      <c r="IB381" s="59"/>
      <c r="IC381" s="59"/>
      <c r="ID381" s="59"/>
      <c r="IE381" s="59"/>
      <c r="IF381" s="59"/>
      <c r="IG381" s="59"/>
      <c r="IH381" s="59"/>
      <c r="II381" s="59"/>
      <c r="IJ381" s="59"/>
      <c r="IK381" s="59"/>
      <c r="IL381" s="59"/>
      <c r="IM381" s="59"/>
      <c r="IN381" s="59"/>
      <c r="IO381" s="59"/>
      <c r="IP381" s="59"/>
      <c r="IQ381" s="59"/>
      <c r="IR381" s="59"/>
      <c r="IS381" s="59"/>
      <c r="IT381" s="59"/>
      <c r="IU381" s="59"/>
      <c r="IV381" s="59"/>
      <c r="IW381" s="59"/>
    </row>
    <row r="382" customFormat="false" ht="6.75" hidden="true" customHeight="true" outlineLevel="0" collapsed="false">
      <c r="A382" s="143"/>
      <c r="B382" s="142"/>
      <c r="C382" s="70"/>
      <c r="D382" s="58"/>
      <c r="E382" s="54"/>
      <c r="F382" s="49"/>
      <c r="G382" s="49"/>
      <c r="H382" s="49"/>
      <c r="I382" s="55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  <c r="BK382" s="59"/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  <c r="CM382" s="59"/>
      <c r="CN382" s="59"/>
      <c r="CO382" s="59"/>
      <c r="CP382" s="59"/>
      <c r="CQ382" s="59"/>
      <c r="CR382" s="59"/>
      <c r="CS382" s="59"/>
      <c r="CT382" s="59"/>
      <c r="CU382" s="59"/>
      <c r="CV382" s="59"/>
      <c r="CW382" s="59"/>
      <c r="CX382" s="59"/>
      <c r="CY382" s="59"/>
      <c r="CZ382" s="59"/>
      <c r="DA382" s="59"/>
      <c r="DB382" s="59"/>
      <c r="DC382" s="59"/>
      <c r="DD382" s="59"/>
      <c r="DE382" s="59"/>
      <c r="DF382" s="59"/>
      <c r="DG382" s="59"/>
      <c r="DH382" s="59"/>
      <c r="DI382" s="59"/>
      <c r="DJ382" s="59"/>
      <c r="DK382" s="59"/>
      <c r="DL382" s="59"/>
      <c r="DM382" s="59"/>
      <c r="DN382" s="59"/>
      <c r="DO382" s="59"/>
      <c r="DP382" s="59"/>
      <c r="DQ382" s="59"/>
      <c r="DR382" s="59"/>
      <c r="DS382" s="59"/>
      <c r="DT382" s="59"/>
      <c r="DU382" s="59"/>
      <c r="DV382" s="59"/>
      <c r="DW382" s="59"/>
      <c r="DX382" s="59"/>
      <c r="DY382" s="59"/>
      <c r="DZ382" s="59"/>
      <c r="EA382" s="59"/>
      <c r="EB382" s="59"/>
      <c r="EC382" s="59"/>
      <c r="ED382" s="59"/>
      <c r="EE382" s="59"/>
      <c r="EF382" s="59"/>
      <c r="EG382" s="59"/>
      <c r="EH382" s="59"/>
      <c r="EI382" s="59"/>
      <c r="EJ382" s="59"/>
      <c r="EK382" s="59"/>
      <c r="EL382" s="59"/>
      <c r="EM382" s="59"/>
      <c r="EN382" s="59"/>
      <c r="EO382" s="59"/>
      <c r="EP382" s="59"/>
      <c r="EQ382" s="59"/>
      <c r="ER382" s="59"/>
      <c r="ES382" s="59"/>
      <c r="ET382" s="59"/>
      <c r="EU382" s="59"/>
      <c r="EV382" s="59"/>
      <c r="EW382" s="59"/>
      <c r="EX382" s="59"/>
      <c r="EY382" s="59"/>
      <c r="EZ382" s="59"/>
      <c r="FA382" s="59"/>
      <c r="FB382" s="59"/>
      <c r="FC382" s="59"/>
      <c r="FD382" s="59"/>
      <c r="FE382" s="59"/>
      <c r="FF382" s="59"/>
      <c r="FG382" s="59"/>
      <c r="FH382" s="59"/>
      <c r="FI382" s="59"/>
      <c r="FJ382" s="59"/>
      <c r="FK382" s="59"/>
      <c r="FL382" s="59"/>
      <c r="FM382" s="59"/>
      <c r="FN382" s="59"/>
      <c r="FO382" s="59"/>
      <c r="FP382" s="59"/>
      <c r="FQ382" s="59"/>
      <c r="FR382" s="59"/>
      <c r="FS382" s="59"/>
      <c r="FT382" s="59"/>
      <c r="FU382" s="59"/>
      <c r="FV382" s="59"/>
      <c r="FW382" s="59"/>
      <c r="FX382" s="59"/>
      <c r="FY382" s="59"/>
      <c r="FZ382" s="59"/>
      <c r="GA382" s="59"/>
      <c r="GB382" s="59"/>
      <c r="GC382" s="59"/>
      <c r="GD382" s="59"/>
      <c r="GE382" s="59"/>
      <c r="GF382" s="59"/>
      <c r="GG382" s="59"/>
      <c r="GH382" s="59"/>
      <c r="GI382" s="59"/>
      <c r="GJ382" s="59"/>
      <c r="GK382" s="59"/>
      <c r="GL382" s="59"/>
      <c r="GM382" s="59"/>
      <c r="GN382" s="59"/>
      <c r="GO382" s="59"/>
      <c r="GP382" s="59"/>
      <c r="GQ382" s="59"/>
      <c r="GR382" s="59"/>
      <c r="GS382" s="59"/>
      <c r="GT382" s="59"/>
      <c r="GU382" s="59"/>
      <c r="GV382" s="59"/>
      <c r="GW382" s="59"/>
      <c r="GX382" s="59"/>
      <c r="GY382" s="59"/>
      <c r="GZ382" s="59"/>
      <c r="HA382" s="59"/>
      <c r="HB382" s="59"/>
      <c r="HC382" s="59"/>
      <c r="HD382" s="59"/>
      <c r="HE382" s="59"/>
      <c r="HF382" s="59"/>
      <c r="HG382" s="59"/>
      <c r="HH382" s="59"/>
      <c r="HI382" s="59"/>
      <c r="HJ382" s="59"/>
      <c r="HK382" s="59"/>
      <c r="HL382" s="59"/>
      <c r="HM382" s="59"/>
      <c r="HN382" s="59"/>
      <c r="HO382" s="59"/>
      <c r="HP382" s="59"/>
      <c r="HQ382" s="59"/>
      <c r="HR382" s="59"/>
      <c r="HS382" s="59"/>
      <c r="HT382" s="59"/>
      <c r="HU382" s="59"/>
      <c r="HV382" s="59"/>
      <c r="HW382" s="59"/>
      <c r="HX382" s="59"/>
      <c r="HY382" s="59"/>
      <c r="HZ382" s="59"/>
      <c r="IA382" s="59"/>
      <c r="IB382" s="59"/>
      <c r="IC382" s="59"/>
      <c r="ID382" s="59"/>
      <c r="IE382" s="59"/>
      <c r="IF382" s="59"/>
      <c r="IG382" s="59"/>
      <c r="IH382" s="59"/>
      <c r="II382" s="59"/>
      <c r="IJ382" s="59"/>
      <c r="IK382" s="59"/>
      <c r="IL382" s="59"/>
      <c r="IM382" s="59"/>
      <c r="IN382" s="59"/>
      <c r="IO382" s="59"/>
      <c r="IP382" s="59"/>
      <c r="IQ382" s="59"/>
      <c r="IR382" s="59"/>
      <c r="IS382" s="59"/>
      <c r="IT382" s="59"/>
      <c r="IU382" s="59"/>
      <c r="IV382" s="59"/>
      <c r="IW382" s="59"/>
    </row>
    <row r="383" customFormat="false" ht="15.75" hidden="true" customHeight="true" outlineLevel="0" collapsed="false">
      <c r="A383" s="129" t="s">
        <v>350</v>
      </c>
      <c r="B383" s="130"/>
      <c r="C383" s="70"/>
      <c r="D383" s="58" t="n">
        <f aca="false">SUM(D91)</f>
        <v>0</v>
      </c>
      <c r="E383" s="54" t="n">
        <v>0</v>
      </c>
      <c r="F383" s="49" t="n">
        <f aca="false">SUM(F91)</f>
        <v>0</v>
      </c>
      <c r="G383" s="49" t="n">
        <f aca="false">SUM(G91)</f>
        <v>0</v>
      </c>
      <c r="H383" s="49" t="n">
        <f aca="false">SUM(H91)</f>
        <v>0</v>
      </c>
      <c r="I383" s="55" t="n">
        <v>0</v>
      </c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/>
      <c r="CR383" s="59"/>
      <c r="CS383" s="59"/>
      <c r="CT383" s="59"/>
      <c r="CU383" s="59"/>
      <c r="CV383" s="59"/>
      <c r="CW383" s="59"/>
      <c r="CX383" s="59"/>
      <c r="CY383" s="59"/>
      <c r="CZ383" s="59"/>
      <c r="DA383" s="59"/>
      <c r="DB383" s="59"/>
      <c r="DC383" s="59"/>
      <c r="DD383" s="59"/>
      <c r="DE383" s="59"/>
      <c r="DF383" s="59"/>
      <c r="DG383" s="59"/>
      <c r="DH383" s="59"/>
      <c r="DI383" s="59"/>
      <c r="DJ383" s="59"/>
      <c r="DK383" s="59"/>
      <c r="DL383" s="59"/>
      <c r="DM383" s="59"/>
      <c r="DN383" s="59"/>
      <c r="DO383" s="59"/>
      <c r="DP383" s="59"/>
      <c r="DQ383" s="59"/>
      <c r="DR383" s="59"/>
      <c r="DS383" s="59"/>
      <c r="DT383" s="59"/>
      <c r="DU383" s="59"/>
      <c r="DV383" s="59"/>
      <c r="DW383" s="59"/>
      <c r="DX383" s="59"/>
      <c r="DY383" s="59"/>
      <c r="DZ383" s="59"/>
      <c r="EA383" s="59"/>
      <c r="EB383" s="59"/>
      <c r="EC383" s="59"/>
      <c r="ED383" s="59"/>
      <c r="EE383" s="59"/>
      <c r="EF383" s="59"/>
      <c r="EG383" s="59"/>
      <c r="EH383" s="59"/>
      <c r="EI383" s="59"/>
      <c r="EJ383" s="59"/>
      <c r="EK383" s="59"/>
      <c r="EL383" s="59"/>
      <c r="EM383" s="59"/>
      <c r="EN383" s="59"/>
      <c r="EO383" s="59"/>
      <c r="EP383" s="59"/>
      <c r="EQ383" s="59"/>
      <c r="ER383" s="59"/>
      <c r="ES383" s="59"/>
      <c r="ET383" s="59"/>
      <c r="EU383" s="59"/>
      <c r="EV383" s="59"/>
      <c r="EW383" s="59"/>
      <c r="EX383" s="59"/>
      <c r="EY383" s="59"/>
      <c r="EZ383" s="59"/>
      <c r="FA383" s="59"/>
      <c r="FB383" s="59"/>
      <c r="FC383" s="59"/>
      <c r="FD383" s="59"/>
      <c r="FE383" s="59"/>
      <c r="FF383" s="59"/>
      <c r="FG383" s="59"/>
      <c r="FH383" s="59"/>
      <c r="FI383" s="59"/>
      <c r="FJ383" s="59"/>
      <c r="FK383" s="59"/>
      <c r="FL383" s="59"/>
      <c r="FM383" s="59"/>
      <c r="FN383" s="59"/>
      <c r="FO383" s="59"/>
      <c r="FP383" s="59"/>
      <c r="FQ383" s="59"/>
      <c r="FR383" s="59"/>
      <c r="FS383" s="59"/>
      <c r="FT383" s="59"/>
      <c r="FU383" s="59"/>
      <c r="FV383" s="59"/>
      <c r="FW383" s="59"/>
      <c r="FX383" s="59"/>
      <c r="FY383" s="59"/>
      <c r="FZ383" s="59"/>
      <c r="GA383" s="59"/>
      <c r="GB383" s="59"/>
      <c r="GC383" s="59"/>
      <c r="GD383" s="59"/>
      <c r="GE383" s="59"/>
      <c r="GF383" s="59"/>
      <c r="GG383" s="59"/>
      <c r="GH383" s="59"/>
      <c r="GI383" s="59"/>
      <c r="GJ383" s="59"/>
      <c r="GK383" s="59"/>
      <c r="GL383" s="59"/>
      <c r="GM383" s="59"/>
      <c r="GN383" s="59"/>
      <c r="GO383" s="59"/>
      <c r="GP383" s="59"/>
      <c r="GQ383" s="59"/>
      <c r="GR383" s="59"/>
      <c r="GS383" s="59"/>
      <c r="GT383" s="59"/>
      <c r="GU383" s="59"/>
      <c r="GV383" s="59"/>
      <c r="GW383" s="59"/>
      <c r="GX383" s="59"/>
      <c r="GY383" s="59"/>
      <c r="GZ383" s="59"/>
      <c r="HA383" s="59"/>
      <c r="HB383" s="59"/>
      <c r="HC383" s="59"/>
      <c r="HD383" s="59"/>
      <c r="HE383" s="59"/>
      <c r="HF383" s="59"/>
      <c r="HG383" s="59"/>
      <c r="HH383" s="59"/>
      <c r="HI383" s="59"/>
      <c r="HJ383" s="59"/>
      <c r="HK383" s="59"/>
      <c r="HL383" s="59"/>
      <c r="HM383" s="59"/>
      <c r="HN383" s="59"/>
      <c r="HO383" s="59"/>
      <c r="HP383" s="59"/>
      <c r="HQ383" s="59"/>
      <c r="HR383" s="59"/>
      <c r="HS383" s="59"/>
      <c r="HT383" s="59"/>
      <c r="HU383" s="59"/>
      <c r="HV383" s="59"/>
      <c r="HW383" s="59"/>
      <c r="HX383" s="59"/>
      <c r="HY383" s="59"/>
      <c r="HZ383" s="59"/>
      <c r="IA383" s="59"/>
      <c r="IB383" s="59"/>
      <c r="IC383" s="59"/>
      <c r="ID383" s="59"/>
      <c r="IE383" s="59"/>
      <c r="IF383" s="59"/>
      <c r="IG383" s="59"/>
      <c r="IH383" s="59"/>
      <c r="II383" s="59"/>
      <c r="IJ383" s="59"/>
      <c r="IK383" s="59"/>
      <c r="IL383" s="59"/>
      <c r="IM383" s="59"/>
      <c r="IN383" s="59"/>
      <c r="IO383" s="59"/>
      <c r="IP383" s="59"/>
      <c r="IQ383" s="59"/>
      <c r="IR383" s="59"/>
      <c r="IS383" s="59"/>
      <c r="IT383" s="59"/>
      <c r="IU383" s="59"/>
      <c r="IV383" s="59"/>
      <c r="IW383" s="59"/>
    </row>
    <row r="384" customFormat="false" ht="15.75" hidden="false" customHeight="true" outlineLevel="0" collapsed="false">
      <c r="A384" s="129"/>
      <c r="B384" s="130"/>
      <c r="C384" s="70"/>
      <c r="D384" s="58"/>
      <c r="E384" s="54"/>
      <c r="F384" s="49"/>
      <c r="G384" s="49"/>
      <c r="H384" s="49"/>
      <c r="I384" s="55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  <c r="BK384" s="59"/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  <c r="CM384" s="59"/>
      <c r="CN384" s="59"/>
      <c r="CO384" s="59"/>
      <c r="CP384" s="59"/>
      <c r="CQ384" s="59"/>
      <c r="CR384" s="59"/>
      <c r="CS384" s="59"/>
      <c r="CT384" s="59"/>
      <c r="CU384" s="59"/>
      <c r="CV384" s="59"/>
      <c r="CW384" s="59"/>
      <c r="CX384" s="59"/>
      <c r="CY384" s="59"/>
      <c r="CZ384" s="59"/>
      <c r="DA384" s="59"/>
      <c r="DB384" s="59"/>
      <c r="DC384" s="59"/>
      <c r="DD384" s="59"/>
      <c r="DE384" s="59"/>
      <c r="DF384" s="59"/>
      <c r="DG384" s="59"/>
      <c r="DH384" s="59"/>
      <c r="DI384" s="59"/>
      <c r="DJ384" s="59"/>
      <c r="DK384" s="59"/>
      <c r="DL384" s="59"/>
      <c r="DM384" s="59"/>
      <c r="DN384" s="59"/>
      <c r="DO384" s="59"/>
      <c r="DP384" s="59"/>
      <c r="DQ384" s="59"/>
      <c r="DR384" s="59"/>
      <c r="DS384" s="59"/>
      <c r="DT384" s="59"/>
      <c r="DU384" s="59"/>
      <c r="DV384" s="59"/>
      <c r="DW384" s="59"/>
      <c r="DX384" s="59"/>
      <c r="DY384" s="59"/>
      <c r="DZ384" s="59"/>
      <c r="EA384" s="59"/>
      <c r="EB384" s="59"/>
      <c r="EC384" s="59"/>
      <c r="ED384" s="59"/>
      <c r="EE384" s="59"/>
      <c r="EF384" s="59"/>
      <c r="EG384" s="59"/>
      <c r="EH384" s="59"/>
      <c r="EI384" s="59"/>
      <c r="EJ384" s="59"/>
      <c r="EK384" s="59"/>
      <c r="EL384" s="59"/>
      <c r="EM384" s="59"/>
      <c r="EN384" s="59"/>
      <c r="EO384" s="59"/>
      <c r="EP384" s="59"/>
      <c r="EQ384" s="59"/>
      <c r="ER384" s="59"/>
      <c r="ES384" s="59"/>
      <c r="ET384" s="59"/>
      <c r="EU384" s="59"/>
      <c r="EV384" s="59"/>
      <c r="EW384" s="59"/>
      <c r="EX384" s="59"/>
      <c r="EY384" s="59"/>
      <c r="EZ384" s="59"/>
      <c r="FA384" s="59"/>
      <c r="FB384" s="59"/>
      <c r="FC384" s="59"/>
      <c r="FD384" s="59"/>
      <c r="FE384" s="59"/>
      <c r="FF384" s="59"/>
      <c r="FG384" s="59"/>
      <c r="FH384" s="59"/>
      <c r="FI384" s="59"/>
      <c r="FJ384" s="59"/>
      <c r="FK384" s="59"/>
      <c r="FL384" s="59"/>
      <c r="FM384" s="59"/>
      <c r="FN384" s="59"/>
      <c r="FO384" s="59"/>
      <c r="FP384" s="59"/>
      <c r="FQ384" s="59"/>
      <c r="FR384" s="59"/>
      <c r="FS384" s="59"/>
      <c r="FT384" s="59"/>
      <c r="FU384" s="59"/>
      <c r="FV384" s="59"/>
      <c r="FW384" s="59"/>
      <c r="FX384" s="59"/>
      <c r="FY384" s="59"/>
      <c r="FZ384" s="59"/>
      <c r="GA384" s="59"/>
      <c r="GB384" s="59"/>
      <c r="GC384" s="59"/>
      <c r="GD384" s="59"/>
      <c r="GE384" s="59"/>
      <c r="GF384" s="59"/>
      <c r="GG384" s="59"/>
      <c r="GH384" s="59"/>
      <c r="GI384" s="59"/>
      <c r="GJ384" s="59"/>
      <c r="GK384" s="59"/>
      <c r="GL384" s="59"/>
      <c r="GM384" s="59"/>
      <c r="GN384" s="59"/>
      <c r="GO384" s="59"/>
      <c r="GP384" s="59"/>
      <c r="GQ384" s="59"/>
      <c r="GR384" s="59"/>
      <c r="GS384" s="59"/>
      <c r="GT384" s="59"/>
      <c r="GU384" s="59"/>
      <c r="GV384" s="59"/>
      <c r="GW384" s="59"/>
      <c r="GX384" s="59"/>
      <c r="GY384" s="59"/>
      <c r="GZ384" s="59"/>
      <c r="HA384" s="59"/>
      <c r="HB384" s="59"/>
      <c r="HC384" s="59"/>
      <c r="HD384" s="59"/>
      <c r="HE384" s="59"/>
      <c r="HF384" s="59"/>
      <c r="HG384" s="59"/>
      <c r="HH384" s="59"/>
      <c r="HI384" s="59"/>
      <c r="HJ384" s="59"/>
      <c r="HK384" s="59"/>
      <c r="HL384" s="59"/>
      <c r="HM384" s="59"/>
      <c r="HN384" s="59"/>
      <c r="HO384" s="59"/>
      <c r="HP384" s="59"/>
      <c r="HQ384" s="59"/>
      <c r="HR384" s="59"/>
      <c r="HS384" s="59"/>
      <c r="HT384" s="59"/>
      <c r="HU384" s="59"/>
      <c r="HV384" s="59"/>
      <c r="HW384" s="59"/>
      <c r="HX384" s="59"/>
      <c r="HY384" s="59"/>
      <c r="HZ384" s="59"/>
      <c r="IA384" s="59"/>
      <c r="IB384" s="59"/>
      <c r="IC384" s="59"/>
      <c r="ID384" s="59"/>
      <c r="IE384" s="59"/>
      <c r="IF384" s="59"/>
      <c r="IG384" s="59"/>
      <c r="IH384" s="59"/>
      <c r="II384" s="59"/>
      <c r="IJ384" s="59"/>
      <c r="IK384" s="59"/>
      <c r="IL384" s="59"/>
      <c r="IM384" s="59"/>
      <c r="IN384" s="59"/>
      <c r="IO384" s="59"/>
      <c r="IP384" s="59"/>
      <c r="IQ384" s="59"/>
      <c r="IR384" s="59"/>
      <c r="IS384" s="59"/>
      <c r="IT384" s="59"/>
      <c r="IU384" s="59"/>
      <c r="IV384" s="59"/>
      <c r="IW384" s="59"/>
    </row>
    <row r="385" customFormat="false" ht="15.75" hidden="false" customHeight="true" outlineLevel="0" collapsed="false">
      <c r="A385" s="143" t="s">
        <v>351</v>
      </c>
      <c r="B385" s="142"/>
      <c r="C385" s="70"/>
      <c r="D385" s="58"/>
      <c r="E385" s="54"/>
      <c r="F385" s="49"/>
      <c r="G385" s="49"/>
      <c r="H385" s="49"/>
      <c r="I385" s="55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/>
      <c r="CR385" s="59"/>
      <c r="CS385" s="59"/>
      <c r="CT385" s="59"/>
      <c r="CU385" s="59"/>
      <c r="CV385" s="59"/>
      <c r="CW385" s="59"/>
      <c r="CX385" s="59"/>
      <c r="CY385" s="59"/>
      <c r="CZ385" s="59"/>
      <c r="DA385" s="59"/>
      <c r="DB385" s="59"/>
      <c r="DC385" s="59"/>
      <c r="DD385" s="59"/>
      <c r="DE385" s="59"/>
      <c r="DF385" s="59"/>
      <c r="DG385" s="59"/>
      <c r="DH385" s="59"/>
      <c r="DI385" s="59"/>
      <c r="DJ385" s="59"/>
      <c r="DK385" s="59"/>
      <c r="DL385" s="59"/>
      <c r="DM385" s="59"/>
      <c r="DN385" s="59"/>
      <c r="DO385" s="59"/>
      <c r="DP385" s="59"/>
      <c r="DQ385" s="59"/>
      <c r="DR385" s="59"/>
      <c r="DS385" s="59"/>
      <c r="DT385" s="59"/>
      <c r="DU385" s="59"/>
      <c r="DV385" s="59"/>
      <c r="DW385" s="59"/>
      <c r="DX385" s="59"/>
      <c r="DY385" s="59"/>
      <c r="DZ385" s="59"/>
      <c r="EA385" s="59"/>
      <c r="EB385" s="59"/>
      <c r="EC385" s="59"/>
      <c r="ED385" s="59"/>
      <c r="EE385" s="59"/>
      <c r="EF385" s="59"/>
      <c r="EG385" s="59"/>
      <c r="EH385" s="59"/>
      <c r="EI385" s="59"/>
      <c r="EJ385" s="59"/>
      <c r="EK385" s="59"/>
      <c r="EL385" s="59"/>
      <c r="EM385" s="59"/>
      <c r="EN385" s="59"/>
      <c r="EO385" s="59"/>
      <c r="EP385" s="59"/>
      <c r="EQ385" s="59"/>
      <c r="ER385" s="59"/>
      <c r="ES385" s="59"/>
      <c r="ET385" s="59"/>
      <c r="EU385" s="59"/>
      <c r="EV385" s="59"/>
      <c r="EW385" s="59"/>
      <c r="EX385" s="59"/>
      <c r="EY385" s="59"/>
      <c r="EZ385" s="59"/>
      <c r="FA385" s="59"/>
      <c r="FB385" s="59"/>
      <c r="FC385" s="59"/>
      <c r="FD385" s="59"/>
      <c r="FE385" s="59"/>
      <c r="FF385" s="59"/>
      <c r="FG385" s="59"/>
      <c r="FH385" s="59"/>
      <c r="FI385" s="59"/>
      <c r="FJ385" s="59"/>
      <c r="FK385" s="59"/>
      <c r="FL385" s="59"/>
      <c r="FM385" s="59"/>
      <c r="FN385" s="59"/>
      <c r="FO385" s="59"/>
      <c r="FP385" s="59"/>
      <c r="FQ385" s="59"/>
      <c r="FR385" s="59"/>
      <c r="FS385" s="59"/>
      <c r="FT385" s="59"/>
      <c r="FU385" s="59"/>
      <c r="FV385" s="59"/>
      <c r="FW385" s="59"/>
      <c r="FX385" s="59"/>
      <c r="FY385" s="59"/>
      <c r="FZ385" s="59"/>
      <c r="GA385" s="59"/>
      <c r="GB385" s="59"/>
      <c r="GC385" s="59"/>
      <c r="GD385" s="59"/>
      <c r="GE385" s="59"/>
      <c r="GF385" s="59"/>
      <c r="GG385" s="59"/>
      <c r="GH385" s="59"/>
      <c r="GI385" s="59"/>
      <c r="GJ385" s="59"/>
      <c r="GK385" s="59"/>
      <c r="GL385" s="59"/>
      <c r="GM385" s="59"/>
      <c r="GN385" s="59"/>
      <c r="GO385" s="59"/>
      <c r="GP385" s="59"/>
      <c r="GQ385" s="59"/>
      <c r="GR385" s="59"/>
      <c r="GS385" s="59"/>
      <c r="GT385" s="59"/>
      <c r="GU385" s="59"/>
      <c r="GV385" s="59"/>
      <c r="GW385" s="59"/>
      <c r="GX385" s="59"/>
      <c r="GY385" s="59"/>
      <c r="GZ385" s="59"/>
      <c r="HA385" s="59"/>
      <c r="HB385" s="59"/>
      <c r="HC385" s="59"/>
      <c r="HD385" s="59"/>
      <c r="HE385" s="59"/>
      <c r="HF385" s="59"/>
      <c r="HG385" s="59"/>
      <c r="HH385" s="59"/>
      <c r="HI385" s="59"/>
      <c r="HJ385" s="59"/>
      <c r="HK385" s="59"/>
      <c r="HL385" s="59"/>
      <c r="HM385" s="59"/>
      <c r="HN385" s="59"/>
      <c r="HO385" s="59"/>
      <c r="HP385" s="59"/>
      <c r="HQ385" s="59"/>
      <c r="HR385" s="59"/>
      <c r="HS385" s="59"/>
      <c r="HT385" s="59"/>
      <c r="HU385" s="59"/>
      <c r="HV385" s="59"/>
      <c r="HW385" s="59"/>
      <c r="HX385" s="59"/>
      <c r="HY385" s="59"/>
      <c r="HZ385" s="59"/>
      <c r="IA385" s="59"/>
      <c r="IB385" s="59"/>
      <c r="IC385" s="59"/>
      <c r="ID385" s="59"/>
      <c r="IE385" s="59"/>
      <c r="IF385" s="59"/>
      <c r="IG385" s="59"/>
      <c r="IH385" s="59"/>
      <c r="II385" s="59"/>
      <c r="IJ385" s="59"/>
      <c r="IK385" s="59"/>
      <c r="IL385" s="59"/>
      <c r="IM385" s="59"/>
      <c r="IN385" s="59"/>
      <c r="IO385" s="59"/>
      <c r="IP385" s="59"/>
      <c r="IQ385" s="59"/>
      <c r="IR385" s="59"/>
      <c r="IS385" s="59"/>
      <c r="IT385" s="59"/>
      <c r="IU385" s="59"/>
      <c r="IV385" s="59"/>
      <c r="IW385" s="59"/>
    </row>
    <row r="386" customFormat="false" ht="7.5" hidden="false" customHeight="true" outlineLevel="0" collapsed="false">
      <c r="A386" s="53"/>
      <c r="B386" s="69"/>
      <c r="C386" s="178"/>
      <c r="D386" s="54"/>
      <c r="E386" s="54"/>
      <c r="F386" s="49"/>
      <c r="G386" s="49"/>
      <c r="H386" s="49"/>
      <c r="I386" s="55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/>
      <c r="CR386" s="59"/>
      <c r="CS386" s="59"/>
      <c r="CT386" s="59"/>
      <c r="CU386" s="59"/>
      <c r="CV386" s="59"/>
      <c r="CW386" s="59"/>
      <c r="CX386" s="59"/>
      <c r="CY386" s="59"/>
      <c r="CZ386" s="59"/>
      <c r="DA386" s="59"/>
      <c r="DB386" s="59"/>
      <c r="DC386" s="59"/>
      <c r="DD386" s="59"/>
      <c r="DE386" s="59"/>
      <c r="DF386" s="59"/>
      <c r="DG386" s="59"/>
      <c r="DH386" s="59"/>
      <c r="DI386" s="59"/>
      <c r="DJ386" s="59"/>
      <c r="DK386" s="59"/>
      <c r="DL386" s="59"/>
      <c r="DM386" s="59"/>
      <c r="DN386" s="59"/>
      <c r="DO386" s="59"/>
      <c r="DP386" s="59"/>
      <c r="DQ386" s="59"/>
      <c r="DR386" s="59"/>
      <c r="DS386" s="59"/>
      <c r="DT386" s="59"/>
      <c r="DU386" s="59"/>
      <c r="DV386" s="59"/>
      <c r="DW386" s="59"/>
      <c r="DX386" s="59"/>
      <c r="DY386" s="59"/>
      <c r="DZ386" s="59"/>
      <c r="EA386" s="59"/>
      <c r="EB386" s="59"/>
      <c r="EC386" s="59"/>
      <c r="ED386" s="59"/>
      <c r="EE386" s="59"/>
      <c r="EF386" s="59"/>
      <c r="EG386" s="59"/>
      <c r="EH386" s="59"/>
      <c r="EI386" s="59"/>
      <c r="EJ386" s="59"/>
      <c r="EK386" s="59"/>
      <c r="EL386" s="59"/>
      <c r="EM386" s="59"/>
      <c r="EN386" s="59"/>
      <c r="EO386" s="59"/>
      <c r="EP386" s="59"/>
      <c r="EQ386" s="59"/>
      <c r="ER386" s="59"/>
      <c r="ES386" s="59"/>
      <c r="ET386" s="59"/>
      <c r="EU386" s="59"/>
      <c r="EV386" s="59"/>
      <c r="EW386" s="59"/>
      <c r="EX386" s="59"/>
      <c r="EY386" s="59"/>
      <c r="EZ386" s="59"/>
      <c r="FA386" s="59"/>
      <c r="FB386" s="59"/>
      <c r="FC386" s="59"/>
      <c r="FD386" s="59"/>
      <c r="FE386" s="59"/>
      <c r="FF386" s="59"/>
      <c r="FG386" s="59"/>
      <c r="FH386" s="59"/>
      <c r="FI386" s="59"/>
      <c r="FJ386" s="59"/>
      <c r="FK386" s="59"/>
      <c r="FL386" s="59"/>
      <c r="FM386" s="59"/>
      <c r="FN386" s="59"/>
      <c r="FO386" s="59"/>
      <c r="FP386" s="59"/>
      <c r="FQ386" s="59"/>
      <c r="FR386" s="59"/>
      <c r="FS386" s="59"/>
      <c r="FT386" s="59"/>
      <c r="FU386" s="59"/>
      <c r="FV386" s="59"/>
      <c r="FW386" s="59"/>
      <c r="FX386" s="59"/>
      <c r="FY386" s="59"/>
      <c r="FZ386" s="59"/>
      <c r="GA386" s="59"/>
      <c r="GB386" s="59"/>
      <c r="GC386" s="59"/>
      <c r="GD386" s="59"/>
      <c r="GE386" s="59"/>
      <c r="GF386" s="59"/>
      <c r="GG386" s="59"/>
      <c r="GH386" s="59"/>
      <c r="GI386" s="59"/>
      <c r="GJ386" s="59"/>
      <c r="GK386" s="59"/>
      <c r="GL386" s="59"/>
      <c r="GM386" s="59"/>
      <c r="GN386" s="59"/>
      <c r="GO386" s="59"/>
      <c r="GP386" s="59"/>
      <c r="GQ386" s="59"/>
      <c r="GR386" s="59"/>
      <c r="GS386" s="59"/>
      <c r="GT386" s="59"/>
      <c r="GU386" s="59"/>
      <c r="GV386" s="59"/>
      <c r="GW386" s="59"/>
      <c r="GX386" s="59"/>
      <c r="GY386" s="59"/>
      <c r="GZ386" s="59"/>
      <c r="HA386" s="59"/>
      <c r="HB386" s="59"/>
      <c r="HC386" s="59"/>
      <c r="HD386" s="59"/>
      <c r="HE386" s="59"/>
      <c r="HF386" s="59"/>
      <c r="HG386" s="59"/>
      <c r="HH386" s="59"/>
      <c r="HI386" s="59"/>
      <c r="HJ386" s="59"/>
      <c r="HK386" s="59"/>
      <c r="HL386" s="59"/>
      <c r="HM386" s="59"/>
      <c r="HN386" s="59"/>
      <c r="HO386" s="59"/>
      <c r="HP386" s="59"/>
      <c r="HQ386" s="59"/>
      <c r="HR386" s="59"/>
      <c r="HS386" s="59"/>
      <c r="HT386" s="59"/>
      <c r="HU386" s="59"/>
      <c r="HV386" s="59"/>
      <c r="HW386" s="59"/>
      <c r="HX386" s="59"/>
      <c r="HY386" s="59"/>
      <c r="HZ386" s="59"/>
      <c r="IA386" s="59"/>
      <c r="IB386" s="59"/>
      <c r="IC386" s="59"/>
      <c r="ID386" s="59"/>
      <c r="IE386" s="59"/>
      <c r="IF386" s="59"/>
      <c r="IG386" s="59"/>
      <c r="IH386" s="59"/>
      <c r="II386" s="59"/>
      <c r="IJ386" s="59"/>
      <c r="IK386" s="59"/>
      <c r="IL386" s="59"/>
      <c r="IM386" s="59"/>
      <c r="IN386" s="59"/>
      <c r="IO386" s="59"/>
      <c r="IP386" s="59"/>
      <c r="IQ386" s="59"/>
      <c r="IR386" s="59"/>
      <c r="IS386" s="59"/>
      <c r="IT386" s="59"/>
      <c r="IU386" s="59"/>
      <c r="IV386" s="59"/>
      <c r="IW386" s="59"/>
    </row>
    <row r="387" customFormat="false" ht="15.75" hidden="false" customHeight="true" outlineLevel="0" collapsed="false">
      <c r="A387" s="53" t="s">
        <v>352</v>
      </c>
      <c r="B387" s="52" t="n">
        <v>37083</v>
      </c>
      <c r="C387" s="53" t="s">
        <v>353</v>
      </c>
      <c r="D387" s="58" t="n">
        <f aca="false">I387/0.015</f>
        <v>34232.7333333333</v>
      </c>
      <c r="E387" s="54" t="n">
        <v>513.491</v>
      </c>
      <c r="F387" s="49" t="n">
        <v>0</v>
      </c>
      <c r="G387" s="49" t="n">
        <v>0</v>
      </c>
      <c r="H387" s="49" t="n">
        <v>0</v>
      </c>
      <c r="I387" s="55" t="n">
        <f aca="false">SUM(E387:H387)</f>
        <v>513.491</v>
      </c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/>
      <c r="CR387" s="59"/>
      <c r="CS387" s="59"/>
      <c r="CT387" s="59"/>
      <c r="CU387" s="59"/>
      <c r="CV387" s="59"/>
      <c r="CW387" s="59"/>
      <c r="CX387" s="59"/>
      <c r="CY387" s="59"/>
      <c r="CZ387" s="59"/>
      <c r="DA387" s="59"/>
      <c r="DB387" s="59"/>
      <c r="DC387" s="59"/>
      <c r="DD387" s="59"/>
      <c r="DE387" s="59"/>
      <c r="DF387" s="59"/>
      <c r="DG387" s="59"/>
      <c r="DH387" s="59"/>
      <c r="DI387" s="59"/>
      <c r="DJ387" s="59"/>
      <c r="DK387" s="59"/>
      <c r="DL387" s="59"/>
      <c r="DM387" s="59"/>
      <c r="DN387" s="59"/>
      <c r="DO387" s="59"/>
      <c r="DP387" s="59"/>
      <c r="DQ387" s="59"/>
      <c r="DR387" s="59"/>
      <c r="DS387" s="59"/>
      <c r="DT387" s="59"/>
      <c r="DU387" s="59"/>
      <c r="DV387" s="59"/>
      <c r="DW387" s="59"/>
      <c r="DX387" s="59"/>
      <c r="DY387" s="59"/>
      <c r="DZ387" s="59"/>
      <c r="EA387" s="59"/>
      <c r="EB387" s="59"/>
      <c r="EC387" s="59"/>
      <c r="ED387" s="59"/>
      <c r="EE387" s="59"/>
      <c r="EF387" s="59"/>
      <c r="EG387" s="59"/>
      <c r="EH387" s="59"/>
      <c r="EI387" s="59"/>
      <c r="EJ387" s="59"/>
      <c r="EK387" s="59"/>
      <c r="EL387" s="59"/>
      <c r="EM387" s="59"/>
      <c r="EN387" s="59"/>
      <c r="EO387" s="59"/>
      <c r="EP387" s="59"/>
      <c r="EQ387" s="59"/>
      <c r="ER387" s="59"/>
      <c r="ES387" s="59"/>
      <c r="ET387" s="59"/>
      <c r="EU387" s="59"/>
      <c r="EV387" s="59"/>
      <c r="EW387" s="59"/>
      <c r="EX387" s="59"/>
      <c r="EY387" s="59"/>
      <c r="EZ387" s="59"/>
      <c r="FA387" s="59"/>
      <c r="FB387" s="59"/>
      <c r="FC387" s="59"/>
      <c r="FD387" s="59"/>
      <c r="FE387" s="59"/>
      <c r="FF387" s="59"/>
      <c r="FG387" s="59"/>
      <c r="FH387" s="59"/>
      <c r="FI387" s="59"/>
      <c r="FJ387" s="59"/>
      <c r="FK387" s="59"/>
      <c r="FL387" s="59"/>
      <c r="FM387" s="59"/>
      <c r="FN387" s="59"/>
      <c r="FO387" s="59"/>
      <c r="FP387" s="59"/>
      <c r="FQ387" s="59"/>
      <c r="FR387" s="59"/>
      <c r="FS387" s="59"/>
      <c r="FT387" s="59"/>
      <c r="FU387" s="59"/>
      <c r="FV387" s="59"/>
      <c r="FW387" s="59"/>
      <c r="FX387" s="59"/>
      <c r="FY387" s="59"/>
      <c r="FZ387" s="59"/>
      <c r="GA387" s="59"/>
      <c r="GB387" s="59"/>
      <c r="GC387" s="59"/>
      <c r="GD387" s="59"/>
      <c r="GE387" s="59"/>
      <c r="GF387" s="59"/>
      <c r="GG387" s="59"/>
      <c r="GH387" s="59"/>
      <c r="GI387" s="59"/>
      <c r="GJ387" s="59"/>
      <c r="GK387" s="59"/>
      <c r="GL387" s="59"/>
      <c r="GM387" s="59"/>
      <c r="GN387" s="59"/>
      <c r="GO387" s="59"/>
      <c r="GP387" s="59"/>
      <c r="GQ387" s="59"/>
      <c r="GR387" s="59"/>
      <c r="GS387" s="59"/>
      <c r="GT387" s="59"/>
      <c r="GU387" s="59"/>
      <c r="GV387" s="59"/>
      <c r="GW387" s="59"/>
      <c r="GX387" s="59"/>
      <c r="GY387" s="59"/>
      <c r="GZ387" s="59"/>
      <c r="HA387" s="59"/>
      <c r="HB387" s="59"/>
      <c r="HC387" s="59"/>
      <c r="HD387" s="59"/>
      <c r="HE387" s="59"/>
      <c r="HF387" s="59"/>
      <c r="HG387" s="59"/>
      <c r="HH387" s="59"/>
      <c r="HI387" s="59"/>
      <c r="HJ387" s="59"/>
      <c r="HK387" s="59"/>
      <c r="HL387" s="59"/>
      <c r="HM387" s="59"/>
      <c r="HN387" s="59"/>
      <c r="HO387" s="59"/>
      <c r="HP387" s="59"/>
      <c r="HQ387" s="59"/>
      <c r="HR387" s="59"/>
      <c r="HS387" s="59"/>
      <c r="HT387" s="59"/>
      <c r="HU387" s="59"/>
      <c r="HV387" s="59"/>
      <c r="HW387" s="59"/>
      <c r="HX387" s="59"/>
      <c r="HY387" s="59"/>
      <c r="HZ387" s="59"/>
      <c r="IA387" s="59"/>
      <c r="IB387" s="59"/>
      <c r="IC387" s="59"/>
      <c r="ID387" s="59"/>
      <c r="IE387" s="59"/>
      <c r="IF387" s="59"/>
      <c r="IG387" s="59"/>
      <c r="IH387" s="59"/>
      <c r="II387" s="59"/>
      <c r="IJ387" s="59"/>
      <c r="IK387" s="59"/>
      <c r="IL387" s="59"/>
      <c r="IM387" s="59"/>
      <c r="IN387" s="59"/>
      <c r="IO387" s="59"/>
      <c r="IP387" s="59"/>
      <c r="IQ387" s="59"/>
      <c r="IR387" s="59"/>
      <c r="IS387" s="59"/>
      <c r="IT387" s="59"/>
      <c r="IU387" s="59"/>
      <c r="IV387" s="59"/>
      <c r="IW387" s="59"/>
    </row>
    <row r="388" customFormat="false" ht="15.75" hidden="false" customHeight="true" outlineLevel="0" collapsed="false">
      <c r="A388" s="53" t="s">
        <v>354</v>
      </c>
      <c r="B388" s="52" t="n">
        <v>37083</v>
      </c>
      <c r="C388" s="53" t="s">
        <v>353</v>
      </c>
      <c r="D388" s="100" t="n">
        <f aca="false">I388/0.015</f>
        <v>2123.8</v>
      </c>
      <c r="E388" s="96" t="n">
        <v>31.857</v>
      </c>
      <c r="F388" s="97" t="n">
        <v>0</v>
      </c>
      <c r="G388" s="97" t="n">
        <v>0</v>
      </c>
      <c r="H388" s="97" t="n">
        <v>0</v>
      </c>
      <c r="I388" s="98" t="n">
        <f aca="false">SUM(E388:H388)</f>
        <v>31.857</v>
      </c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/>
      <c r="CR388" s="59"/>
      <c r="CS388" s="59"/>
      <c r="CT388" s="59"/>
      <c r="CU388" s="59"/>
      <c r="CV388" s="59"/>
      <c r="CW388" s="59"/>
      <c r="CX388" s="59"/>
      <c r="CY388" s="59"/>
      <c r="CZ388" s="59"/>
      <c r="DA388" s="59"/>
      <c r="DB388" s="59"/>
      <c r="DC388" s="59"/>
      <c r="DD388" s="59"/>
      <c r="DE388" s="59"/>
      <c r="DF388" s="59"/>
      <c r="DG388" s="59"/>
      <c r="DH388" s="59"/>
      <c r="DI388" s="59"/>
      <c r="DJ388" s="59"/>
      <c r="DK388" s="59"/>
      <c r="DL388" s="59"/>
      <c r="DM388" s="59"/>
      <c r="DN388" s="59"/>
      <c r="DO388" s="59"/>
      <c r="DP388" s="59"/>
      <c r="DQ388" s="59"/>
      <c r="DR388" s="59"/>
      <c r="DS388" s="59"/>
      <c r="DT388" s="59"/>
      <c r="DU388" s="59"/>
      <c r="DV388" s="59"/>
      <c r="DW388" s="59"/>
      <c r="DX388" s="59"/>
      <c r="DY388" s="59"/>
      <c r="DZ388" s="59"/>
      <c r="EA388" s="59"/>
      <c r="EB388" s="59"/>
      <c r="EC388" s="59"/>
      <c r="ED388" s="59"/>
      <c r="EE388" s="59"/>
      <c r="EF388" s="59"/>
      <c r="EG388" s="59"/>
      <c r="EH388" s="59"/>
      <c r="EI388" s="59"/>
      <c r="EJ388" s="59"/>
      <c r="EK388" s="59"/>
      <c r="EL388" s="59"/>
      <c r="EM388" s="59"/>
      <c r="EN388" s="59"/>
      <c r="EO388" s="59"/>
      <c r="EP388" s="59"/>
      <c r="EQ388" s="59"/>
      <c r="ER388" s="59"/>
      <c r="ES388" s="59"/>
      <c r="ET388" s="59"/>
      <c r="EU388" s="59"/>
      <c r="EV388" s="59"/>
      <c r="EW388" s="59"/>
      <c r="EX388" s="59"/>
      <c r="EY388" s="59"/>
      <c r="EZ388" s="59"/>
      <c r="FA388" s="59"/>
      <c r="FB388" s="59"/>
      <c r="FC388" s="59"/>
      <c r="FD388" s="59"/>
      <c r="FE388" s="59"/>
      <c r="FF388" s="59"/>
      <c r="FG388" s="59"/>
      <c r="FH388" s="59"/>
      <c r="FI388" s="59"/>
      <c r="FJ388" s="59"/>
      <c r="FK388" s="59"/>
      <c r="FL388" s="59"/>
      <c r="FM388" s="59"/>
      <c r="FN388" s="59"/>
      <c r="FO388" s="59"/>
      <c r="FP388" s="59"/>
      <c r="FQ388" s="59"/>
      <c r="FR388" s="59"/>
      <c r="FS388" s="59"/>
      <c r="FT388" s="59"/>
      <c r="FU388" s="59"/>
      <c r="FV388" s="59"/>
      <c r="FW388" s="59"/>
      <c r="FX388" s="59"/>
      <c r="FY388" s="59"/>
      <c r="FZ388" s="59"/>
      <c r="GA388" s="59"/>
      <c r="GB388" s="59"/>
      <c r="GC388" s="59"/>
      <c r="GD388" s="59"/>
      <c r="GE388" s="59"/>
      <c r="GF388" s="59"/>
      <c r="GG388" s="59"/>
      <c r="GH388" s="59"/>
      <c r="GI388" s="59"/>
      <c r="GJ388" s="59"/>
      <c r="GK388" s="59"/>
      <c r="GL388" s="59"/>
      <c r="GM388" s="59"/>
      <c r="GN388" s="59"/>
      <c r="GO388" s="59"/>
      <c r="GP388" s="59"/>
      <c r="GQ388" s="59"/>
      <c r="GR388" s="59"/>
      <c r="GS388" s="59"/>
      <c r="GT388" s="59"/>
      <c r="GU388" s="59"/>
      <c r="GV388" s="59"/>
      <c r="GW388" s="59"/>
      <c r="GX388" s="59"/>
      <c r="GY388" s="59"/>
      <c r="GZ388" s="59"/>
      <c r="HA388" s="59"/>
      <c r="HB388" s="59"/>
      <c r="HC388" s="59"/>
      <c r="HD388" s="59"/>
      <c r="HE388" s="59"/>
      <c r="HF388" s="59"/>
      <c r="HG388" s="59"/>
      <c r="HH388" s="59"/>
      <c r="HI388" s="59"/>
      <c r="HJ388" s="59"/>
      <c r="HK388" s="59"/>
      <c r="HL388" s="59"/>
      <c r="HM388" s="59"/>
      <c r="HN388" s="59"/>
      <c r="HO388" s="59"/>
      <c r="HP388" s="59"/>
      <c r="HQ388" s="59"/>
      <c r="HR388" s="59"/>
      <c r="HS388" s="59"/>
      <c r="HT388" s="59"/>
      <c r="HU388" s="59"/>
      <c r="HV388" s="59"/>
      <c r="HW388" s="59"/>
      <c r="HX388" s="59"/>
      <c r="HY388" s="59"/>
      <c r="HZ388" s="59"/>
      <c r="IA388" s="59"/>
      <c r="IB388" s="59"/>
      <c r="IC388" s="59"/>
      <c r="ID388" s="59"/>
      <c r="IE388" s="59"/>
      <c r="IF388" s="59"/>
      <c r="IG388" s="59"/>
      <c r="IH388" s="59"/>
      <c r="II388" s="59"/>
      <c r="IJ388" s="59"/>
      <c r="IK388" s="59"/>
      <c r="IL388" s="59"/>
      <c r="IM388" s="59"/>
      <c r="IN388" s="59"/>
      <c r="IO388" s="59"/>
      <c r="IP388" s="59"/>
      <c r="IQ388" s="59"/>
      <c r="IR388" s="59"/>
      <c r="IS388" s="59"/>
      <c r="IT388" s="59"/>
      <c r="IU388" s="59"/>
      <c r="IV388" s="59"/>
      <c r="IW388" s="59"/>
    </row>
    <row r="389" customFormat="false" ht="15" hidden="false" customHeight="true" outlineLevel="0" collapsed="false">
      <c r="A389" s="129" t="s">
        <v>355</v>
      </c>
      <c r="B389" s="130"/>
      <c r="C389" s="57"/>
      <c r="D389" s="54" t="n">
        <f aca="false">SUM(D386:D388)</f>
        <v>36356.5333333333</v>
      </c>
      <c r="E389" s="54" t="n">
        <f aca="false">SUM(E386:E388)</f>
        <v>545.348</v>
      </c>
      <c r="F389" s="49" t="n">
        <f aca="false">SUM(F386:F388)</f>
        <v>0</v>
      </c>
      <c r="G389" s="49" t="n">
        <f aca="false">SUM(G386:G388)</f>
        <v>0</v>
      </c>
      <c r="H389" s="49" t="n">
        <f aca="false">SUM(H386:H388)</f>
        <v>0</v>
      </c>
      <c r="I389" s="55" t="n">
        <f aca="false">SUM(I386:I388)</f>
        <v>545.348</v>
      </c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  <c r="BR389" s="56"/>
      <c r="BS389" s="56"/>
      <c r="BT389" s="56"/>
      <c r="BU389" s="56"/>
      <c r="BV389" s="56"/>
      <c r="BW389" s="56"/>
      <c r="BX389" s="56"/>
      <c r="BY389" s="56"/>
      <c r="BZ389" s="56"/>
      <c r="CA389" s="56"/>
      <c r="CB389" s="56"/>
      <c r="CC389" s="56"/>
      <c r="CD389" s="56"/>
      <c r="CE389" s="56"/>
      <c r="CF389" s="56"/>
      <c r="CG389" s="56"/>
      <c r="CH389" s="56"/>
      <c r="CI389" s="56"/>
      <c r="CJ389" s="56"/>
      <c r="CK389" s="56"/>
      <c r="CL389" s="56"/>
      <c r="CM389" s="56"/>
      <c r="CN389" s="56"/>
      <c r="CO389" s="56"/>
      <c r="CP389" s="56"/>
      <c r="CQ389" s="56"/>
      <c r="CR389" s="56"/>
      <c r="CS389" s="56"/>
      <c r="CT389" s="56"/>
      <c r="CU389" s="56"/>
      <c r="CV389" s="56"/>
      <c r="CW389" s="56"/>
      <c r="CX389" s="56"/>
      <c r="CY389" s="56"/>
      <c r="CZ389" s="56"/>
      <c r="DA389" s="56"/>
      <c r="DB389" s="56"/>
      <c r="DC389" s="56"/>
      <c r="DD389" s="56"/>
      <c r="DE389" s="56"/>
      <c r="DF389" s="56"/>
      <c r="DG389" s="56"/>
      <c r="DH389" s="56"/>
      <c r="DI389" s="56"/>
      <c r="DJ389" s="56"/>
      <c r="DK389" s="56"/>
      <c r="DL389" s="56"/>
      <c r="DM389" s="56"/>
      <c r="DN389" s="56"/>
      <c r="DO389" s="56"/>
      <c r="DP389" s="56"/>
      <c r="DQ389" s="56"/>
      <c r="DR389" s="56"/>
      <c r="DS389" s="56"/>
      <c r="DT389" s="56"/>
      <c r="DU389" s="56"/>
      <c r="DV389" s="56"/>
      <c r="DW389" s="56"/>
      <c r="DX389" s="56"/>
      <c r="DY389" s="56"/>
      <c r="DZ389" s="56"/>
      <c r="EA389" s="56"/>
      <c r="EB389" s="56"/>
      <c r="EC389" s="56"/>
      <c r="ED389" s="56"/>
      <c r="EE389" s="56"/>
      <c r="EF389" s="56"/>
      <c r="EG389" s="56"/>
      <c r="EH389" s="56"/>
      <c r="EI389" s="56"/>
      <c r="EJ389" s="56"/>
      <c r="EK389" s="56"/>
      <c r="EL389" s="56"/>
      <c r="EM389" s="56"/>
      <c r="EN389" s="56"/>
      <c r="EO389" s="56"/>
      <c r="EP389" s="56"/>
      <c r="EQ389" s="56"/>
      <c r="ER389" s="56"/>
      <c r="ES389" s="56"/>
      <c r="ET389" s="56"/>
      <c r="EU389" s="56"/>
      <c r="EV389" s="56"/>
      <c r="EW389" s="56"/>
      <c r="EX389" s="56"/>
      <c r="EY389" s="56"/>
      <c r="EZ389" s="56"/>
      <c r="FA389" s="56"/>
      <c r="FB389" s="56"/>
      <c r="FC389" s="56"/>
      <c r="FD389" s="56"/>
      <c r="FE389" s="56"/>
      <c r="FF389" s="56"/>
      <c r="FG389" s="56"/>
      <c r="FH389" s="56"/>
      <c r="FI389" s="56"/>
      <c r="FJ389" s="56"/>
      <c r="FK389" s="56"/>
      <c r="FL389" s="56"/>
      <c r="FM389" s="56"/>
      <c r="FN389" s="56"/>
      <c r="FO389" s="56"/>
      <c r="FP389" s="56"/>
      <c r="FQ389" s="56"/>
      <c r="FR389" s="56"/>
      <c r="FS389" s="56"/>
      <c r="FT389" s="56"/>
      <c r="FU389" s="56"/>
      <c r="FV389" s="56"/>
      <c r="FW389" s="56"/>
      <c r="FX389" s="56"/>
      <c r="FY389" s="56"/>
      <c r="FZ389" s="56"/>
      <c r="GA389" s="56"/>
      <c r="GB389" s="56"/>
      <c r="GC389" s="56"/>
      <c r="GD389" s="56"/>
      <c r="GE389" s="56"/>
      <c r="GF389" s="56"/>
      <c r="GG389" s="56"/>
      <c r="GH389" s="56"/>
      <c r="GI389" s="56"/>
      <c r="GJ389" s="56"/>
      <c r="GK389" s="56"/>
      <c r="GL389" s="56"/>
      <c r="GM389" s="56"/>
      <c r="GN389" s="56"/>
      <c r="GO389" s="56"/>
      <c r="GP389" s="56"/>
      <c r="GQ389" s="56"/>
      <c r="GR389" s="56"/>
      <c r="GS389" s="56"/>
      <c r="GT389" s="56"/>
      <c r="GU389" s="56"/>
      <c r="GV389" s="56"/>
      <c r="GW389" s="56"/>
      <c r="GX389" s="56"/>
      <c r="GY389" s="56"/>
      <c r="GZ389" s="56"/>
      <c r="HA389" s="56"/>
      <c r="HB389" s="56"/>
      <c r="HC389" s="56"/>
      <c r="HD389" s="56"/>
      <c r="HE389" s="56"/>
      <c r="HF389" s="56"/>
      <c r="HG389" s="56"/>
      <c r="HH389" s="56"/>
      <c r="HI389" s="56"/>
      <c r="HJ389" s="56"/>
      <c r="HK389" s="56"/>
      <c r="HL389" s="56"/>
      <c r="HM389" s="56"/>
      <c r="HN389" s="56"/>
      <c r="HO389" s="56"/>
      <c r="HP389" s="56"/>
      <c r="HQ389" s="56"/>
      <c r="HR389" s="56"/>
      <c r="HS389" s="56"/>
      <c r="HT389" s="56"/>
      <c r="HU389" s="56"/>
      <c r="HV389" s="56"/>
      <c r="HW389" s="56"/>
      <c r="HX389" s="56"/>
      <c r="HY389" s="56"/>
      <c r="HZ389" s="56"/>
      <c r="IA389" s="56"/>
      <c r="IB389" s="56"/>
      <c r="IC389" s="56"/>
      <c r="ID389" s="56"/>
      <c r="IE389" s="56"/>
      <c r="IF389" s="56"/>
      <c r="IG389" s="56"/>
      <c r="IH389" s="56"/>
      <c r="II389" s="56"/>
      <c r="IJ389" s="56"/>
      <c r="IK389" s="56"/>
      <c r="IL389" s="56"/>
      <c r="IM389" s="56"/>
      <c r="IN389" s="56"/>
      <c r="IO389" s="56"/>
      <c r="IP389" s="56"/>
      <c r="IQ389" s="56"/>
      <c r="IR389" s="56"/>
      <c r="IS389" s="56"/>
      <c r="IT389" s="56"/>
      <c r="IU389" s="56"/>
      <c r="IV389" s="56"/>
      <c r="IW389" s="56"/>
    </row>
    <row r="390" customFormat="false" ht="15.75" hidden="false" customHeight="true" outlineLevel="0" collapsed="false">
      <c r="A390" s="53"/>
      <c r="B390" s="69"/>
      <c r="C390" s="57"/>
      <c r="D390" s="179"/>
      <c r="E390" s="179"/>
      <c r="F390" s="180"/>
      <c r="G390" s="180"/>
      <c r="H390" s="180"/>
      <c r="I390" s="181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56"/>
      <c r="BI390" s="56"/>
      <c r="BJ390" s="56"/>
      <c r="BK390" s="56"/>
      <c r="BL390" s="56"/>
      <c r="BM390" s="56"/>
      <c r="BN390" s="56"/>
      <c r="BO390" s="56"/>
      <c r="BP390" s="56"/>
      <c r="BQ390" s="56"/>
      <c r="BR390" s="56"/>
      <c r="BS390" s="56"/>
      <c r="BT390" s="56"/>
      <c r="BU390" s="56"/>
      <c r="BV390" s="56"/>
      <c r="BW390" s="56"/>
      <c r="BX390" s="56"/>
      <c r="BY390" s="56"/>
      <c r="BZ390" s="56"/>
      <c r="CA390" s="56"/>
      <c r="CB390" s="56"/>
      <c r="CC390" s="56"/>
      <c r="CD390" s="56"/>
      <c r="CE390" s="56"/>
      <c r="CF390" s="56"/>
      <c r="CG390" s="56"/>
      <c r="CH390" s="56"/>
      <c r="CI390" s="56"/>
      <c r="CJ390" s="56"/>
      <c r="CK390" s="56"/>
      <c r="CL390" s="56"/>
      <c r="CM390" s="56"/>
      <c r="CN390" s="56"/>
      <c r="CO390" s="56"/>
      <c r="CP390" s="56"/>
      <c r="CQ390" s="56"/>
      <c r="CR390" s="56"/>
      <c r="CS390" s="56"/>
      <c r="CT390" s="56"/>
      <c r="CU390" s="56"/>
      <c r="CV390" s="56"/>
      <c r="CW390" s="56"/>
      <c r="CX390" s="56"/>
      <c r="CY390" s="56"/>
      <c r="CZ390" s="56"/>
      <c r="DA390" s="56"/>
      <c r="DB390" s="56"/>
      <c r="DC390" s="56"/>
      <c r="DD390" s="56"/>
      <c r="DE390" s="56"/>
      <c r="DF390" s="56"/>
      <c r="DG390" s="56"/>
      <c r="DH390" s="56"/>
      <c r="DI390" s="56"/>
      <c r="DJ390" s="56"/>
      <c r="DK390" s="56"/>
      <c r="DL390" s="56"/>
      <c r="DM390" s="56"/>
      <c r="DN390" s="56"/>
      <c r="DO390" s="56"/>
      <c r="DP390" s="56"/>
      <c r="DQ390" s="56"/>
      <c r="DR390" s="56"/>
      <c r="DS390" s="56"/>
      <c r="DT390" s="56"/>
      <c r="DU390" s="56"/>
      <c r="DV390" s="56"/>
      <c r="DW390" s="56"/>
      <c r="DX390" s="56"/>
      <c r="DY390" s="56"/>
      <c r="DZ390" s="56"/>
      <c r="EA390" s="56"/>
      <c r="EB390" s="56"/>
      <c r="EC390" s="56"/>
      <c r="ED390" s="56"/>
      <c r="EE390" s="56"/>
      <c r="EF390" s="56"/>
      <c r="EG390" s="56"/>
      <c r="EH390" s="56"/>
      <c r="EI390" s="56"/>
      <c r="EJ390" s="56"/>
      <c r="EK390" s="56"/>
      <c r="EL390" s="56"/>
      <c r="EM390" s="56"/>
      <c r="EN390" s="56"/>
      <c r="EO390" s="56"/>
      <c r="EP390" s="56"/>
      <c r="EQ390" s="56"/>
      <c r="ER390" s="56"/>
      <c r="ES390" s="56"/>
      <c r="ET390" s="56"/>
      <c r="EU390" s="56"/>
      <c r="EV390" s="56"/>
      <c r="EW390" s="56"/>
      <c r="EX390" s="56"/>
      <c r="EY390" s="56"/>
      <c r="EZ390" s="56"/>
      <c r="FA390" s="56"/>
      <c r="FB390" s="56"/>
      <c r="FC390" s="56"/>
      <c r="FD390" s="56"/>
      <c r="FE390" s="56"/>
      <c r="FF390" s="56"/>
      <c r="FG390" s="56"/>
      <c r="FH390" s="56"/>
      <c r="FI390" s="56"/>
      <c r="FJ390" s="56"/>
      <c r="FK390" s="56"/>
      <c r="FL390" s="56"/>
      <c r="FM390" s="56"/>
      <c r="FN390" s="56"/>
      <c r="FO390" s="56"/>
      <c r="FP390" s="56"/>
      <c r="FQ390" s="56"/>
      <c r="FR390" s="56"/>
      <c r="FS390" s="56"/>
      <c r="FT390" s="56"/>
      <c r="FU390" s="56"/>
      <c r="FV390" s="56"/>
      <c r="FW390" s="56"/>
      <c r="FX390" s="56"/>
      <c r="FY390" s="56"/>
      <c r="FZ390" s="56"/>
      <c r="GA390" s="56"/>
      <c r="GB390" s="56"/>
      <c r="GC390" s="56"/>
      <c r="GD390" s="56"/>
      <c r="GE390" s="56"/>
      <c r="GF390" s="56"/>
      <c r="GG390" s="56"/>
      <c r="GH390" s="56"/>
      <c r="GI390" s="56"/>
      <c r="GJ390" s="56"/>
      <c r="GK390" s="56"/>
      <c r="GL390" s="56"/>
      <c r="GM390" s="56"/>
      <c r="GN390" s="56"/>
      <c r="GO390" s="56"/>
      <c r="GP390" s="56"/>
      <c r="GQ390" s="56"/>
      <c r="GR390" s="56"/>
      <c r="GS390" s="56"/>
      <c r="GT390" s="56"/>
      <c r="GU390" s="56"/>
      <c r="GV390" s="56"/>
      <c r="GW390" s="56"/>
      <c r="GX390" s="56"/>
      <c r="GY390" s="56"/>
      <c r="GZ390" s="56"/>
      <c r="HA390" s="56"/>
      <c r="HB390" s="56"/>
      <c r="HC390" s="56"/>
      <c r="HD390" s="56"/>
      <c r="HE390" s="56"/>
      <c r="HF390" s="56"/>
      <c r="HG390" s="56"/>
      <c r="HH390" s="56"/>
      <c r="HI390" s="56"/>
      <c r="HJ390" s="56"/>
      <c r="HK390" s="56"/>
      <c r="HL390" s="56"/>
      <c r="HM390" s="56"/>
      <c r="HN390" s="56"/>
      <c r="HO390" s="56"/>
      <c r="HP390" s="56"/>
      <c r="HQ390" s="56"/>
      <c r="HR390" s="56"/>
      <c r="HS390" s="56"/>
      <c r="HT390" s="56"/>
      <c r="HU390" s="56"/>
      <c r="HV390" s="56"/>
      <c r="HW390" s="56"/>
      <c r="HX390" s="56"/>
      <c r="HY390" s="56"/>
      <c r="HZ390" s="56"/>
      <c r="IA390" s="56"/>
      <c r="IB390" s="56"/>
      <c r="IC390" s="56"/>
      <c r="ID390" s="56"/>
      <c r="IE390" s="56"/>
      <c r="IF390" s="56"/>
      <c r="IG390" s="56"/>
      <c r="IH390" s="56"/>
      <c r="II390" s="56"/>
      <c r="IJ390" s="56"/>
      <c r="IK390" s="56"/>
      <c r="IL390" s="56"/>
      <c r="IM390" s="56"/>
      <c r="IN390" s="56"/>
      <c r="IO390" s="56"/>
      <c r="IP390" s="56"/>
      <c r="IQ390" s="56"/>
      <c r="IR390" s="56"/>
      <c r="IS390" s="56"/>
      <c r="IT390" s="56"/>
      <c r="IU390" s="56"/>
      <c r="IV390" s="56"/>
      <c r="IW390" s="56"/>
    </row>
    <row r="391" customFormat="false" ht="18" hidden="false" customHeight="true" outlineLevel="0" collapsed="false">
      <c r="A391" s="159" t="s">
        <v>356</v>
      </c>
      <c r="B391" s="171"/>
      <c r="C391" s="172"/>
      <c r="D391" s="108" t="n">
        <f aca="false">D389+D383</f>
        <v>36356.5333333333</v>
      </c>
      <c r="E391" s="182" t="n">
        <f aca="false">E389+E383</f>
        <v>545.348</v>
      </c>
      <c r="F391" s="183" t="n">
        <f aca="false">F389+F383</f>
        <v>0</v>
      </c>
      <c r="G391" s="183" t="n">
        <f aca="false">G389+G383</f>
        <v>0</v>
      </c>
      <c r="H391" s="183" t="n">
        <f aca="false">H389+H383</f>
        <v>0</v>
      </c>
      <c r="I391" s="184" t="n">
        <f aca="false">I389+I383</f>
        <v>545.348</v>
      </c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  <c r="AL391" s="111"/>
      <c r="AM391" s="111"/>
      <c r="AN391" s="111"/>
      <c r="AO391" s="111"/>
      <c r="AP391" s="111"/>
      <c r="AQ391" s="111"/>
      <c r="AR391" s="111"/>
      <c r="AS391" s="111"/>
      <c r="AT391" s="111"/>
      <c r="AU391" s="111"/>
      <c r="AV391" s="111"/>
      <c r="AW391" s="111"/>
      <c r="AX391" s="111"/>
      <c r="AY391" s="111"/>
      <c r="AZ391" s="111"/>
      <c r="BA391" s="111"/>
      <c r="BB391" s="111"/>
      <c r="BC391" s="111"/>
      <c r="BD391" s="111"/>
      <c r="BE391" s="111"/>
      <c r="BF391" s="111"/>
      <c r="BG391" s="111"/>
      <c r="BH391" s="111"/>
      <c r="BI391" s="111"/>
      <c r="BJ391" s="111"/>
      <c r="BK391" s="111"/>
      <c r="BL391" s="111"/>
      <c r="BM391" s="111"/>
      <c r="BN391" s="111"/>
      <c r="BO391" s="111"/>
      <c r="BP391" s="111"/>
      <c r="BQ391" s="111"/>
      <c r="BR391" s="111"/>
      <c r="BS391" s="111"/>
      <c r="BT391" s="111"/>
      <c r="BU391" s="111"/>
      <c r="BV391" s="111"/>
      <c r="BW391" s="111"/>
      <c r="BX391" s="111"/>
      <c r="BY391" s="111"/>
      <c r="BZ391" s="111"/>
      <c r="CA391" s="111"/>
      <c r="CB391" s="111"/>
      <c r="CC391" s="111"/>
      <c r="CD391" s="111"/>
      <c r="CE391" s="111"/>
      <c r="CF391" s="111"/>
      <c r="CG391" s="111"/>
      <c r="CH391" s="111"/>
      <c r="CI391" s="111"/>
      <c r="CJ391" s="111"/>
      <c r="CK391" s="111"/>
      <c r="CL391" s="111"/>
      <c r="CM391" s="111"/>
      <c r="CN391" s="111"/>
      <c r="CO391" s="111"/>
      <c r="CP391" s="111"/>
      <c r="CQ391" s="111"/>
      <c r="CR391" s="111"/>
      <c r="CS391" s="111"/>
      <c r="CT391" s="111"/>
      <c r="CU391" s="111"/>
      <c r="CV391" s="111"/>
      <c r="CW391" s="111"/>
      <c r="CX391" s="111"/>
      <c r="CY391" s="111"/>
      <c r="CZ391" s="111"/>
      <c r="DA391" s="111"/>
      <c r="DB391" s="111"/>
      <c r="DC391" s="111"/>
      <c r="DD391" s="111"/>
      <c r="DE391" s="111"/>
      <c r="DF391" s="111"/>
      <c r="DG391" s="111"/>
      <c r="DH391" s="111"/>
      <c r="DI391" s="111"/>
      <c r="DJ391" s="111"/>
      <c r="DK391" s="111"/>
      <c r="DL391" s="111"/>
      <c r="DM391" s="111"/>
      <c r="DN391" s="111"/>
      <c r="DO391" s="111"/>
      <c r="DP391" s="111"/>
      <c r="DQ391" s="111"/>
      <c r="DR391" s="111"/>
      <c r="DS391" s="111"/>
      <c r="DT391" s="111"/>
      <c r="DU391" s="111"/>
      <c r="DV391" s="111"/>
      <c r="DW391" s="111"/>
      <c r="DX391" s="111"/>
      <c r="DY391" s="111"/>
      <c r="DZ391" s="111"/>
      <c r="EA391" s="111"/>
      <c r="EB391" s="111"/>
      <c r="EC391" s="111"/>
      <c r="ED391" s="111"/>
      <c r="EE391" s="111"/>
      <c r="EF391" s="111"/>
      <c r="EG391" s="111"/>
      <c r="EH391" s="111"/>
      <c r="EI391" s="111"/>
      <c r="EJ391" s="111"/>
      <c r="EK391" s="111"/>
      <c r="EL391" s="111"/>
      <c r="EM391" s="111"/>
      <c r="EN391" s="111"/>
      <c r="EO391" s="111"/>
      <c r="EP391" s="111"/>
      <c r="EQ391" s="111"/>
      <c r="ER391" s="111"/>
      <c r="ES391" s="111"/>
      <c r="ET391" s="111"/>
      <c r="EU391" s="111"/>
      <c r="EV391" s="111"/>
      <c r="EW391" s="111"/>
      <c r="EX391" s="111"/>
      <c r="EY391" s="111"/>
      <c r="EZ391" s="111"/>
      <c r="FA391" s="111"/>
      <c r="FB391" s="111"/>
      <c r="FC391" s="111"/>
      <c r="FD391" s="111"/>
      <c r="FE391" s="111"/>
      <c r="FF391" s="111"/>
      <c r="FG391" s="111"/>
      <c r="FH391" s="111"/>
      <c r="FI391" s="111"/>
      <c r="FJ391" s="111"/>
      <c r="FK391" s="111"/>
      <c r="FL391" s="111"/>
      <c r="FM391" s="111"/>
      <c r="FN391" s="111"/>
      <c r="FO391" s="111"/>
      <c r="FP391" s="111"/>
      <c r="FQ391" s="111"/>
      <c r="FR391" s="111"/>
      <c r="FS391" s="111"/>
      <c r="FT391" s="111"/>
      <c r="FU391" s="111"/>
      <c r="FV391" s="111"/>
      <c r="FW391" s="111"/>
      <c r="FX391" s="111"/>
      <c r="FY391" s="111"/>
      <c r="FZ391" s="111"/>
      <c r="GA391" s="111"/>
      <c r="GB391" s="111"/>
      <c r="GC391" s="111"/>
      <c r="GD391" s="111"/>
      <c r="GE391" s="111"/>
      <c r="GF391" s="111"/>
      <c r="GG391" s="111"/>
      <c r="GH391" s="111"/>
      <c r="GI391" s="111"/>
      <c r="GJ391" s="111"/>
      <c r="GK391" s="111"/>
      <c r="GL391" s="111"/>
      <c r="GM391" s="111"/>
      <c r="GN391" s="111"/>
      <c r="GO391" s="111"/>
      <c r="GP391" s="111"/>
      <c r="GQ391" s="111"/>
      <c r="GR391" s="111"/>
      <c r="GS391" s="111"/>
      <c r="GT391" s="111"/>
      <c r="GU391" s="111"/>
      <c r="GV391" s="111"/>
      <c r="GW391" s="111"/>
      <c r="GX391" s="111"/>
      <c r="GY391" s="111"/>
      <c r="GZ391" s="111"/>
      <c r="HA391" s="111"/>
      <c r="HB391" s="111"/>
      <c r="HC391" s="111"/>
      <c r="HD391" s="111"/>
      <c r="HE391" s="111"/>
      <c r="HF391" s="111"/>
      <c r="HG391" s="111"/>
      <c r="HH391" s="111"/>
      <c r="HI391" s="111"/>
      <c r="HJ391" s="111"/>
      <c r="HK391" s="111"/>
      <c r="HL391" s="111"/>
      <c r="HM391" s="111"/>
      <c r="HN391" s="111"/>
      <c r="HO391" s="111"/>
      <c r="HP391" s="111"/>
      <c r="HQ391" s="111"/>
      <c r="HR391" s="111"/>
      <c r="HS391" s="111"/>
      <c r="HT391" s="111"/>
      <c r="HU391" s="111"/>
      <c r="HV391" s="111"/>
      <c r="HW391" s="111"/>
      <c r="HX391" s="111"/>
      <c r="HY391" s="111"/>
      <c r="HZ391" s="111"/>
      <c r="IA391" s="111"/>
      <c r="IB391" s="111"/>
      <c r="IC391" s="111"/>
      <c r="ID391" s="111"/>
      <c r="IE391" s="111"/>
      <c r="IF391" s="111"/>
      <c r="IG391" s="111"/>
      <c r="IH391" s="111"/>
      <c r="II391" s="111"/>
      <c r="IJ391" s="111"/>
      <c r="IK391" s="111"/>
      <c r="IL391" s="111"/>
      <c r="IM391" s="111"/>
      <c r="IN391" s="111"/>
      <c r="IO391" s="111"/>
      <c r="IP391" s="111"/>
      <c r="IQ391" s="111"/>
      <c r="IR391" s="111"/>
      <c r="IS391" s="111"/>
      <c r="IT391" s="111"/>
      <c r="IU391" s="111"/>
      <c r="IV391" s="111"/>
      <c r="IW391" s="111"/>
    </row>
    <row r="392" customFormat="false" ht="15.75" hidden="false" customHeight="true" outlineLevel="0" collapsed="false">
      <c r="A392" s="129"/>
      <c r="B392" s="130"/>
      <c r="C392" s="70"/>
      <c r="D392" s="58"/>
      <c r="E392" s="54"/>
      <c r="F392" s="49"/>
      <c r="G392" s="49"/>
      <c r="H392" s="49"/>
      <c r="I392" s="55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/>
      <c r="CR392" s="59"/>
      <c r="CS392" s="59"/>
      <c r="CT392" s="59"/>
      <c r="CU392" s="59"/>
      <c r="CV392" s="59"/>
      <c r="CW392" s="59"/>
      <c r="CX392" s="59"/>
      <c r="CY392" s="59"/>
      <c r="CZ392" s="59"/>
      <c r="DA392" s="59"/>
      <c r="DB392" s="59"/>
      <c r="DC392" s="59"/>
      <c r="DD392" s="59"/>
      <c r="DE392" s="59"/>
      <c r="DF392" s="59"/>
      <c r="DG392" s="59"/>
      <c r="DH392" s="59"/>
      <c r="DI392" s="59"/>
      <c r="DJ392" s="59"/>
      <c r="DK392" s="59"/>
      <c r="DL392" s="59"/>
      <c r="DM392" s="59"/>
      <c r="DN392" s="59"/>
      <c r="DO392" s="59"/>
      <c r="DP392" s="59"/>
      <c r="DQ392" s="59"/>
      <c r="DR392" s="59"/>
      <c r="DS392" s="59"/>
      <c r="DT392" s="59"/>
      <c r="DU392" s="59"/>
      <c r="DV392" s="59"/>
      <c r="DW392" s="59"/>
      <c r="DX392" s="59"/>
      <c r="DY392" s="59"/>
      <c r="DZ392" s="59"/>
      <c r="EA392" s="59"/>
      <c r="EB392" s="59"/>
      <c r="EC392" s="59"/>
      <c r="ED392" s="59"/>
      <c r="EE392" s="59"/>
      <c r="EF392" s="59"/>
      <c r="EG392" s="59"/>
      <c r="EH392" s="59"/>
      <c r="EI392" s="59"/>
      <c r="EJ392" s="59"/>
      <c r="EK392" s="59"/>
      <c r="EL392" s="59"/>
      <c r="EM392" s="59"/>
      <c r="EN392" s="59"/>
      <c r="EO392" s="59"/>
      <c r="EP392" s="59"/>
      <c r="EQ392" s="59"/>
      <c r="ER392" s="59"/>
      <c r="ES392" s="59"/>
      <c r="ET392" s="59"/>
      <c r="EU392" s="59"/>
      <c r="EV392" s="59"/>
      <c r="EW392" s="59"/>
      <c r="EX392" s="59"/>
      <c r="EY392" s="59"/>
      <c r="EZ392" s="59"/>
      <c r="FA392" s="59"/>
      <c r="FB392" s="59"/>
      <c r="FC392" s="59"/>
      <c r="FD392" s="59"/>
      <c r="FE392" s="59"/>
      <c r="FF392" s="59"/>
      <c r="FG392" s="59"/>
      <c r="FH392" s="59"/>
      <c r="FI392" s="59"/>
      <c r="FJ392" s="59"/>
      <c r="FK392" s="59"/>
      <c r="FL392" s="59"/>
      <c r="FM392" s="59"/>
      <c r="FN392" s="59"/>
      <c r="FO392" s="59"/>
      <c r="FP392" s="59"/>
      <c r="FQ392" s="59"/>
      <c r="FR392" s="59"/>
      <c r="FS392" s="59"/>
      <c r="FT392" s="59"/>
      <c r="FU392" s="59"/>
      <c r="FV392" s="59"/>
      <c r="FW392" s="59"/>
      <c r="FX392" s="59"/>
      <c r="FY392" s="59"/>
      <c r="FZ392" s="59"/>
      <c r="GA392" s="59"/>
      <c r="GB392" s="59"/>
      <c r="GC392" s="59"/>
      <c r="GD392" s="59"/>
      <c r="GE392" s="59"/>
      <c r="GF392" s="59"/>
      <c r="GG392" s="59"/>
      <c r="GH392" s="59"/>
      <c r="GI392" s="59"/>
      <c r="GJ392" s="59"/>
      <c r="GK392" s="59"/>
      <c r="GL392" s="59"/>
      <c r="GM392" s="59"/>
      <c r="GN392" s="59"/>
      <c r="GO392" s="59"/>
      <c r="GP392" s="59"/>
      <c r="GQ392" s="59"/>
      <c r="GR392" s="59"/>
      <c r="GS392" s="59"/>
      <c r="GT392" s="59"/>
      <c r="GU392" s="59"/>
      <c r="GV392" s="59"/>
      <c r="GW392" s="59"/>
      <c r="GX392" s="59"/>
      <c r="GY392" s="59"/>
      <c r="GZ392" s="59"/>
      <c r="HA392" s="59"/>
      <c r="HB392" s="59"/>
      <c r="HC392" s="59"/>
      <c r="HD392" s="59"/>
      <c r="HE392" s="59"/>
      <c r="HF392" s="59"/>
      <c r="HG392" s="59"/>
      <c r="HH392" s="59"/>
      <c r="HI392" s="59"/>
      <c r="HJ392" s="59"/>
      <c r="HK392" s="59"/>
      <c r="HL392" s="59"/>
      <c r="HM392" s="59"/>
      <c r="HN392" s="59"/>
      <c r="HO392" s="59"/>
      <c r="HP392" s="59"/>
      <c r="HQ392" s="59"/>
      <c r="HR392" s="59"/>
      <c r="HS392" s="59"/>
      <c r="HT392" s="59"/>
      <c r="HU392" s="59"/>
      <c r="HV392" s="59"/>
      <c r="HW392" s="59"/>
      <c r="HX392" s="59"/>
      <c r="HY392" s="59"/>
      <c r="HZ392" s="59"/>
      <c r="IA392" s="59"/>
      <c r="IB392" s="59"/>
      <c r="IC392" s="59"/>
      <c r="ID392" s="59"/>
      <c r="IE392" s="59"/>
      <c r="IF392" s="59"/>
      <c r="IG392" s="59"/>
      <c r="IH392" s="59"/>
      <c r="II392" s="59"/>
      <c r="IJ392" s="59"/>
      <c r="IK392" s="59"/>
      <c r="IL392" s="59"/>
      <c r="IM392" s="59"/>
      <c r="IN392" s="59"/>
      <c r="IO392" s="59"/>
      <c r="IP392" s="59"/>
      <c r="IQ392" s="59"/>
      <c r="IR392" s="59"/>
      <c r="IS392" s="59"/>
      <c r="IT392" s="59"/>
      <c r="IU392" s="59"/>
      <c r="IV392" s="59"/>
      <c r="IW392" s="59"/>
    </row>
    <row r="393" customFormat="false" ht="18" hidden="false" customHeight="true" outlineLevel="0" collapsed="false">
      <c r="A393" s="172" t="s">
        <v>357</v>
      </c>
      <c r="B393" s="177"/>
      <c r="C393" s="70"/>
      <c r="D393" s="58"/>
      <c r="E393" s="54"/>
      <c r="F393" s="49"/>
      <c r="G393" s="49"/>
      <c r="H393" s="49"/>
      <c r="I393" s="55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/>
      <c r="CR393" s="59"/>
      <c r="CS393" s="59"/>
      <c r="CT393" s="59"/>
      <c r="CU393" s="59"/>
      <c r="CV393" s="59"/>
      <c r="CW393" s="59"/>
      <c r="CX393" s="59"/>
      <c r="CY393" s="59"/>
      <c r="CZ393" s="59"/>
      <c r="DA393" s="59"/>
      <c r="DB393" s="59"/>
      <c r="DC393" s="59"/>
      <c r="DD393" s="59"/>
      <c r="DE393" s="59"/>
      <c r="DF393" s="59"/>
      <c r="DG393" s="59"/>
      <c r="DH393" s="59"/>
      <c r="DI393" s="59"/>
      <c r="DJ393" s="59"/>
      <c r="DK393" s="59"/>
      <c r="DL393" s="59"/>
      <c r="DM393" s="59"/>
      <c r="DN393" s="59"/>
      <c r="DO393" s="59"/>
      <c r="DP393" s="59"/>
      <c r="DQ393" s="59"/>
      <c r="DR393" s="59"/>
      <c r="DS393" s="59"/>
      <c r="DT393" s="59"/>
      <c r="DU393" s="59"/>
      <c r="DV393" s="59"/>
      <c r="DW393" s="59"/>
      <c r="DX393" s="59"/>
      <c r="DY393" s="59"/>
      <c r="DZ393" s="59"/>
      <c r="EA393" s="59"/>
      <c r="EB393" s="59"/>
      <c r="EC393" s="59"/>
      <c r="ED393" s="59"/>
      <c r="EE393" s="59"/>
      <c r="EF393" s="59"/>
      <c r="EG393" s="59"/>
      <c r="EH393" s="59"/>
      <c r="EI393" s="59"/>
      <c r="EJ393" s="59"/>
      <c r="EK393" s="59"/>
      <c r="EL393" s="59"/>
      <c r="EM393" s="59"/>
      <c r="EN393" s="59"/>
      <c r="EO393" s="59"/>
      <c r="EP393" s="59"/>
      <c r="EQ393" s="59"/>
      <c r="ER393" s="59"/>
      <c r="ES393" s="59"/>
      <c r="ET393" s="59"/>
      <c r="EU393" s="59"/>
      <c r="EV393" s="59"/>
      <c r="EW393" s="59"/>
      <c r="EX393" s="59"/>
      <c r="EY393" s="59"/>
      <c r="EZ393" s="59"/>
      <c r="FA393" s="59"/>
      <c r="FB393" s="59"/>
      <c r="FC393" s="59"/>
      <c r="FD393" s="59"/>
      <c r="FE393" s="59"/>
      <c r="FF393" s="59"/>
      <c r="FG393" s="59"/>
      <c r="FH393" s="59"/>
      <c r="FI393" s="59"/>
      <c r="FJ393" s="59"/>
      <c r="FK393" s="59"/>
      <c r="FL393" s="59"/>
      <c r="FM393" s="59"/>
      <c r="FN393" s="59"/>
      <c r="FO393" s="59"/>
      <c r="FP393" s="59"/>
      <c r="FQ393" s="59"/>
      <c r="FR393" s="59"/>
      <c r="FS393" s="59"/>
      <c r="FT393" s="59"/>
      <c r="FU393" s="59"/>
      <c r="FV393" s="59"/>
      <c r="FW393" s="59"/>
      <c r="FX393" s="59"/>
      <c r="FY393" s="59"/>
      <c r="FZ393" s="59"/>
      <c r="GA393" s="59"/>
      <c r="GB393" s="59"/>
      <c r="GC393" s="59"/>
      <c r="GD393" s="59"/>
      <c r="GE393" s="59"/>
      <c r="GF393" s="59"/>
      <c r="GG393" s="59"/>
      <c r="GH393" s="59"/>
      <c r="GI393" s="59"/>
      <c r="GJ393" s="59"/>
      <c r="GK393" s="59"/>
      <c r="GL393" s="59"/>
      <c r="GM393" s="59"/>
      <c r="GN393" s="59"/>
      <c r="GO393" s="59"/>
      <c r="GP393" s="59"/>
      <c r="GQ393" s="59"/>
      <c r="GR393" s="59"/>
      <c r="GS393" s="59"/>
      <c r="GT393" s="59"/>
      <c r="GU393" s="59"/>
      <c r="GV393" s="59"/>
      <c r="GW393" s="59"/>
      <c r="GX393" s="59"/>
      <c r="GY393" s="59"/>
      <c r="GZ393" s="59"/>
      <c r="HA393" s="59"/>
      <c r="HB393" s="59"/>
      <c r="HC393" s="59"/>
      <c r="HD393" s="59"/>
      <c r="HE393" s="59"/>
      <c r="HF393" s="59"/>
      <c r="HG393" s="59"/>
      <c r="HH393" s="59"/>
      <c r="HI393" s="59"/>
      <c r="HJ393" s="59"/>
      <c r="HK393" s="59"/>
      <c r="HL393" s="59"/>
      <c r="HM393" s="59"/>
      <c r="HN393" s="59"/>
      <c r="HO393" s="59"/>
      <c r="HP393" s="59"/>
      <c r="HQ393" s="59"/>
      <c r="HR393" s="59"/>
      <c r="HS393" s="59"/>
      <c r="HT393" s="59"/>
      <c r="HU393" s="59"/>
      <c r="HV393" s="59"/>
      <c r="HW393" s="59"/>
      <c r="HX393" s="59"/>
      <c r="HY393" s="59"/>
      <c r="HZ393" s="59"/>
      <c r="IA393" s="59"/>
      <c r="IB393" s="59"/>
      <c r="IC393" s="59"/>
      <c r="ID393" s="59"/>
      <c r="IE393" s="59"/>
      <c r="IF393" s="59"/>
      <c r="IG393" s="59"/>
      <c r="IH393" s="59"/>
      <c r="II393" s="59"/>
      <c r="IJ393" s="59"/>
      <c r="IK393" s="59"/>
      <c r="IL393" s="59"/>
      <c r="IM393" s="59"/>
      <c r="IN393" s="59"/>
      <c r="IO393" s="59"/>
      <c r="IP393" s="59"/>
      <c r="IQ393" s="59"/>
      <c r="IR393" s="59"/>
      <c r="IS393" s="59"/>
      <c r="IT393" s="59"/>
      <c r="IU393" s="59"/>
      <c r="IV393" s="59"/>
      <c r="IW393" s="59"/>
    </row>
    <row r="394" customFormat="false" ht="15.75" hidden="false" customHeight="true" outlineLevel="0" collapsed="false">
      <c r="A394" s="53"/>
      <c r="B394" s="69"/>
      <c r="C394" s="70"/>
      <c r="D394" s="58"/>
      <c r="E394" s="54"/>
      <c r="F394" s="49"/>
      <c r="G394" s="49"/>
      <c r="H394" s="49"/>
      <c r="I394" s="55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/>
      <c r="CV394" s="59"/>
      <c r="CW394" s="59"/>
      <c r="CX394" s="59"/>
      <c r="CY394" s="59"/>
      <c r="CZ394" s="59"/>
      <c r="DA394" s="59"/>
      <c r="DB394" s="59"/>
      <c r="DC394" s="59"/>
      <c r="DD394" s="59"/>
      <c r="DE394" s="59"/>
      <c r="DF394" s="59"/>
      <c r="DG394" s="59"/>
      <c r="DH394" s="59"/>
      <c r="DI394" s="59"/>
      <c r="DJ394" s="59"/>
      <c r="DK394" s="59"/>
      <c r="DL394" s="59"/>
      <c r="DM394" s="59"/>
      <c r="DN394" s="59"/>
      <c r="DO394" s="59"/>
      <c r="DP394" s="59"/>
      <c r="DQ394" s="59"/>
      <c r="DR394" s="59"/>
      <c r="DS394" s="59"/>
      <c r="DT394" s="59"/>
      <c r="DU394" s="59"/>
      <c r="DV394" s="59"/>
      <c r="DW394" s="59"/>
      <c r="DX394" s="59"/>
      <c r="DY394" s="59"/>
      <c r="DZ394" s="59"/>
      <c r="EA394" s="59"/>
      <c r="EB394" s="59"/>
      <c r="EC394" s="59"/>
      <c r="ED394" s="59"/>
      <c r="EE394" s="59"/>
      <c r="EF394" s="59"/>
      <c r="EG394" s="59"/>
      <c r="EH394" s="59"/>
      <c r="EI394" s="59"/>
      <c r="EJ394" s="59"/>
      <c r="EK394" s="59"/>
      <c r="EL394" s="59"/>
      <c r="EM394" s="59"/>
      <c r="EN394" s="59"/>
      <c r="EO394" s="59"/>
      <c r="EP394" s="59"/>
      <c r="EQ394" s="59"/>
      <c r="ER394" s="59"/>
      <c r="ES394" s="59"/>
      <c r="ET394" s="59"/>
      <c r="EU394" s="59"/>
      <c r="EV394" s="59"/>
      <c r="EW394" s="59"/>
      <c r="EX394" s="59"/>
      <c r="EY394" s="59"/>
      <c r="EZ394" s="59"/>
      <c r="FA394" s="59"/>
      <c r="FB394" s="59"/>
      <c r="FC394" s="59"/>
      <c r="FD394" s="59"/>
      <c r="FE394" s="59"/>
      <c r="FF394" s="59"/>
      <c r="FG394" s="59"/>
      <c r="FH394" s="59"/>
      <c r="FI394" s="59"/>
      <c r="FJ394" s="59"/>
      <c r="FK394" s="59"/>
      <c r="FL394" s="59"/>
      <c r="FM394" s="59"/>
      <c r="FN394" s="59"/>
      <c r="FO394" s="59"/>
      <c r="FP394" s="59"/>
      <c r="FQ394" s="59"/>
      <c r="FR394" s="59"/>
      <c r="FS394" s="59"/>
      <c r="FT394" s="59"/>
      <c r="FU394" s="59"/>
      <c r="FV394" s="59"/>
      <c r="FW394" s="59"/>
      <c r="FX394" s="59"/>
      <c r="FY394" s="59"/>
      <c r="FZ394" s="59"/>
      <c r="GA394" s="59"/>
      <c r="GB394" s="59"/>
      <c r="GC394" s="59"/>
      <c r="GD394" s="59"/>
      <c r="GE394" s="59"/>
      <c r="GF394" s="59"/>
      <c r="GG394" s="59"/>
      <c r="GH394" s="59"/>
      <c r="GI394" s="59"/>
      <c r="GJ394" s="59"/>
      <c r="GK394" s="59"/>
      <c r="GL394" s="59"/>
      <c r="GM394" s="59"/>
      <c r="GN394" s="59"/>
      <c r="GO394" s="59"/>
      <c r="GP394" s="59"/>
      <c r="GQ394" s="59"/>
      <c r="GR394" s="59"/>
      <c r="GS394" s="59"/>
      <c r="GT394" s="59"/>
      <c r="GU394" s="59"/>
      <c r="GV394" s="59"/>
      <c r="GW394" s="59"/>
      <c r="GX394" s="59"/>
      <c r="GY394" s="59"/>
      <c r="GZ394" s="59"/>
      <c r="HA394" s="59"/>
      <c r="HB394" s="59"/>
      <c r="HC394" s="59"/>
      <c r="HD394" s="59"/>
      <c r="HE394" s="59"/>
      <c r="HF394" s="59"/>
      <c r="HG394" s="59"/>
      <c r="HH394" s="59"/>
      <c r="HI394" s="59"/>
      <c r="HJ394" s="59"/>
      <c r="HK394" s="59"/>
      <c r="HL394" s="59"/>
      <c r="HM394" s="59"/>
      <c r="HN394" s="59"/>
      <c r="HO394" s="59"/>
      <c r="HP394" s="59"/>
      <c r="HQ394" s="59"/>
      <c r="HR394" s="59"/>
      <c r="HS394" s="59"/>
      <c r="HT394" s="59"/>
      <c r="HU394" s="59"/>
      <c r="HV394" s="59"/>
      <c r="HW394" s="59"/>
      <c r="HX394" s="59"/>
      <c r="HY394" s="59"/>
      <c r="HZ394" s="59"/>
      <c r="IA394" s="59"/>
      <c r="IB394" s="59"/>
      <c r="IC394" s="59"/>
      <c r="ID394" s="59"/>
      <c r="IE394" s="59"/>
      <c r="IF394" s="59"/>
      <c r="IG394" s="59"/>
      <c r="IH394" s="59"/>
      <c r="II394" s="59"/>
      <c r="IJ394" s="59"/>
      <c r="IK394" s="59"/>
      <c r="IL394" s="59"/>
      <c r="IM394" s="59"/>
      <c r="IN394" s="59"/>
      <c r="IO394" s="59"/>
      <c r="IP394" s="59"/>
      <c r="IQ394" s="59"/>
      <c r="IR394" s="59"/>
      <c r="IS394" s="59"/>
      <c r="IT394" s="59"/>
      <c r="IU394" s="59"/>
      <c r="IV394" s="59"/>
      <c r="IW394" s="59"/>
    </row>
    <row r="395" customFormat="false" ht="15.75" hidden="false" customHeight="true" outlineLevel="0" collapsed="false">
      <c r="A395" s="53"/>
      <c r="B395" s="69"/>
      <c r="C395" s="70"/>
      <c r="D395" s="58" t="n">
        <f aca="false">SUM(D394)</f>
        <v>0</v>
      </c>
      <c r="E395" s="54" t="n">
        <f aca="false">SUM(E394)</f>
        <v>0</v>
      </c>
      <c r="F395" s="49" t="n">
        <f aca="false">SUM(F394)</f>
        <v>0</v>
      </c>
      <c r="G395" s="49" t="n">
        <f aca="false">SUM(G394)</f>
        <v>0</v>
      </c>
      <c r="H395" s="49" t="n">
        <f aca="false">SUM(H394)</f>
        <v>0</v>
      </c>
      <c r="I395" s="55" t="n">
        <f aca="false">SUM(I394)</f>
        <v>0</v>
      </c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/>
      <c r="CR395" s="59"/>
      <c r="CS395" s="59"/>
      <c r="CT395" s="59"/>
      <c r="CU395" s="59"/>
      <c r="CV395" s="59"/>
      <c r="CW395" s="59"/>
      <c r="CX395" s="59"/>
      <c r="CY395" s="59"/>
      <c r="CZ395" s="59"/>
      <c r="DA395" s="59"/>
      <c r="DB395" s="59"/>
      <c r="DC395" s="59"/>
      <c r="DD395" s="59"/>
      <c r="DE395" s="59"/>
      <c r="DF395" s="59"/>
      <c r="DG395" s="59"/>
      <c r="DH395" s="59"/>
      <c r="DI395" s="59"/>
      <c r="DJ395" s="59"/>
      <c r="DK395" s="59"/>
      <c r="DL395" s="59"/>
      <c r="DM395" s="59"/>
      <c r="DN395" s="59"/>
      <c r="DO395" s="59"/>
      <c r="DP395" s="59"/>
      <c r="DQ395" s="59"/>
      <c r="DR395" s="59"/>
      <c r="DS395" s="59"/>
      <c r="DT395" s="59"/>
      <c r="DU395" s="59"/>
      <c r="DV395" s="59"/>
      <c r="DW395" s="59"/>
      <c r="DX395" s="59"/>
      <c r="DY395" s="59"/>
      <c r="DZ395" s="59"/>
      <c r="EA395" s="59"/>
      <c r="EB395" s="59"/>
      <c r="EC395" s="59"/>
      <c r="ED395" s="59"/>
      <c r="EE395" s="59"/>
      <c r="EF395" s="59"/>
      <c r="EG395" s="59"/>
      <c r="EH395" s="59"/>
      <c r="EI395" s="59"/>
      <c r="EJ395" s="59"/>
      <c r="EK395" s="59"/>
      <c r="EL395" s="59"/>
      <c r="EM395" s="59"/>
      <c r="EN395" s="59"/>
      <c r="EO395" s="59"/>
      <c r="EP395" s="59"/>
      <c r="EQ395" s="59"/>
      <c r="ER395" s="59"/>
      <c r="ES395" s="59"/>
      <c r="ET395" s="59"/>
      <c r="EU395" s="59"/>
      <c r="EV395" s="59"/>
      <c r="EW395" s="59"/>
      <c r="EX395" s="59"/>
      <c r="EY395" s="59"/>
      <c r="EZ395" s="59"/>
      <c r="FA395" s="59"/>
      <c r="FB395" s="59"/>
      <c r="FC395" s="59"/>
      <c r="FD395" s="59"/>
      <c r="FE395" s="59"/>
      <c r="FF395" s="59"/>
      <c r="FG395" s="59"/>
      <c r="FH395" s="59"/>
      <c r="FI395" s="59"/>
      <c r="FJ395" s="59"/>
      <c r="FK395" s="59"/>
      <c r="FL395" s="59"/>
      <c r="FM395" s="59"/>
      <c r="FN395" s="59"/>
      <c r="FO395" s="59"/>
      <c r="FP395" s="59"/>
      <c r="FQ395" s="59"/>
      <c r="FR395" s="59"/>
      <c r="FS395" s="59"/>
      <c r="FT395" s="59"/>
      <c r="FU395" s="59"/>
      <c r="FV395" s="59"/>
      <c r="FW395" s="59"/>
      <c r="FX395" s="59"/>
      <c r="FY395" s="59"/>
      <c r="FZ395" s="59"/>
      <c r="GA395" s="59"/>
      <c r="GB395" s="59"/>
      <c r="GC395" s="59"/>
      <c r="GD395" s="59"/>
      <c r="GE395" s="59"/>
      <c r="GF395" s="59"/>
      <c r="GG395" s="59"/>
      <c r="GH395" s="59"/>
      <c r="GI395" s="59"/>
      <c r="GJ395" s="59"/>
      <c r="GK395" s="59"/>
      <c r="GL395" s="59"/>
      <c r="GM395" s="59"/>
      <c r="GN395" s="59"/>
      <c r="GO395" s="59"/>
      <c r="GP395" s="59"/>
      <c r="GQ395" s="59"/>
      <c r="GR395" s="59"/>
      <c r="GS395" s="59"/>
      <c r="GT395" s="59"/>
      <c r="GU395" s="59"/>
      <c r="GV395" s="59"/>
      <c r="GW395" s="59"/>
      <c r="GX395" s="59"/>
      <c r="GY395" s="59"/>
      <c r="GZ395" s="59"/>
      <c r="HA395" s="59"/>
      <c r="HB395" s="59"/>
      <c r="HC395" s="59"/>
      <c r="HD395" s="59"/>
      <c r="HE395" s="59"/>
      <c r="HF395" s="59"/>
      <c r="HG395" s="59"/>
      <c r="HH395" s="59"/>
      <c r="HI395" s="59"/>
      <c r="HJ395" s="59"/>
      <c r="HK395" s="59"/>
      <c r="HL395" s="59"/>
      <c r="HM395" s="59"/>
      <c r="HN395" s="59"/>
      <c r="HO395" s="59"/>
      <c r="HP395" s="59"/>
      <c r="HQ395" s="59"/>
      <c r="HR395" s="59"/>
      <c r="HS395" s="59"/>
      <c r="HT395" s="59"/>
      <c r="HU395" s="59"/>
      <c r="HV395" s="59"/>
      <c r="HW395" s="59"/>
      <c r="HX395" s="59"/>
      <c r="HY395" s="59"/>
      <c r="HZ395" s="59"/>
      <c r="IA395" s="59"/>
      <c r="IB395" s="59"/>
      <c r="IC395" s="59"/>
      <c r="ID395" s="59"/>
      <c r="IE395" s="59"/>
      <c r="IF395" s="59"/>
      <c r="IG395" s="59"/>
      <c r="IH395" s="59"/>
      <c r="II395" s="59"/>
      <c r="IJ395" s="59"/>
      <c r="IK395" s="59"/>
      <c r="IL395" s="59"/>
      <c r="IM395" s="59"/>
      <c r="IN395" s="59"/>
      <c r="IO395" s="59"/>
      <c r="IP395" s="59"/>
      <c r="IQ395" s="59"/>
      <c r="IR395" s="59"/>
      <c r="IS395" s="59"/>
      <c r="IT395" s="59"/>
      <c r="IU395" s="59"/>
      <c r="IV395" s="59"/>
      <c r="IW395" s="59"/>
    </row>
    <row r="396" customFormat="false" ht="15.75" hidden="false" customHeight="true" outlineLevel="0" collapsed="false">
      <c r="A396" s="53"/>
      <c r="B396" s="69"/>
      <c r="C396" s="70"/>
      <c r="D396" s="58"/>
      <c r="E396" s="54" t="n">
        <v>0</v>
      </c>
      <c r="F396" s="49"/>
      <c r="G396" s="49"/>
      <c r="H396" s="49"/>
      <c r="I396" s="55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/>
      <c r="CR396" s="59"/>
      <c r="CS396" s="59"/>
      <c r="CT396" s="59"/>
      <c r="CU396" s="59"/>
      <c r="CV396" s="59"/>
      <c r="CW396" s="59"/>
      <c r="CX396" s="59"/>
      <c r="CY396" s="59"/>
      <c r="CZ396" s="59"/>
      <c r="DA396" s="59"/>
      <c r="DB396" s="59"/>
      <c r="DC396" s="59"/>
      <c r="DD396" s="59"/>
      <c r="DE396" s="59"/>
      <c r="DF396" s="59"/>
      <c r="DG396" s="59"/>
      <c r="DH396" s="59"/>
      <c r="DI396" s="59"/>
      <c r="DJ396" s="59"/>
      <c r="DK396" s="59"/>
      <c r="DL396" s="59"/>
      <c r="DM396" s="59"/>
      <c r="DN396" s="59"/>
      <c r="DO396" s="59"/>
      <c r="DP396" s="59"/>
      <c r="DQ396" s="59"/>
      <c r="DR396" s="59"/>
      <c r="DS396" s="59"/>
      <c r="DT396" s="59"/>
      <c r="DU396" s="59"/>
      <c r="DV396" s="59"/>
      <c r="DW396" s="59"/>
      <c r="DX396" s="59"/>
      <c r="DY396" s="59"/>
      <c r="DZ396" s="59"/>
      <c r="EA396" s="59"/>
      <c r="EB396" s="59"/>
      <c r="EC396" s="59"/>
      <c r="ED396" s="59"/>
      <c r="EE396" s="59"/>
      <c r="EF396" s="59"/>
      <c r="EG396" s="59"/>
      <c r="EH396" s="59"/>
      <c r="EI396" s="59"/>
      <c r="EJ396" s="59"/>
      <c r="EK396" s="59"/>
      <c r="EL396" s="59"/>
      <c r="EM396" s="59"/>
      <c r="EN396" s="59"/>
      <c r="EO396" s="59"/>
      <c r="EP396" s="59"/>
      <c r="EQ396" s="59"/>
      <c r="ER396" s="59"/>
      <c r="ES396" s="59"/>
      <c r="ET396" s="59"/>
      <c r="EU396" s="59"/>
      <c r="EV396" s="59"/>
      <c r="EW396" s="59"/>
      <c r="EX396" s="59"/>
      <c r="EY396" s="59"/>
      <c r="EZ396" s="59"/>
      <c r="FA396" s="59"/>
      <c r="FB396" s="59"/>
      <c r="FC396" s="59"/>
      <c r="FD396" s="59"/>
      <c r="FE396" s="59"/>
      <c r="FF396" s="59"/>
      <c r="FG396" s="59"/>
      <c r="FH396" s="59"/>
      <c r="FI396" s="59"/>
      <c r="FJ396" s="59"/>
      <c r="FK396" s="59"/>
      <c r="FL396" s="59"/>
      <c r="FM396" s="59"/>
      <c r="FN396" s="59"/>
      <c r="FO396" s="59"/>
      <c r="FP396" s="59"/>
      <c r="FQ396" s="59"/>
      <c r="FR396" s="59"/>
      <c r="FS396" s="59"/>
      <c r="FT396" s="59"/>
      <c r="FU396" s="59"/>
      <c r="FV396" s="59"/>
      <c r="FW396" s="59"/>
      <c r="FX396" s="59"/>
      <c r="FY396" s="59"/>
      <c r="FZ396" s="59"/>
      <c r="GA396" s="59"/>
      <c r="GB396" s="59"/>
      <c r="GC396" s="59"/>
      <c r="GD396" s="59"/>
      <c r="GE396" s="59"/>
      <c r="GF396" s="59"/>
      <c r="GG396" s="59"/>
      <c r="GH396" s="59"/>
      <c r="GI396" s="59"/>
      <c r="GJ396" s="59"/>
      <c r="GK396" s="59"/>
      <c r="GL396" s="59"/>
      <c r="GM396" s="59"/>
      <c r="GN396" s="59"/>
      <c r="GO396" s="59"/>
      <c r="GP396" s="59"/>
      <c r="GQ396" s="59"/>
      <c r="GR396" s="59"/>
      <c r="GS396" s="59"/>
      <c r="GT396" s="59"/>
      <c r="GU396" s="59"/>
      <c r="GV396" s="59"/>
      <c r="GW396" s="59"/>
      <c r="GX396" s="59"/>
      <c r="GY396" s="59"/>
      <c r="GZ396" s="59"/>
      <c r="HA396" s="59"/>
      <c r="HB396" s="59"/>
      <c r="HC396" s="59"/>
      <c r="HD396" s="59"/>
      <c r="HE396" s="59"/>
      <c r="HF396" s="59"/>
      <c r="HG396" s="59"/>
      <c r="HH396" s="59"/>
      <c r="HI396" s="59"/>
      <c r="HJ396" s="59"/>
      <c r="HK396" s="59"/>
      <c r="HL396" s="59"/>
      <c r="HM396" s="59"/>
      <c r="HN396" s="59"/>
      <c r="HO396" s="59"/>
      <c r="HP396" s="59"/>
      <c r="HQ396" s="59"/>
      <c r="HR396" s="59"/>
      <c r="HS396" s="59"/>
      <c r="HT396" s="59"/>
      <c r="HU396" s="59"/>
      <c r="HV396" s="59"/>
      <c r="HW396" s="59"/>
      <c r="HX396" s="59"/>
      <c r="HY396" s="59"/>
      <c r="HZ396" s="59"/>
      <c r="IA396" s="59"/>
      <c r="IB396" s="59"/>
      <c r="IC396" s="59"/>
      <c r="ID396" s="59"/>
      <c r="IE396" s="59"/>
      <c r="IF396" s="59"/>
      <c r="IG396" s="59"/>
      <c r="IH396" s="59"/>
      <c r="II396" s="59"/>
      <c r="IJ396" s="59"/>
      <c r="IK396" s="59"/>
      <c r="IL396" s="59"/>
      <c r="IM396" s="59"/>
      <c r="IN396" s="59"/>
      <c r="IO396" s="59"/>
      <c r="IP396" s="59"/>
      <c r="IQ396" s="59"/>
      <c r="IR396" s="59"/>
      <c r="IS396" s="59"/>
      <c r="IT396" s="59"/>
      <c r="IU396" s="59"/>
      <c r="IV396" s="59"/>
      <c r="IW396" s="59"/>
    </row>
    <row r="397" customFormat="false" ht="16.5" hidden="false" customHeight="true" outlineLevel="0" collapsed="false">
      <c r="A397" s="53"/>
      <c r="B397" s="69"/>
      <c r="C397" s="70"/>
      <c r="D397" s="58"/>
      <c r="E397" s="54"/>
      <c r="F397" s="49"/>
      <c r="G397" s="49"/>
      <c r="H397" s="49"/>
      <c r="I397" s="55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/>
      <c r="CR397" s="59"/>
      <c r="CS397" s="59"/>
      <c r="CT397" s="59"/>
      <c r="CU397" s="59"/>
      <c r="CV397" s="59"/>
      <c r="CW397" s="59"/>
      <c r="CX397" s="59"/>
      <c r="CY397" s="59"/>
      <c r="CZ397" s="59"/>
      <c r="DA397" s="59"/>
      <c r="DB397" s="59"/>
      <c r="DC397" s="59"/>
      <c r="DD397" s="59"/>
      <c r="DE397" s="59"/>
      <c r="DF397" s="59"/>
      <c r="DG397" s="59"/>
      <c r="DH397" s="59"/>
      <c r="DI397" s="59"/>
      <c r="DJ397" s="59"/>
      <c r="DK397" s="59"/>
      <c r="DL397" s="59"/>
      <c r="DM397" s="59"/>
      <c r="DN397" s="59"/>
      <c r="DO397" s="59"/>
      <c r="DP397" s="59"/>
      <c r="DQ397" s="59"/>
      <c r="DR397" s="59"/>
      <c r="DS397" s="59"/>
      <c r="DT397" s="59"/>
      <c r="DU397" s="59"/>
      <c r="DV397" s="59"/>
      <c r="DW397" s="59"/>
      <c r="DX397" s="59"/>
      <c r="DY397" s="59"/>
      <c r="DZ397" s="59"/>
      <c r="EA397" s="59"/>
      <c r="EB397" s="59"/>
      <c r="EC397" s="59"/>
      <c r="ED397" s="59"/>
      <c r="EE397" s="59"/>
      <c r="EF397" s="59"/>
      <c r="EG397" s="59"/>
      <c r="EH397" s="59"/>
      <c r="EI397" s="59"/>
      <c r="EJ397" s="59"/>
      <c r="EK397" s="59"/>
      <c r="EL397" s="59"/>
      <c r="EM397" s="59"/>
      <c r="EN397" s="59"/>
      <c r="EO397" s="59"/>
      <c r="EP397" s="59"/>
      <c r="EQ397" s="59"/>
      <c r="ER397" s="59"/>
      <c r="ES397" s="59"/>
      <c r="ET397" s="59"/>
      <c r="EU397" s="59"/>
      <c r="EV397" s="59"/>
      <c r="EW397" s="59"/>
      <c r="EX397" s="59"/>
      <c r="EY397" s="59"/>
      <c r="EZ397" s="59"/>
      <c r="FA397" s="59"/>
      <c r="FB397" s="59"/>
      <c r="FC397" s="59"/>
      <c r="FD397" s="59"/>
      <c r="FE397" s="59"/>
      <c r="FF397" s="59"/>
      <c r="FG397" s="59"/>
      <c r="FH397" s="59"/>
      <c r="FI397" s="59"/>
      <c r="FJ397" s="59"/>
      <c r="FK397" s="59"/>
      <c r="FL397" s="59"/>
      <c r="FM397" s="59"/>
      <c r="FN397" s="59"/>
      <c r="FO397" s="59"/>
      <c r="FP397" s="59"/>
      <c r="FQ397" s="59"/>
      <c r="FR397" s="59"/>
      <c r="FS397" s="59"/>
      <c r="FT397" s="59"/>
      <c r="FU397" s="59"/>
      <c r="FV397" s="59"/>
      <c r="FW397" s="59"/>
      <c r="FX397" s="59"/>
      <c r="FY397" s="59"/>
      <c r="FZ397" s="59"/>
      <c r="GA397" s="59"/>
      <c r="GB397" s="59"/>
      <c r="GC397" s="59"/>
      <c r="GD397" s="59"/>
      <c r="GE397" s="59"/>
      <c r="GF397" s="59"/>
      <c r="GG397" s="59"/>
      <c r="GH397" s="59"/>
      <c r="GI397" s="59"/>
      <c r="GJ397" s="59"/>
      <c r="GK397" s="59"/>
      <c r="GL397" s="59"/>
      <c r="GM397" s="59"/>
      <c r="GN397" s="59"/>
      <c r="GO397" s="59"/>
      <c r="GP397" s="59"/>
      <c r="GQ397" s="59"/>
      <c r="GR397" s="59"/>
      <c r="GS397" s="59"/>
      <c r="GT397" s="59"/>
      <c r="GU397" s="59"/>
      <c r="GV397" s="59"/>
      <c r="GW397" s="59"/>
      <c r="GX397" s="59"/>
      <c r="GY397" s="59"/>
      <c r="GZ397" s="59"/>
      <c r="HA397" s="59"/>
      <c r="HB397" s="59"/>
      <c r="HC397" s="59"/>
      <c r="HD397" s="59"/>
      <c r="HE397" s="59"/>
      <c r="HF397" s="59"/>
      <c r="HG397" s="59"/>
      <c r="HH397" s="59"/>
      <c r="HI397" s="59"/>
      <c r="HJ397" s="59"/>
      <c r="HK397" s="59"/>
      <c r="HL397" s="59"/>
      <c r="HM397" s="59"/>
      <c r="HN397" s="59"/>
      <c r="HO397" s="59"/>
      <c r="HP397" s="59"/>
      <c r="HQ397" s="59"/>
      <c r="HR397" s="59"/>
      <c r="HS397" s="59"/>
      <c r="HT397" s="59"/>
      <c r="HU397" s="59"/>
      <c r="HV397" s="59"/>
      <c r="HW397" s="59"/>
      <c r="HX397" s="59"/>
      <c r="HY397" s="59"/>
      <c r="HZ397" s="59"/>
      <c r="IA397" s="59"/>
      <c r="IB397" s="59"/>
      <c r="IC397" s="59"/>
      <c r="ID397" s="59"/>
      <c r="IE397" s="59"/>
      <c r="IF397" s="59"/>
      <c r="IG397" s="59"/>
      <c r="IH397" s="59"/>
      <c r="II397" s="59"/>
      <c r="IJ397" s="59"/>
      <c r="IK397" s="59"/>
      <c r="IL397" s="59"/>
      <c r="IM397" s="59"/>
      <c r="IN397" s="59"/>
      <c r="IO397" s="59"/>
      <c r="IP397" s="59"/>
      <c r="IQ397" s="59"/>
      <c r="IR397" s="59"/>
      <c r="IS397" s="59"/>
      <c r="IT397" s="59"/>
      <c r="IU397" s="59"/>
      <c r="IV397" s="59"/>
      <c r="IW397" s="59"/>
    </row>
    <row r="398" customFormat="false" ht="18" hidden="false" customHeight="true" outlineLevel="0" collapsed="false">
      <c r="A398" s="159" t="s">
        <v>358</v>
      </c>
      <c r="B398" s="171"/>
      <c r="C398" s="70"/>
      <c r="D398" s="54" t="n">
        <f aca="false">SUM(D393:D397)</f>
        <v>0</v>
      </c>
      <c r="E398" s="185"/>
      <c r="F398" s="186" t="n">
        <v>0</v>
      </c>
      <c r="G398" s="186" t="n">
        <f aca="false">SUM(G203:G396)</f>
        <v>0</v>
      </c>
      <c r="H398" s="186" t="n">
        <f aca="false">SUM(H203:H396)</f>
        <v>0</v>
      </c>
      <c r="I398" s="187" t="n">
        <v>0</v>
      </c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/>
      <c r="CR398" s="59"/>
      <c r="CS398" s="59"/>
      <c r="CT398" s="59"/>
      <c r="CU398" s="59"/>
      <c r="CV398" s="59"/>
      <c r="CW398" s="59"/>
      <c r="CX398" s="59"/>
      <c r="CY398" s="59"/>
      <c r="CZ398" s="59"/>
      <c r="DA398" s="59"/>
      <c r="DB398" s="59"/>
      <c r="DC398" s="59"/>
      <c r="DD398" s="59"/>
      <c r="DE398" s="59"/>
      <c r="DF398" s="59"/>
      <c r="DG398" s="59"/>
      <c r="DH398" s="59"/>
      <c r="DI398" s="59"/>
      <c r="DJ398" s="59"/>
      <c r="DK398" s="59"/>
      <c r="DL398" s="59"/>
      <c r="DM398" s="59"/>
      <c r="DN398" s="59"/>
      <c r="DO398" s="59"/>
      <c r="DP398" s="59"/>
      <c r="DQ398" s="59"/>
      <c r="DR398" s="59"/>
      <c r="DS398" s="59"/>
      <c r="DT398" s="59"/>
      <c r="DU398" s="59"/>
      <c r="DV398" s="59"/>
      <c r="DW398" s="59"/>
      <c r="DX398" s="59"/>
      <c r="DY398" s="59"/>
      <c r="DZ398" s="59"/>
      <c r="EA398" s="59"/>
      <c r="EB398" s="59"/>
      <c r="EC398" s="59"/>
      <c r="ED398" s="59"/>
      <c r="EE398" s="59"/>
      <c r="EF398" s="59"/>
      <c r="EG398" s="59"/>
      <c r="EH398" s="59"/>
      <c r="EI398" s="59"/>
      <c r="EJ398" s="59"/>
      <c r="EK398" s="59"/>
      <c r="EL398" s="59"/>
      <c r="EM398" s="59"/>
      <c r="EN398" s="59"/>
      <c r="EO398" s="59"/>
      <c r="EP398" s="59"/>
      <c r="EQ398" s="59"/>
      <c r="ER398" s="59"/>
      <c r="ES398" s="59"/>
      <c r="ET398" s="59"/>
      <c r="EU398" s="59"/>
      <c r="EV398" s="59"/>
      <c r="EW398" s="59"/>
      <c r="EX398" s="59"/>
      <c r="EY398" s="59"/>
      <c r="EZ398" s="59"/>
      <c r="FA398" s="59"/>
      <c r="FB398" s="59"/>
      <c r="FC398" s="59"/>
      <c r="FD398" s="59"/>
      <c r="FE398" s="59"/>
      <c r="FF398" s="59"/>
      <c r="FG398" s="59"/>
      <c r="FH398" s="59"/>
      <c r="FI398" s="59"/>
      <c r="FJ398" s="59"/>
      <c r="FK398" s="59"/>
      <c r="FL398" s="59"/>
      <c r="FM398" s="59"/>
      <c r="FN398" s="59"/>
      <c r="FO398" s="59"/>
      <c r="FP398" s="59"/>
      <c r="FQ398" s="59"/>
      <c r="FR398" s="59"/>
      <c r="FS398" s="59"/>
      <c r="FT398" s="59"/>
      <c r="FU398" s="59"/>
      <c r="FV398" s="59"/>
      <c r="FW398" s="59"/>
      <c r="FX398" s="59"/>
      <c r="FY398" s="59"/>
      <c r="FZ398" s="59"/>
      <c r="GA398" s="59"/>
      <c r="GB398" s="59"/>
      <c r="GC398" s="59"/>
      <c r="GD398" s="59"/>
      <c r="GE398" s="59"/>
      <c r="GF398" s="59"/>
      <c r="GG398" s="59"/>
      <c r="GH398" s="59"/>
      <c r="GI398" s="59"/>
      <c r="GJ398" s="59"/>
      <c r="GK398" s="59"/>
      <c r="GL398" s="59"/>
      <c r="GM398" s="59"/>
      <c r="GN398" s="59"/>
      <c r="GO398" s="59"/>
      <c r="GP398" s="59"/>
      <c r="GQ398" s="59"/>
      <c r="GR398" s="59"/>
      <c r="GS398" s="59"/>
      <c r="GT398" s="59"/>
      <c r="GU398" s="59"/>
      <c r="GV398" s="59"/>
      <c r="GW398" s="59"/>
      <c r="GX398" s="59"/>
      <c r="GY398" s="59"/>
      <c r="GZ398" s="59"/>
      <c r="HA398" s="59"/>
      <c r="HB398" s="59"/>
      <c r="HC398" s="59"/>
      <c r="HD398" s="59"/>
      <c r="HE398" s="59"/>
      <c r="HF398" s="59"/>
      <c r="HG398" s="59"/>
      <c r="HH398" s="59"/>
      <c r="HI398" s="59"/>
      <c r="HJ398" s="59"/>
      <c r="HK398" s="59"/>
      <c r="HL398" s="59"/>
      <c r="HM398" s="59"/>
      <c r="HN398" s="59"/>
      <c r="HO398" s="59"/>
      <c r="HP398" s="59"/>
      <c r="HQ398" s="59"/>
      <c r="HR398" s="59"/>
      <c r="HS398" s="59"/>
      <c r="HT398" s="59"/>
      <c r="HU398" s="59"/>
      <c r="HV398" s="59"/>
      <c r="HW398" s="59"/>
      <c r="HX398" s="59"/>
      <c r="HY398" s="59"/>
      <c r="HZ398" s="59"/>
      <c r="IA398" s="59"/>
      <c r="IB398" s="59"/>
      <c r="IC398" s="59"/>
      <c r="ID398" s="59"/>
      <c r="IE398" s="59"/>
      <c r="IF398" s="59"/>
      <c r="IG398" s="59"/>
      <c r="IH398" s="59"/>
      <c r="II398" s="59"/>
      <c r="IJ398" s="59"/>
      <c r="IK398" s="59"/>
      <c r="IL398" s="59"/>
      <c r="IM398" s="59"/>
      <c r="IN398" s="59"/>
      <c r="IO398" s="59"/>
      <c r="IP398" s="59"/>
      <c r="IQ398" s="59"/>
      <c r="IR398" s="59"/>
      <c r="IS398" s="59"/>
      <c r="IT398" s="59"/>
      <c r="IU398" s="59"/>
      <c r="IV398" s="59"/>
      <c r="IW398" s="59"/>
    </row>
    <row r="399" customFormat="false" ht="15.75" hidden="false" customHeight="true" outlineLevel="0" collapsed="false">
      <c r="A399" s="188"/>
      <c r="B399" s="189"/>
      <c r="C399" s="190"/>
      <c r="D399" s="179"/>
      <c r="E399" s="179"/>
      <c r="F399" s="180"/>
      <c r="G399" s="180"/>
      <c r="H399" s="180"/>
      <c r="I399" s="181"/>
      <c r="J399" s="191"/>
      <c r="K399" s="191"/>
      <c r="L399" s="191"/>
      <c r="M399" s="191"/>
      <c r="N399" s="191"/>
      <c r="O399" s="191"/>
      <c r="P399" s="191"/>
      <c r="Q399" s="191"/>
    </row>
    <row r="400" customFormat="false" ht="20.25" hidden="false" customHeight="true" outlineLevel="0" collapsed="false">
      <c r="A400" s="192" t="s">
        <v>359</v>
      </c>
      <c r="B400" s="193"/>
      <c r="C400" s="192"/>
      <c r="D400" s="194" t="n">
        <f aca="false">D372+D98+D398+D391</f>
        <v>1081172.77733333</v>
      </c>
      <c r="E400" s="194" t="n">
        <f aca="false">E372+E98+E398+E391</f>
        <v>62724.053</v>
      </c>
      <c r="F400" s="195" t="n">
        <f aca="false">F372+F98+F398+F391</f>
        <v>-10657.293</v>
      </c>
      <c r="G400" s="195" t="n">
        <f aca="false">G372+G98+G398+G391</f>
        <v>0</v>
      </c>
      <c r="H400" s="195" t="n">
        <f aca="false">H372+H98+H398+H391</f>
        <v>0</v>
      </c>
      <c r="I400" s="196" t="n">
        <f aca="false">I372+I98+I398+I391</f>
        <v>52066.76</v>
      </c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  <c r="AH400" s="176"/>
      <c r="AI400" s="176"/>
      <c r="AJ400" s="176"/>
      <c r="AK400" s="176"/>
      <c r="AL400" s="176"/>
      <c r="AM400" s="176"/>
      <c r="AN400" s="176"/>
      <c r="AO400" s="176"/>
      <c r="AP400" s="176"/>
      <c r="AQ400" s="176"/>
      <c r="AR400" s="176"/>
      <c r="AS400" s="176"/>
      <c r="AT400" s="176"/>
      <c r="AU400" s="176"/>
      <c r="AV400" s="176"/>
      <c r="AW400" s="176"/>
      <c r="AX400" s="176"/>
      <c r="AY400" s="176"/>
      <c r="AZ400" s="176"/>
      <c r="BA400" s="176"/>
      <c r="BB400" s="176"/>
      <c r="BC400" s="176"/>
      <c r="BD400" s="176"/>
      <c r="BE400" s="176"/>
      <c r="BF400" s="176"/>
      <c r="BG400" s="176"/>
      <c r="BH400" s="176"/>
      <c r="BI400" s="176"/>
      <c r="BJ400" s="176"/>
      <c r="BK400" s="176"/>
      <c r="BL400" s="176"/>
      <c r="BM400" s="176"/>
      <c r="BN400" s="176"/>
      <c r="BO400" s="176"/>
      <c r="BP400" s="176"/>
      <c r="BQ400" s="176"/>
      <c r="BR400" s="176"/>
      <c r="BS400" s="176"/>
      <c r="BT400" s="176"/>
      <c r="BU400" s="176"/>
      <c r="BV400" s="176"/>
      <c r="BW400" s="176"/>
      <c r="BX400" s="176"/>
      <c r="BY400" s="176"/>
      <c r="BZ400" s="176"/>
      <c r="CA400" s="176"/>
      <c r="CB400" s="176"/>
      <c r="CC400" s="176"/>
      <c r="CD400" s="176"/>
      <c r="CE400" s="176"/>
      <c r="CF400" s="176"/>
      <c r="CG400" s="176"/>
      <c r="CH400" s="176"/>
      <c r="CI400" s="176"/>
      <c r="CJ400" s="176"/>
      <c r="CK400" s="176"/>
      <c r="CL400" s="176"/>
      <c r="CM400" s="176"/>
      <c r="CN400" s="176"/>
      <c r="CO400" s="176"/>
      <c r="CP400" s="176"/>
      <c r="CQ400" s="176"/>
      <c r="CR400" s="176"/>
      <c r="CS400" s="176"/>
      <c r="CT400" s="176"/>
      <c r="CU400" s="176"/>
      <c r="CV400" s="176"/>
      <c r="CW400" s="176"/>
      <c r="CX400" s="176"/>
      <c r="CY400" s="176"/>
      <c r="CZ400" s="176"/>
      <c r="DA400" s="176"/>
      <c r="DB400" s="176"/>
      <c r="DC400" s="176"/>
      <c r="DD400" s="176"/>
      <c r="DE400" s="176"/>
      <c r="DF400" s="176"/>
      <c r="DG400" s="176"/>
      <c r="DH400" s="176"/>
      <c r="DI400" s="176"/>
      <c r="DJ400" s="176"/>
      <c r="DK400" s="176"/>
      <c r="DL400" s="176"/>
      <c r="DM400" s="176"/>
      <c r="DN400" s="176"/>
      <c r="DO400" s="176"/>
      <c r="DP400" s="176"/>
      <c r="DQ400" s="176"/>
      <c r="DR400" s="176"/>
      <c r="DS400" s="176"/>
      <c r="DT400" s="176"/>
      <c r="DU400" s="176"/>
      <c r="DV400" s="176"/>
      <c r="DW400" s="176"/>
      <c r="DX400" s="176"/>
      <c r="DY400" s="176"/>
      <c r="DZ400" s="176"/>
      <c r="EA400" s="176"/>
      <c r="EB400" s="176"/>
      <c r="EC400" s="176"/>
      <c r="ED400" s="176"/>
      <c r="EE400" s="176"/>
      <c r="EF400" s="176"/>
      <c r="EG400" s="176"/>
      <c r="EH400" s="176"/>
      <c r="EI400" s="176"/>
      <c r="EJ400" s="176"/>
      <c r="EK400" s="176"/>
      <c r="EL400" s="176"/>
      <c r="EM400" s="176"/>
      <c r="EN400" s="176"/>
      <c r="EO400" s="176"/>
      <c r="EP400" s="176"/>
      <c r="EQ400" s="176"/>
      <c r="ER400" s="176"/>
      <c r="ES400" s="176"/>
      <c r="ET400" s="176"/>
      <c r="EU400" s="176"/>
      <c r="EV400" s="176"/>
      <c r="EW400" s="176"/>
      <c r="EX400" s="176"/>
      <c r="EY400" s="176"/>
      <c r="EZ400" s="176"/>
      <c r="FA400" s="176"/>
      <c r="FB400" s="176"/>
      <c r="FC400" s="176"/>
      <c r="FD400" s="176"/>
      <c r="FE400" s="176"/>
      <c r="FF400" s="176"/>
      <c r="FG400" s="176"/>
      <c r="FH400" s="176"/>
      <c r="FI400" s="176"/>
      <c r="FJ400" s="176"/>
      <c r="FK400" s="176"/>
      <c r="FL400" s="176"/>
      <c r="FM400" s="176"/>
      <c r="FN400" s="176"/>
      <c r="FO400" s="176"/>
      <c r="FP400" s="176"/>
      <c r="FQ400" s="176"/>
      <c r="FR400" s="176"/>
      <c r="FS400" s="176"/>
      <c r="FT400" s="176"/>
      <c r="FU400" s="176"/>
      <c r="FV400" s="176"/>
      <c r="FW400" s="176"/>
      <c r="FX400" s="176"/>
      <c r="FY400" s="176"/>
      <c r="FZ400" s="176"/>
      <c r="GA400" s="176"/>
      <c r="GB400" s="176"/>
      <c r="GC400" s="176"/>
      <c r="GD400" s="176"/>
      <c r="GE400" s="176"/>
      <c r="GF400" s="176"/>
      <c r="GG400" s="176"/>
      <c r="GH400" s="176"/>
      <c r="GI400" s="176"/>
      <c r="GJ400" s="176"/>
      <c r="GK400" s="176"/>
      <c r="GL400" s="176"/>
      <c r="GM400" s="176"/>
      <c r="GN400" s="176"/>
      <c r="GO400" s="176"/>
      <c r="GP400" s="176"/>
      <c r="GQ400" s="176"/>
      <c r="GR400" s="176"/>
      <c r="GS400" s="176"/>
      <c r="GT400" s="176"/>
      <c r="GU400" s="176"/>
      <c r="GV400" s="176"/>
      <c r="GW400" s="176"/>
      <c r="GX400" s="176"/>
      <c r="GY400" s="176"/>
      <c r="GZ400" s="176"/>
      <c r="HA400" s="176"/>
      <c r="HB400" s="176"/>
      <c r="HC400" s="176"/>
      <c r="HD400" s="176"/>
      <c r="HE400" s="176"/>
      <c r="HF400" s="176"/>
      <c r="HG400" s="176"/>
      <c r="HH400" s="176"/>
      <c r="HI400" s="176"/>
      <c r="HJ400" s="176"/>
      <c r="HK400" s="176"/>
      <c r="HL400" s="176"/>
      <c r="HM400" s="176"/>
      <c r="HN400" s="176"/>
      <c r="HO400" s="176"/>
      <c r="HP400" s="176"/>
      <c r="HQ400" s="176"/>
      <c r="HR400" s="176"/>
      <c r="HS400" s="176"/>
      <c r="HT400" s="176"/>
      <c r="HU400" s="176"/>
      <c r="HV400" s="176"/>
      <c r="HW400" s="176"/>
      <c r="HX400" s="176"/>
      <c r="HY400" s="176"/>
      <c r="HZ400" s="176"/>
      <c r="IA400" s="176"/>
      <c r="IB400" s="176"/>
      <c r="IC400" s="176"/>
      <c r="ID400" s="176"/>
      <c r="IE400" s="176"/>
      <c r="IF400" s="176"/>
      <c r="IG400" s="176"/>
      <c r="IH400" s="176"/>
      <c r="II400" s="176"/>
      <c r="IJ400" s="176"/>
      <c r="IK400" s="176"/>
      <c r="IL400" s="176"/>
      <c r="IM400" s="176"/>
      <c r="IN400" s="176"/>
      <c r="IO400" s="176"/>
      <c r="IP400" s="176"/>
      <c r="IQ400" s="176"/>
      <c r="IR400" s="176"/>
      <c r="IS400" s="176"/>
      <c r="IT400" s="176"/>
      <c r="IU400" s="176"/>
      <c r="IV400" s="176"/>
      <c r="IW400" s="176"/>
    </row>
    <row r="401" customFormat="false" ht="20.25" hidden="false" customHeight="true" outlineLevel="0" collapsed="false">
      <c r="A401" s="197"/>
      <c r="B401" s="197"/>
      <c r="C401" s="197"/>
      <c r="D401" s="198"/>
      <c r="E401" s="198"/>
      <c r="F401" s="198"/>
      <c r="G401" s="198"/>
      <c r="H401" s="198"/>
      <c r="I401" s="198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  <c r="AH401" s="176"/>
      <c r="AI401" s="176"/>
      <c r="AJ401" s="176"/>
      <c r="AK401" s="176"/>
      <c r="AL401" s="176"/>
      <c r="AM401" s="176"/>
      <c r="AN401" s="176"/>
      <c r="AO401" s="176"/>
      <c r="AP401" s="176"/>
      <c r="AQ401" s="176"/>
      <c r="AR401" s="176"/>
      <c r="AS401" s="176"/>
      <c r="AT401" s="176"/>
      <c r="AU401" s="176"/>
      <c r="AV401" s="176"/>
      <c r="AW401" s="176"/>
      <c r="AX401" s="176"/>
      <c r="AY401" s="176"/>
      <c r="AZ401" s="176"/>
      <c r="BA401" s="176"/>
      <c r="BB401" s="176"/>
      <c r="BC401" s="176"/>
      <c r="BD401" s="176"/>
      <c r="BE401" s="176"/>
      <c r="BF401" s="176"/>
      <c r="BG401" s="176"/>
      <c r="BH401" s="176"/>
      <c r="BI401" s="176"/>
      <c r="BJ401" s="176"/>
      <c r="BK401" s="176"/>
      <c r="BL401" s="176"/>
      <c r="BM401" s="176"/>
      <c r="BN401" s="176"/>
      <c r="BO401" s="176"/>
      <c r="BP401" s="176"/>
      <c r="BQ401" s="176"/>
      <c r="BR401" s="176"/>
      <c r="BS401" s="176"/>
      <c r="BT401" s="176"/>
      <c r="BU401" s="176"/>
      <c r="BV401" s="176"/>
      <c r="BW401" s="176"/>
      <c r="BX401" s="176"/>
      <c r="BY401" s="176"/>
      <c r="BZ401" s="176"/>
      <c r="CA401" s="176"/>
      <c r="CB401" s="176"/>
      <c r="CC401" s="176"/>
      <c r="CD401" s="176"/>
      <c r="CE401" s="176"/>
      <c r="CF401" s="176"/>
      <c r="CG401" s="176"/>
      <c r="CH401" s="176"/>
      <c r="CI401" s="176"/>
      <c r="CJ401" s="176"/>
      <c r="CK401" s="176"/>
      <c r="CL401" s="176"/>
      <c r="CM401" s="176"/>
      <c r="CN401" s="176"/>
      <c r="CO401" s="176"/>
      <c r="CP401" s="176"/>
      <c r="CQ401" s="176"/>
      <c r="CR401" s="176"/>
      <c r="CS401" s="176"/>
      <c r="CT401" s="176"/>
      <c r="CU401" s="176"/>
      <c r="CV401" s="176"/>
      <c r="CW401" s="176"/>
      <c r="CX401" s="176"/>
      <c r="CY401" s="176"/>
      <c r="CZ401" s="176"/>
      <c r="DA401" s="176"/>
      <c r="DB401" s="176"/>
      <c r="DC401" s="176"/>
      <c r="DD401" s="176"/>
      <c r="DE401" s="176"/>
      <c r="DF401" s="176"/>
      <c r="DG401" s="176"/>
      <c r="DH401" s="176"/>
      <c r="DI401" s="176"/>
      <c r="DJ401" s="176"/>
      <c r="DK401" s="176"/>
      <c r="DL401" s="176"/>
      <c r="DM401" s="176"/>
      <c r="DN401" s="176"/>
      <c r="DO401" s="176"/>
      <c r="DP401" s="176"/>
      <c r="DQ401" s="176"/>
      <c r="DR401" s="176"/>
      <c r="DS401" s="176"/>
      <c r="DT401" s="176"/>
      <c r="DU401" s="176"/>
      <c r="DV401" s="176"/>
      <c r="DW401" s="176"/>
      <c r="DX401" s="176"/>
      <c r="DY401" s="176"/>
      <c r="DZ401" s="176"/>
      <c r="EA401" s="176"/>
      <c r="EB401" s="176"/>
      <c r="EC401" s="176"/>
      <c r="ED401" s="176"/>
      <c r="EE401" s="176"/>
      <c r="EF401" s="176"/>
      <c r="EG401" s="176"/>
      <c r="EH401" s="176"/>
      <c r="EI401" s="176"/>
      <c r="EJ401" s="176"/>
      <c r="EK401" s="176"/>
      <c r="EL401" s="176"/>
      <c r="EM401" s="176"/>
      <c r="EN401" s="176"/>
      <c r="EO401" s="176"/>
      <c r="EP401" s="176"/>
      <c r="EQ401" s="176"/>
      <c r="ER401" s="176"/>
      <c r="ES401" s="176"/>
      <c r="ET401" s="176"/>
      <c r="EU401" s="176"/>
      <c r="EV401" s="176"/>
      <c r="EW401" s="176"/>
      <c r="EX401" s="176"/>
      <c r="EY401" s="176"/>
      <c r="EZ401" s="176"/>
      <c r="FA401" s="176"/>
      <c r="FB401" s="176"/>
      <c r="FC401" s="176"/>
      <c r="FD401" s="176"/>
      <c r="FE401" s="176"/>
      <c r="FF401" s="176"/>
      <c r="FG401" s="176"/>
      <c r="FH401" s="176"/>
      <c r="FI401" s="176"/>
      <c r="FJ401" s="176"/>
      <c r="FK401" s="176"/>
      <c r="FL401" s="176"/>
      <c r="FM401" s="176"/>
      <c r="FN401" s="176"/>
      <c r="FO401" s="176"/>
      <c r="FP401" s="176"/>
      <c r="FQ401" s="176"/>
      <c r="FR401" s="176"/>
      <c r="FS401" s="176"/>
      <c r="FT401" s="176"/>
      <c r="FU401" s="176"/>
      <c r="FV401" s="176"/>
      <c r="FW401" s="176"/>
      <c r="FX401" s="176"/>
      <c r="FY401" s="176"/>
      <c r="FZ401" s="176"/>
      <c r="GA401" s="176"/>
      <c r="GB401" s="176"/>
      <c r="GC401" s="176"/>
      <c r="GD401" s="176"/>
      <c r="GE401" s="176"/>
      <c r="GF401" s="176"/>
      <c r="GG401" s="176"/>
      <c r="GH401" s="176"/>
      <c r="GI401" s="176"/>
      <c r="GJ401" s="176"/>
      <c r="GK401" s="176"/>
      <c r="GL401" s="176"/>
      <c r="GM401" s="176"/>
      <c r="GN401" s="176"/>
      <c r="GO401" s="176"/>
      <c r="GP401" s="176"/>
      <c r="GQ401" s="176"/>
      <c r="GR401" s="176"/>
      <c r="GS401" s="176"/>
      <c r="GT401" s="176"/>
      <c r="GU401" s="176"/>
      <c r="GV401" s="176"/>
      <c r="GW401" s="176"/>
      <c r="GX401" s="176"/>
      <c r="GY401" s="176"/>
      <c r="GZ401" s="176"/>
      <c r="HA401" s="176"/>
      <c r="HB401" s="176"/>
      <c r="HC401" s="176"/>
      <c r="HD401" s="176"/>
      <c r="HE401" s="176"/>
      <c r="HF401" s="176"/>
      <c r="HG401" s="176"/>
      <c r="HH401" s="176"/>
      <c r="HI401" s="176"/>
      <c r="HJ401" s="176"/>
      <c r="HK401" s="176"/>
      <c r="HL401" s="176"/>
      <c r="HM401" s="176"/>
      <c r="HN401" s="176"/>
      <c r="HO401" s="176"/>
      <c r="HP401" s="176"/>
      <c r="HQ401" s="176"/>
      <c r="HR401" s="176"/>
      <c r="HS401" s="176"/>
      <c r="HT401" s="176"/>
      <c r="HU401" s="176"/>
      <c r="HV401" s="176"/>
      <c r="HW401" s="176"/>
      <c r="HX401" s="176"/>
      <c r="HY401" s="176"/>
      <c r="HZ401" s="176"/>
      <c r="IA401" s="176"/>
      <c r="IB401" s="176"/>
      <c r="IC401" s="176"/>
      <c r="ID401" s="176"/>
      <c r="IE401" s="176"/>
      <c r="IF401" s="176"/>
      <c r="IG401" s="176"/>
      <c r="IH401" s="176"/>
      <c r="II401" s="176"/>
      <c r="IJ401" s="176"/>
      <c r="IK401" s="176"/>
      <c r="IL401" s="176"/>
      <c r="IM401" s="176"/>
      <c r="IN401" s="176"/>
      <c r="IO401" s="176"/>
      <c r="IP401" s="176"/>
      <c r="IQ401" s="176"/>
      <c r="IR401" s="176"/>
      <c r="IS401" s="176"/>
      <c r="IT401" s="176"/>
      <c r="IU401" s="176"/>
      <c r="IV401" s="176"/>
      <c r="IW401" s="176"/>
    </row>
    <row r="402" customFormat="false" ht="18.75" hidden="false" customHeight="true" outlineLevel="0" collapsed="false">
      <c r="A402" s="192" t="s">
        <v>360</v>
      </c>
      <c r="B402" s="199"/>
      <c r="C402" s="199"/>
      <c r="D402" s="200" t="n">
        <v>5889675</v>
      </c>
      <c r="E402" s="195" t="n">
        <v>111764.913</v>
      </c>
      <c r="F402" s="195" t="n">
        <v>-38184.82</v>
      </c>
      <c r="G402" s="195" t="n">
        <v>0</v>
      </c>
      <c r="H402" s="195" t="n">
        <v>-10250.859</v>
      </c>
      <c r="I402" s="196" t="n">
        <v>63329.234</v>
      </c>
    </row>
    <row r="403" customFormat="false" ht="18.75" hidden="false" customHeight="true" outlineLevel="0" collapsed="false">
      <c r="A403" s="192" t="s">
        <v>361</v>
      </c>
      <c r="B403" s="199"/>
      <c r="C403" s="199"/>
      <c r="D403" s="200" t="n">
        <v>7211954</v>
      </c>
      <c r="E403" s="195" t="n">
        <v>136809</v>
      </c>
      <c r="F403" s="195" t="n">
        <v>-21945</v>
      </c>
      <c r="G403" s="195" t="n">
        <v>-1338</v>
      </c>
      <c r="H403" s="195" t="n">
        <v>14261</v>
      </c>
      <c r="I403" s="196" t="n">
        <v>127786</v>
      </c>
    </row>
    <row r="404" customFormat="false" ht="18.75" hidden="false" customHeight="true" outlineLevel="0" collapsed="false">
      <c r="A404" s="192" t="s">
        <v>362</v>
      </c>
      <c r="B404" s="199"/>
      <c r="C404" s="199"/>
      <c r="D404" s="200" t="n">
        <f aca="false">D400</f>
        <v>1081172.77733333</v>
      </c>
      <c r="E404" s="195" t="n">
        <f aca="false">E400</f>
        <v>62724.053</v>
      </c>
      <c r="F404" s="195" t="n">
        <f aca="false">F400</f>
        <v>-10657.293</v>
      </c>
      <c r="G404" s="195" t="n">
        <f aca="false">G400</f>
        <v>0</v>
      </c>
      <c r="H404" s="195" t="n">
        <f aca="false">H400</f>
        <v>0</v>
      </c>
      <c r="I404" s="196" t="n">
        <f aca="false">I400</f>
        <v>52066.76</v>
      </c>
    </row>
    <row r="405" customFormat="false" ht="18.75" hidden="false" customHeight="true" outlineLevel="0" collapsed="false">
      <c r="A405" s="192" t="s">
        <v>363</v>
      </c>
      <c r="B405" s="199"/>
      <c r="C405" s="199"/>
      <c r="D405" s="200" t="n">
        <v>0</v>
      </c>
      <c r="E405" s="195" t="n">
        <v>0</v>
      </c>
      <c r="F405" s="195" t="n">
        <v>0</v>
      </c>
      <c r="G405" s="195" t="n">
        <v>0</v>
      </c>
      <c r="H405" s="195" t="n">
        <v>0</v>
      </c>
      <c r="I405" s="196" t="n">
        <v>0</v>
      </c>
    </row>
    <row r="406" customFormat="false" ht="18.75" hidden="false" customHeight="true" outlineLevel="0" collapsed="false">
      <c r="A406" s="192" t="s">
        <v>364</v>
      </c>
      <c r="B406" s="199"/>
      <c r="C406" s="199"/>
      <c r="D406" s="200" t="n">
        <f aca="false">SUM(D402:D405)</f>
        <v>14182801.7773333</v>
      </c>
      <c r="E406" s="195" t="n">
        <f aca="false">SUM(E402:E405)</f>
        <v>311297.966</v>
      </c>
      <c r="F406" s="195" t="n">
        <f aca="false">SUM(F402:F405)</f>
        <v>-70787.113</v>
      </c>
      <c r="G406" s="195" t="n">
        <f aca="false">SUM(G402:G405)</f>
        <v>-1338</v>
      </c>
      <c r="H406" s="195" t="n">
        <f aca="false">SUM(H402:H405)</f>
        <v>4010.141</v>
      </c>
      <c r="I406" s="196" t="n">
        <f aca="false">SUM(I402:I405)</f>
        <v>243181.994</v>
      </c>
    </row>
    <row r="407" customFormat="false" ht="12.75" hidden="false" customHeight="true" outlineLevel="0" collapsed="false">
      <c r="D407" s="124"/>
      <c r="I407" s="12"/>
    </row>
    <row r="408" customFormat="false" ht="18.75" hidden="false" customHeight="true" outlineLevel="0" collapsed="false">
      <c r="A408" s="201" t="s">
        <v>365</v>
      </c>
      <c r="B408" s="202"/>
      <c r="C408" s="203"/>
      <c r="D408" s="200" t="n">
        <v>0</v>
      </c>
      <c r="G408" s="12"/>
      <c r="H408" s="12"/>
    </row>
    <row r="409" customFormat="false" ht="12.75" hidden="false" customHeight="true" outlineLevel="0" collapsed="false">
      <c r="D409" s="124"/>
      <c r="H409" s="12"/>
    </row>
    <row r="410" customFormat="false" ht="12.75" hidden="false" customHeight="true" outlineLevel="0" collapsed="false">
      <c r="A410" s="204" t="s">
        <v>366</v>
      </c>
      <c r="B410" s="205"/>
      <c r="D410" s="124"/>
      <c r="H410" s="12"/>
    </row>
    <row r="411" customFormat="false" ht="12.75" hidden="false" customHeight="true" outlineLevel="0" collapsed="false">
      <c r="A411" s="206" t="s">
        <v>367</v>
      </c>
      <c r="B411" s="207"/>
      <c r="D411" s="124"/>
      <c r="H411" s="12"/>
    </row>
    <row r="412" customFormat="false" ht="12.75" hidden="false" customHeight="true" outlineLevel="0" collapsed="false">
      <c r="A412" s="208"/>
      <c r="B412" s="95"/>
      <c r="C412" s="2"/>
      <c r="D412" s="124"/>
      <c r="E412" s="2"/>
      <c r="F412" s="2"/>
      <c r="G412" s="2"/>
      <c r="H412" s="12"/>
    </row>
    <row r="413" customFormat="false" ht="12.75" hidden="false" customHeight="true" outlineLevel="0" collapsed="false">
      <c r="A413" s="208"/>
      <c r="B413" s="95"/>
      <c r="C413" s="2"/>
      <c r="D413" s="124"/>
      <c r="E413" s="2"/>
      <c r="F413" s="2"/>
      <c r="G413" s="2"/>
      <c r="H413" s="12"/>
    </row>
    <row r="414" customFormat="false" ht="18.75" hidden="false" customHeight="true" outlineLevel="0" collapsed="false">
      <c r="A414" s="209" t="s">
        <v>368</v>
      </c>
      <c r="B414" s="209"/>
      <c r="C414" s="209"/>
      <c r="D414" s="209"/>
      <c r="H414" s="12"/>
    </row>
    <row r="415" customFormat="false" ht="18" hidden="false" customHeight="true" outlineLevel="0" collapsed="false">
      <c r="A415" s="159" t="s">
        <v>369</v>
      </c>
      <c r="B415" s="210"/>
      <c r="C415" s="3"/>
      <c r="D415" s="211" t="n">
        <f aca="false">D400</f>
        <v>1081172.77733333</v>
      </c>
      <c r="H415" s="12"/>
    </row>
    <row r="416" customFormat="false" ht="18" hidden="false" customHeight="true" outlineLevel="0" collapsed="false">
      <c r="A416" s="159" t="s">
        <v>370</v>
      </c>
      <c r="B416" s="210"/>
      <c r="C416" s="3"/>
      <c r="D416" s="211" t="n">
        <f aca="false">'International Origin Summary'!G82</f>
        <v>37998.196273</v>
      </c>
      <c r="H416" s="12"/>
    </row>
    <row r="417" customFormat="false" ht="18" hidden="false" customHeight="true" outlineLevel="0" collapsed="false">
      <c r="A417" s="159" t="s">
        <v>371</v>
      </c>
      <c r="B417" s="210"/>
      <c r="C417" s="3"/>
      <c r="D417" s="211" t="n">
        <f aca="false">'International Origin Summary'!G41</f>
        <v>936.881</v>
      </c>
      <c r="H417" s="12"/>
    </row>
    <row r="418" customFormat="false" ht="18.75" hidden="false" customHeight="true" outlineLevel="0" collapsed="false">
      <c r="A418" s="159" t="s">
        <v>372</v>
      </c>
      <c r="B418" s="210"/>
      <c r="C418" s="3"/>
      <c r="D418" s="211" t="n">
        <f aca="false">D437</f>
        <v>84028.8646666667</v>
      </c>
      <c r="H418" s="12"/>
    </row>
    <row r="419" customFormat="false" ht="18.75" hidden="false" customHeight="true" outlineLevel="0" collapsed="false">
      <c r="A419" s="201" t="s">
        <v>373</v>
      </c>
      <c r="B419" s="202"/>
      <c r="C419" s="212"/>
      <c r="D419" s="200" t="n">
        <f aca="false">SUM(D415:D418)</f>
        <v>1204136.719273</v>
      </c>
      <c r="H419" s="12"/>
    </row>
    <row r="420" customFormat="false" ht="18" hidden="false" customHeight="true" outlineLevel="0" collapsed="false">
      <c r="A420" s="210"/>
      <c r="B420" s="210"/>
      <c r="C420" s="3"/>
      <c r="D420" s="213"/>
      <c r="E420" s="214"/>
      <c r="F420" s="214"/>
      <c r="G420" s="214"/>
      <c r="H420" s="12"/>
      <c r="I420" s="12"/>
    </row>
    <row r="421" customFormat="false" ht="13.5" hidden="false" customHeight="true" outlineLevel="0" collapsed="false">
      <c r="D421" s="124"/>
      <c r="H421" s="12"/>
    </row>
    <row r="422" customFormat="false" ht="36" hidden="false" customHeight="true" outlineLevel="0" collapsed="false">
      <c r="A422" s="215" t="s">
        <v>374</v>
      </c>
      <c r="B422" s="216"/>
      <c r="C422" s="217"/>
      <c r="D422" s="218" t="s">
        <v>7</v>
      </c>
      <c r="E422" s="219"/>
      <c r="F422" s="219"/>
      <c r="G422" s="219"/>
      <c r="H422" s="219"/>
      <c r="I422" s="218" t="s">
        <v>12</v>
      </c>
    </row>
    <row r="423" customFormat="false" ht="16.5" hidden="false" customHeight="true" outlineLevel="0" collapsed="false">
      <c r="A423" s="69"/>
      <c r="B423" s="220"/>
      <c r="C423" s="221"/>
      <c r="D423" s="222"/>
      <c r="E423" s="49"/>
      <c r="F423" s="49"/>
      <c r="G423" s="49"/>
      <c r="H423" s="49"/>
      <c r="I423" s="223"/>
    </row>
    <row r="424" customFormat="false" ht="16.5" hidden="false" customHeight="true" outlineLevel="0" collapsed="false">
      <c r="A424" s="69" t="s">
        <v>375</v>
      </c>
      <c r="B424" s="220"/>
      <c r="C424" s="221"/>
      <c r="D424" s="222" t="n">
        <v>8517.808</v>
      </c>
      <c r="E424" s="49" t="n">
        <v>535.421</v>
      </c>
      <c r="F424" s="49" t="n">
        <v>-110.15</v>
      </c>
      <c r="G424" s="49" t="n">
        <v>0</v>
      </c>
      <c r="H424" s="49"/>
      <c r="I424" s="224" t="n">
        <f aca="false">SUM(E424:G424)</f>
        <v>425.271</v>
      </c>
    </row>
    <row r="425" customFormat="false" ht="16.5" hidden="false" customHeight="true" outlineLevel="0" collapsed="false">
      <c r="A425" s="69" t="s">
        <v>376</v>
      </c>
      <c r="B425" s="53"/>
      <c r="C425" s="221"/>
      <c r="D425" s="222" t="n">
        <v>6479.06</v>
      </c>
      <c r="E425" s="49" t="n">
        <v>678.333</v>
      </c>
      <c r="F425" s="49" t="n">
        <v>-105.3</v>
      </c>
      <c r="G425" s="49" t="n">
        <v>0</v>
      </c>
      <c r="H425" s="49"/>
      <c r="I425" s="224" t="n">
        <f aca="false">SUM(E425:G425)</f>
        <v>573.033</v>
      </c>
    </row>
    <row r="426" customFormat="false" ht="16.5" hidden="false" customHeight="true" outlineLevel="0" collapsed="false">
      <c r="A426" s="69" t="s">
        <v>377</v>
      </c>
      <c r="B426" s="53"/>
      <c r="C426" s="221"/>
      <c r="D426" s="222"/>
      <c r="E426" s="49" t="n">
        <v>500</v>
      </c>
      <c r="F426" s="49"/>
      <c r="G426" s="49" t="n">
        <v>0</v>
      </c>
      <c r="H426" s="49"/>
      <c r="I426" s="224" t="n">
        <f aca="false">SUM(E426:G426)</f>
        <v>500</v>
      </c>
    </row>
    <row r="427" customFormat="false" ht="16.5" hidden="false" customHeight="true" outlineLevel="0" collapsed="false">
      <c r="A427" s="69" t="s">
        <v>378</v>
      </c>
      <c r="B427" s="53"/>
      <c r="C427" s="221"/>
      <c r="D427" s="222"/>
      <c r="E427" s="49" t="n">
        <v>81</v>
      </c>
      <c r="F427" s="49"/>
      <c r="G427" s="49" t="n">
        <v>0</v>
      </c>
      <c r="H427" s="49"/>
      <c r="I427" s="224" t="n">
        <f aca="false">SUM(E427:G427)</f>
        <v>81</v>
      </c>
    </row>
    <row r="428" customFormat="false" ht="16.5" hidden="false" customHeight="true" outlineLevel="0" collapsed="false">
      <c r="A428" s="69" t="s">
        <v>379</v>
      </c>
      <c r="B428" s="53"/>
      <c r="C428" s="221"/>
      <c r="D428" s="222"/>
      <c r="E428" s="49" t="n">
        <v>400</v>
      </c>
      <c r="F428" s="49"/>
      <c r="G428" s="49" t="n">
        <v>0</v>
      </c>
      <c r="H428" s="49"/>
      <c r="I428" s="224" t="n">
        <f aca="false">SUM(E428:G428)</f>
        <v>400</v>
      </c>
    </row>
    <row r="429" customFormat="false" ht="16.5" hidden="false" customHeight="true" outlineLevel="0" collapsed="false">
      <c r="A429" s="69" t="s">
        <v>380</v>
      </c>
      <c r="B429" s="53"/>
      <c r="C429" s="221"/>
      <c r="D429" s="222"/>
      <c r="E429" s="49" t="n">
        <v>21</v>
      </c>
      <c r="F429" s="49"/>
      <c r="G429" s="49" t="n">
        <v>0</v>
      </c>
      <c r="H429" s="49"/>
      <c r="I429" s="224" t="n">
        <f aca="false">SUM(E429:G429)</f>
        <v>21</v>
      </c>
    </row>
    <row r="430" customFormat="false" ht="16.5" hidden="false" customHeight="true" outlineLevel="0" collapsed="false">
      <c r="A430" s="69" t="s">
        <v>381</v>
      </c>
      <c r="B430" s="53"/>
      <c r="C430" s="221"/>
      <c r="D430" s="222"/>
      <c r="E430" s="49" t="n">
        <v>30</v>
      </c>
      <c r="F430" s="49"/>
      <c r="G430" s="49" t="n">
        <v>0</v>
      </c>
      <c r="H430" s="49"/>
      <c r="I430" s="224" t="n">
        <f aca="false">SUM(E430:G430)</f>
        <v>30</v>
      </c>
    </row>
    <row r="431" customFormat="false" ht="16.5" hidden="false" customHeight="true" outlineLevel="0" collapsed="false">
      <c r="A431" s="69" t="s">
        <v>382</v>
      </c>
      <c r="B431" s="53"/>
      <c r="C431" s="221"/>
      <c r="D431" s="222" t="n">
        <v>24610.878</v>
      </c>
      <c r="E431" s="49" t="n">
        <v>2508.495</v>
      </c>
      <c r="F431" s="49" t="n">
        <v>-702</v>
      </c>
      <c r="G431" s="49" t="n">
        <v>0</v>
      </c>
      <c r="H431" s="49"/>
      <c r="I431" s="224" t="n">
        <f aca="false">SUM(E431:G431)</f>
        <v>1806.495</v>
      </c>
    </row>
    <row r="432" customFormat="false" ht="16.5" hidden="false" customHeight="true" outlineLevel="0" collapsed="false">
      <c r="A432" s="69" t="s">
        <v>383</v>
      </c>
      <c r="B432" s="53"/>
      <c r="C432" s="221"/>
      <c r="D432" s="222" t="n">
        <v>82.844</v>
      </c>
      <c r="E432" s="49" t="n">
        <v>2.596</v>
      </c>
      <c r="F432" s="49" t="n">
        <v>-1.33</v>
      </c>
      <c r="G432" s="49" t="n">
        <v>0</v>
      </c>
      <c r="H432" s="49"/>
      <c r="I432" s="224" t="n">
        <f aca="false">SUM(E432:G432)</f>
        <v>1.266</v>
      </c>
    </row>
    <row r="433" customFormat="false" ht="16.5" hidden="false" customHeight="true" outlineLevel="0" collapsed="false">
      <c r="A433" s="69" t="s">
        <v>384</v>
      </c>
      <c r="B433" s="53"/>
      <c r="C433" s="221"/>
      <c r="D433" s="222" t="n">
        <f aca="false">16235.166+6665.825+12689.025</f>
        <v>35590.016</v>
      </c>
      <c r="E433" s="49" t="n">
        <f aca="false">2153.51+390.257+1641.362</f>
        <v>4185.129</v>
      </c>
      <c r="F433" s="49" t="n">
        <f aca="false">414.15+169.225+318.625</f>
        <v>902</v>
      </c>
      <c r="G433" s="49" t="n">
        <v>0</v>
      </c>
      <c r="H433" s="49"/>
      <c r="I433" s="224" t="n">
        <f aca="false">SUM(E433:G433)</f>
        <v>5087.129</v>
      </c>
    </row>
    <row r="434" customFormat="false" ht="16.5" hidden="false" customHeight="true" outlineLevel="0" collapsed="false">
      <c r="A434" s="69" t="s">
        <v>385</v>
      </c>
      <c r="B434" s="53"/>
      <c r="C434" s="221"/>
      <c r="D434" s="222" t="n">
        <v>3563.342</v>
      </c>
      <c r="E434" s="49" t="n">
        <v>918.205</v>
      </c>
      <c r="F434" s="49" t="n">
        <v>45.441</v>
      </c>
      <c r="G434" s="49" t="n">
        <v>0</v>
      </c>
      <c r="H434" s="49"/>
      <c r="I434" s="224" t="n">
        <f aca="false">SUM(E434:G434)</f>
        <v>963.646</v>
      </c>
    </row>
    <row r="435" customFormat="false" ht="18" hidden="false" customHeight="true" outlineLevel="0" collapsed="false">
      <c r="A435" s="69" t="s">
        <v>386</v>
      </c>
      <c r="B435" s="53"/>
      <c r="C435" s="127"/>
      <c r="D435" s="225" t="n">
        <f aca="false">I435/0.06</f>
        <v>5184.91666666667</v>
      </c>
      <c r="E435" s="49" t="n">
        <f aca="false">21.365+289.73-F435</f>
        <v>439.866</v>
      </c>
      <c r="F435" s="49" t="n">
        <f aca="false">-11.006+-117.765</f>
        <v>-128.771</v>
      </c>
      <c r="G435" s="49" t="n">
        <v>0</v>
      </c>
      <c r="H435" s="49"/>
      <c r="I435" s="224" t="n">
        <f aca="false">SUM(E435:G435)</f>
        <v>311.095</v>
      </c>
      <c r="J435" s="59"/>
      <c r="K435" s="59"/>
      <c r="L435" s="59"/>
      <c r="M435" s="59"/>
      <c r="N435" s="59"/>
      <c r="O435" s="59"/>
      <c r="P435" s="59"/>
      <c r="Q435" s="226"/>
      <c r="R435" s="226"/>
      <c r="S435" s="226"/>
      <c r="T435" s="226"/>
      <c r="U435" s="226"/>
      <c r="V435" s="226"/>
      <c r="W435" s="226"/>
      <c r="X435" s="226"/>
      <c r="Y435" s="226"/>
      <c r="Z435" s="226"/>
      <c r="AA435" s="226"/>
      <c r="AB435" s="226"/>
      <c r="AC435" s="226"/>
      <c r="AD435" s="226"/>
      <c r="AE435" s="226"/>
      <c r="AF435" s="226"/>
      <c r="AG435" s="226"/>
      <c r="AH435" s="226"/>
      <c r="AI435" s="226"/>
      <c r="AJ435" s="226"/>
      <c r="AK435" s="226"/>
      <c r="AL435" s="226"/>
      <c r="AM435" s="226"/>
      <c r="AN435" s="226"/>
      <c r="AO435" s="226"/>
      <c r="AP435" s="226"/>
      <c r="AQ435" s="226"/>
      <c r="AR435" s="226"/>
      <c r="AS435" s="226"/>
      <c r="AT435" s="226"/>
      <c r="AU435" s="226"/>
      <c r="AV435" s="226"/>
      <c r="AW435" s="226"/>
      <c r="AX435" s="226"/>
      <c r="AY435" s="226"/>
      <c r="AZ435" s="226"/>
      <c r="BA435" s="226"/>
      <c r="BB435" s="226"/>
      <c r="BC435" s="226"/>
      <c r="BD435" s="226"/>
      <c r="BE435" s="226"/>
      <c r="BF435" s="226"/>
      <c r="BG435" s="226"/>
      <c r="BH435" s="226"/>
      <c r="BI435" s="226"/>
      <c r="BJ435" s="226"/>
      <c r="BK435" s="226"/>
      <c r="BL435" s="226"/>
      <c r="BM435" s="226"/>
      <c r="BN435" s="226"/>
      <c r="BO435" s="226"/>
      <c r="BP435" s="226"/>
      <c r="BQ435" s="226"/>
      <c r="BR435" s="226"/>
      <c r="BS435" s="226"/>
      <c r="BT435" s="226"/>
      <c r="BU435" s="226"/>
      <c r="BV435" s="226"/>
      <c r="BW435" s="226"/>
      <c r="BX435" s="226"/>
      <c r="BY435" s="226"/>
      <c r="BZ435" s="226"/>
      <c r="CA435" s="226"/>
      <c r="CB435" s="226"/>
      <c r="CC435" s="226"/>
      <c r="CD435" s="226"/>
      <c r="CE435" s="226"/>
      <c r="CF435" s="226"/>
      <c r="CG435" s="226"/>
      <c r="CH435" s="226"/>
      <c r="CI435" s="226"/>
      <c r="CJ435" s="226"/>
      <c r="CK435" s="226"/>
      <c r="CL435" s="226"/>
      <c r="CM435" s="226"/>
      <c r="CN435" s="226"/>
      <c r="CO435" s="226"/>
      <c r="CP435" s="226"/>
      <c r="CQ435" s="226"/>
      <c r="CR435" s="226"/>
      <c r="CS435" s="226"/>
      <c r="CT435" s="226"/>
      <c r="CU435" s="226"/>
      <c r="CV435" s="226"/>
      <c r="CW435" s="226"/>
      <c r="CX435" s="226"/>
      <c r="CY435" s="226"/>
      <c r="CZ435" s="226"/>
      <c r="DA435" s="226"/>
      <c r="DB435" s="226"/>
      <c r="DC435" s="226"/>
      <c r="DD435" s="226"/>
      <c r="DE435" s="226"/>
      <c r="DF435" s="226"/>
      <c r="DG435" s="226"/>
      <c r="DH435" s="226"/>
      <c r="DI435" s="226"/>
      <c r="DJ435" s="226"/>
      <c r="DK435" s="226"/>
      <c r="DL435" s="226"/>
      <c r="DM435" s="226"/>
      <c r="DN435" s="226"/>
      <c r="DO435" s="226"/>
      <c r="DP435" s="226"/>
      <c r="DQ435" s="226"/>
      <c r="DR435" s="226"/>
      <c r="DS435" s="226"/>
      <c r="DT435" s="226"/>
      <c r="DU435" s="226"/>
      <c r="DV435" s="226"/>
      <c r="DW435" s="226"/>
      <c r="DX435" s="226"/>
      <c r="DY435" s="226"/>
      <c r="DZ435" s="226"/>
      <c r="EA435" s="226"/>
      <c r="EB435" s="226"/>
      <c r="EC435" s="226"/>
      <c r="ED435" s="226"/>
      <c r="EE435" s="226"/>
      <c r="EF435" s="226"/>
      <c r="EG435" s="226"/>
      <c r="EH435" s="226"/>
      <c r="EI435" s="226"/>
      <c r="EJ435" s="226"/>
      <c r="EK435" s="226"/>
      <c r="EL435" s="226"/>
      <c r="EM435" s="226"/>
      <c r="EN435" s="226"/>
      <c r="EO435" s="226"/>
      <c r="EP435" s="226"/>
      <c r="EQ435" s="226"/>
      <c r="ER435" s="226"/>
      <c r="ES435" s="226"/>
      <c r="ET435" s="226"/>
      <c r="EU435" s="226"/>
      <c r="EV435" s="226"/>
      <c r="EW435" s="226"/>
      <c r="EX435" s="226"/>
      <c r="EY435" s="226"/>
      <c r="EZ435" s="226"/>
      <c r="FA435" s="226"/>
      <c r="FB435" s="226"/>
      <c r="FC435" s="226"/>
      <c r="FD435" s="226"/>
      <c r="FE435" s="226"/>
      <c r="FF435" s="226"/>
      <c r="FG435" s="226"/>
      <c r="FH435" s="226"/>
      <c r="FI435" s="226"/>
      <c r="FJ435" s="226"/>
      <c r="FK435" s="226"/>
      <c r="FL435" s="226"/>
      <c r="FM435" s="226"/>
      <c r="FN435" s="226"/>
      <c r="FO435" s="226"/>
      <c r="FP435" s="226"/>
      <c r="FQ435" s="226"/>
      <c r="FR435" s="226"/>
      <c r="FS435" s="226"/>
      <c r="FT435" s="226"/>
      <c r="FU435" s="226"/>
      <c r="FV435" s="226"/>
      <c r="FW435" s="226"/>
      <c r="FX435" s="226"/>
      <c r="FY435" s="226"/>
      <c r="FZ435" s="226"/>
      <c r="GA435" s="226"/>
      <c r="GB435" s="226"/>
      <c r="GC435" s="226"/>
      <c r="GD435" s="226"/>
      <c r="GE435" s="226"/>
      <c r="GF435" s="226"/>
      <c r="GG435" s="226"/>
      <c r="GH435" s="226"/>
      <c r="GI435" s="226"/>
      <c r="GJ435" s="226"/>
      <c r="GK435" s="226"/>
      <c r="GL435" s="226"/>
      <c r="GM435" s="226"/>
      <c r="GN435" s="226"/>
      <c r="GO435" s="226"/>
      <c r="GP435" s="226"/>
      <c r="GQ435" s="226"/>
      <c r="GR435" s="226"/>
      <c r="GS435" s="226"/>
      <c r="GT435" s="226"/>
      <c r="GU435" s="226"/>
      <c r="GV435" s="226"/>
      <c r="GW435" s="226"/>
      <c r="GX435" s="226"/>
      <c r="GY435" s="226"/>
      <c r="GZ435" s="226"/>
      <c r="HA435" s="226"/>
      <c r="HB435" s="226"/>
      <c r="HC435" s="226"/>
      <c r="HD435" s="226"/>
      <c r="HE435" s="226"/>
      <c r="HF435" s="226"/>
      <c r="HG435" s="226"/>
      <c r="HH435" s="226"/>
      <c r="HI435" s="226"/>
      <c r="HJ435" s="226"/>
      <c r="HK435" s="226"/>
      <c r="HL435" s="226"/>
      <c r="HM435" s="226"/>
      <c r="HN435" s="226"/>
      <c r="HO435" s="226"/>
      <c r="HP435" s="226"/>
      <c r="HQ435" s="226"/>
      <c r="HR435" s="226"/>
      <c r="HS435" s="226"/>
      <c r="HT435" s="226"/>
      <c r="HU435" s="226"/>
      <c r="HV435" s="226"/>
      <c r="HW435" s="226"/>
      <c r="HX435" s="226"/>
      <c r="HY435" s="226"/>
      <c r="HZ435" s="226"/>
      <c r="IA435" s="226"/>
      <c r="IB435" s="226"/>
      <c r="IC435" s="226"/>
      <c r="ID435" s="226"/>
      <c r="IE435" s="226"/>
      <c r="IF435" s="226"/>
      <c r="IG435" s="226"/>
      <c r="IH435" s="226"/>
      <c r="II435" s="226"/>
      <c r="IJ435" s="226"/>
      <c r="IK435" s="226"/>
      <c r="IL435" s="226"/>
      <c r="IM435" s="226"/>
      <c r="IN435" s="226"/>
      <c r="IO435" s="226"/>
      <c r="IP435" s="226"/>
      <c r="IQ435" s="226"/>
      <c r="IR435" s="226"/>
      <c r="IS435" s="226"/>
      <c r="IT435" s="226"/>
      <c r="IU435" s="226"/>
      <c r="IV435" s="226"/>
      <c r="IW435" s="226"/>
    </row>
    <row r="436" customFormat="false" ht="15.75" hidden="false" customHeight="true" outlineLevel="0" collapsed="false">
      <c r="A436" s="227"/>
      <c r="B436" s="228"/>
      <c r="C436" s="229"/>
      <c r="D436" s="230"/>
      <c r="E436" s="231"/>
      <c r="F436" s="231"/>
      <c r="G436" s="231"/>
      <c r="H436" s="127"/>
      <c r="I436" s="190"/>
    </row>
    <row r="437" customFormat="false" ht="15.75" hidden="false" customHeight="true" outlineLevel="0" collapsed="false">
      <c r="A437" s="232" t="s">
        <v>387</v>
      </c>
      <c r="B437" s="233"/>
      <c r="C437" s="234"/>
      <c r="D437" s="235" t="n">
        <f aca="false">SUM(D423:D436)</f>
        <v>84028.8646666667</v>
      </c>
      <c r="E437" s="236" t="n">
        <f aca="false">SUM(E435:E436)</f>
        <v>439.866</v>
      </c>
      <c r="F437" s="237"/>
      <c r="G437" s="237"/>
      <c r="H437" s="237"/>
      <c r="I437" s="238" t="n">
        <f aca="false">SUM(I423:I436)</f>
        <v>10199.935</v>
      </c>
    </row>
    <row r="438" customFormat="false" ht="15.75" hidden="false" customHeight="true" outlineLevel="0" collapsed="false">
      <c r="B438" s="239"/>
      <c r="C438" s="12"/>
      <c r="D438" s="49"/>
      <c r="E438" s="127"/>
      <c r="F438" s="127"/>
      <c r="G438" s="127"/>
      <c r="H438" s="127"/>
      <c r="I438" s="240"/>
    </row>
    <row r="439" customFormat="false" ht="12.75" hidden="false" customHeight="true" outlineLevel="0" collapsed="false">
      <c r="A439" s="239" t="s">
        <v>388</v>
      </c>
      <c r="B439" s="239"/>
      <c r="C439" s="214"/>
      <c r="D439" s="124"/>
      <c r="E439" s="214"/>
      <c r="F439" s="214"/>
      <c r="G439" s="214"/>
      <c r="H439" s="12"/>
      <c r="I439" s="12"/>
    </row>
    <row r="440" customFormat="false" ht="12.75" hidden="false" customHeight="true" outlineLevel="0" collapsed="false">
      <c r="A440" s="239"/>
      <c r="B440" s="239"/>
      <c r="C440" s="214"/>
      <c r="D440" s="124"/>
      <c r="E440" s="214"/>
      <c r="F440" s="214"/>
      <c r="G440" s="214"/>
      <c r="H440" s="12"/>
      <c r="I440" s="12"/>
    </row>
    <row r="441" customFormat="false" ht="15" hidden="false" customHeight="true" outlineLevel="0" collapsed="false">
      <c r="A441" s="241" t="s">
        <v>389</v>
      </c>
      <c r="B441" s="241"/>
      <c r="C441" s="241"/>
      <c r="D441" s="241"/>
      <c r="E441" s="242"/>
      <c r="F441" s="242"/>
      <c r="G441" s="242"/>
      <c r="H441" s="242"/>
      <c r="I441" s="242"/>
    </row>
    <row r="442" customFormat="false" ht="15" hidden="false" customHeight="true" outlineLevel="0" collapsed="false">
      <c r="A442" s="243" t="s">
        <v>390</v>
      </c>
      <c r="B442" s="244"/>
      <c r="C442" s="244"/>
      <c r="D442" s="245"/>
      <c r="E442" s="242"/>
      <c r="F442" s="242"/>
      <c r="G442" s="242"/>
      <c r="H442" s="242"/>
      <c r="I442" s="242"/>
    </row>
    <row r="443" customFormat="false" ht="12.75" hidden="false" customHeight="true" outlineLevel="0" collapsed="false">
      <c r="A443" s="246" t="s">
        <v>391</v>
      </c>
      <c r="B443" s="2"/>
      <c r="C443" s="2"/>
      <c r="D443" s="247" t="n">
        <v>-132745</v>
      </c>
      <c r="H443" s="12"/>
    </row>
    <row r="444" customFormat="false" ht="12.75" hidden="false" customHeight="true" outlineLevel="0" collapsed="false">
      <c r="A444" s="246" t="s">
        <v>392</v>
      </c>
      <c r="B444" s="2"/>
      <c r="C444" s="2"/>
      <c r="D444" s="247" t="n">
        <v>-2266103</v>
      </c>
      <c r="H444" s="12"/>
    </row>
    <row r="445" customFormat="false" ht="12.75" hidden="false" customHeight="true" outlineLevel="0" collapsed="false">
      <c r="A445" s="246" t="s">
        <v>393</v>
      </c>
      <c r="B445" s="2"/>
      <c r="C445" s="2"/>
      <c r="D445" s="248" t="n">
        <v>-496630.87</v>
      </c>
    </row>
    <row r="446" customFormat="false" ht="12.75" hidden="false" customHeight="true" outlineLevel="0" collapsed="false">
      <c r="A446" s="246" t="s">
        <v>394</v>
      </c>
      <c r="B446" s="2"/>
      <c r="C446" s="2"/>
      <c r="D446" s="247" t="n">
        <v>-1034053</v>
      </c>
      <c r="H446" s="12"/>
    </row>
    <row r="447" customFormat="false" ht="12.75" hidden="false" customHeight="true" outlineLevel="0" collapsed="false">
      <c r="A447" s="246" t="s">
        <v>395</v>
      </c>
      <c r="B447" s="2"/>
      <c r="C447" s="2"/>
      <c r="D447" s="247" t="n">
        <v>-1152333</v>
      </c>
      <c r="H447" s="12"/>
    </row>
    <row r="448" customFormat="false" ht="12.75" hidden="false" customHeight="true" outlineLevel="0" collapsed="false">
      <c r="A448" s="246" t="s">
        <v>396</v>
      </c>
      <c r="B448" s="2"/>
      <c r="C448" s="2"/>
      <c r="D448" s="248" t="n">
        <v>-1002920.91</v>
      </c>
      <c r="H448" s="12"/>
    </row>
    <row r="449" customFormat="false" ht="12.75" hidden="false" customHeight="true" outlineLevel="0" collapsed="false">
      <c r="A449" s="246" t="s">
        <v>397</v>
      </c>
      <c r="B449" s="2"/>
      <c r="C449" s="2"/>
      <c r="D449" s="248" t="n">
        <v>-652960.73</v>
      </c>
    </row>
    <row r="450" customFormat="false" ht="12.75" hidden="false" customHeight="true" outlineLevel="0" collapsed="false">
      <c r="A450" s="246" t="s">
        <v>398</v>
      </c>
      <c r="B450" s="2"/>
      <c r="C450" s="2"/>
      <c r="D450" s="248" t="n">
        <v>-1324349.16</v>
      </c>
    </row>
    <row r="451" customFormat="false" ht="12.75" hidden="false" customHeight="true" outlineLevel="0" collapsed="false">
      <c r="A451" s="246" t="s">
        <v>399</v>
      </c>
      <c r="B451" s="2"/>
      <c r="C451" s="2"/>
      <c r="D451" s="247" t="n">
        <v>-3286798</v>
      </c>
      <c r="H451" s="12"/>
    </row>
    <row r="452" customFormat="false" ht="12.75" hidden="false" customHeight="true" outlineLevel="0" collapsed="false">
      <c r="A452" s="246" t="s">
        <v>400</v>
      </c>
      <c r="B452" s="2"/>
      <c r="C452" s="2"/>
      <c r="D452" s="247" t="n">
        <v>-445815</v>
      </c>
      <c r="H452" s="12"/>
    </row>
    <row r="453" customFormat="false" ht="12.75" hidden="false" customHeight="true" outlineLevel="0" collapsed="false">
      <c r="A453" s="246" t="s">
        <v>401</v>
      </c>
      <c r="B453" s="2"/>
      <c r="C453" s="2"/>
      <c r="D453" s="248" t="n">
        <v>-1216186</v>
      </c>
    </row>
    <row r="454" customFormat="false" ht="12.75" hidden="false" customHeight="true" outlineLevel="0" collapsed="false">
      <c r="A454" s="246" t="s">
        <v>402</v>
      </c>
      <c r="B454" s="2"/>
      <c r="C454" s="2"/>
      <c r="D454" s="249" t="n">
        <v>-5477</v>
      </c>
    </row>
    <row r="455" customFormat="false" ht="12.75" hidden="false" customHeight="true" outlineLevel="0" collapsed="false">
      <c r="A455" s="246" t="s">
        <v>402</v>
      </c>
      <c r="B455" s="2"/>
      <c r="C455" s="2"/>
      <c r="D455" s="247" t="n">
        <v>47227</v>
      </c>
      <c r="H455" s="12"/>
    </row>
    <row r="456" customFormat="false" ht="12.75" hidden="false" customHeight="true" outlineLevel="0" collapsed="false">
      <c r="A456" s="246" t="s">
        <v>403</v>
      </c>
      <c r="B456" s="2"/>
      <c r="C456" s="2"/>
      <c r="D456" s="250" t="n">
        <v>-982505</v>
      </c>
      <c r="H456" s="12"/>
    </row>
    <row r="457" customFormat="false" ht="5.1" hidden="false" customHeight="true" outlineLevel="0" collapsed="false">
      <c r="A457" s="246"/>
      <c r="B457" s="2"/>
      <c r="C457" s="2"/>
      <c r="D457" s="248"/>
    </row>
    <row r="458" customFormat="false" ht="12.75" hidden="false" customHeight="true" outlineLevel="0" collapsed="false">
      <c r="A458" s="251" t="s">
        <v>404</v>
      </c>
      <c r="B458" s="2"/>
      <c r="C458" s="2"/>
      <c r="D458" s="252" t="n">
        <f aca="false">SUM(D443:D457)</f>
        <v>-13951649.67</v>
      </c>
      <c r="H458" s="12"/>
    </row>
    <row r="459" customFormat="false" ht="12.75" hidden="false" customHeight="true" outlineLevel="0" collapsed="false">
      <c r="A459" s="251"/>
      <c r="B459" s="2"/>
      <c r="C459" s="2"/>
      <c r="D459" s="247"/>
      <c r="H459" s="12"/>
    </row>
    <row r="460" customFormat="false" ht="12.75" hidden="false" customHeight="true" outlineLevel="0" collapsed="false">
      <c r="A460" s="243" t="s">
        <v>405</v>
      </c>
      <c r="B460" s="2"/>
      <c r="C460" s="2"/>
      <c r="D460" s="247"/>
      <c r="H460" s="12"/>
    </row>
    <row r="461" customFormat="false" ht="12.75" hidden="false" customHeight="true" outlineLevel="0" collapsed="false">
      <c r="A461" s="251" t="s">
        <v>406</v>
      </c>
      <c r="B461" s="2"/>
      <c r="C461" s="2"/>
      <c r="D461" s="247" t="n">
        <v>-81008</v>
      </c>
      <c r="H461" s="12"/>
    </row>
    <row r="462" customFormat="false" ht="12.75" hidden="false" customHeight="true" outlineLevel="0" collapsed="false">
      <c r="A462" s="251" t="s">
        <v>407</v>
      </c>
      <c r="B462" s="2"/>
      <c r="C462" s="2"/>
      <c r="D462" s="247" t="n">
        <v>-30711</v>
      </c>
      <c r="H462" s="12"/>
    </row>
    <row r="463" customFormat="false" ht="12.75" hidden="false" customHeight="true" outlineLevel="0" collapsed="false">
      <c r="A463" s="251" t="s">
        <v>408</v>
      </c>
      <c r="B463" s="2"/>
      <c r="C463" s="2"/>
      <c r="D463" s="247" t="n">
        <f aca="false">-426366-301367-707454</f>
        <v>-1435187</v>
      </c>
      <c r="H463" s="12"/>
    </row>
    <row r="464" customFormat="false" ht="12.75" hidden="false" customHeight="true" outlineLevel="0" collapsed="false">
      <c r="A464" s="251" t="s">
        <v>409</v>
      </c>
      <c r="B464" s="2"/>
      <c r="C464" s="2"/>
      <c r="D464" s="250" t="n">
        <v>-183065</v>
      </c>
      <c r="H464" s="12"/>
    </row>
    <row r="465" customFormat="false" ht="5.1" hidden="false" customHeight="true" outlineLevel="0" collapsed="false">
      <c r="A465" s="251"/>
      <c r="B465" s="2"/>
      <c r="C465" s="2"/>
      <c r="D465" s="247"/>
      <c r="H465" s="12"/>
    </row>
    <row r="466" customFormat="false" ht="12.75" hidden="false" customHeight="true" outlineLevel="0" collapsed="false">
      <c r="A466" s="251"/>
      <c r="B466" s="2"/>
      <c r="C466" s="2"/>
      <c r="D466" s="252" t="n">
        <f aca="false">SUM(D461:D465)</f>
        <v>-1729971</v>
      </c>
      <c r="H466" s="12"/>
    </row>
    <row r="467" customFormat="false" ht="12.75" hidden="false" customHeight="true" outlineLevel="0" collapsed="false">
      <c r="A467" s="243" t="s">
        <v>410</v>
      </c>
      <c r="B467" s="2"/>
      <c r="C467" s="2"/>
      <c r="D467" s="247"/>
      <c r="H467" s="12"/>
    </row>
    <row r="468" customFormat="false" ht="12.75" hidden="false" customHeight="true" outlineLevel="0" collapsed="false">
      <c r="A468" s="253" t="s">
        <v>411</v>
      </c>
      <c r="B468" s="2"/>
      <c r="C468" s="2"/>
      <c r="D468" s="252" t="n">
        <v>-1046000</v>
      </c>
      <c r="H468" s="12"/>
    </row>
    <row r="469" customFormat="false" ht="12.75" hidden="false" customHeight="true" outlineLevel="0" collapsed="false">
      <c r="A469" s="253"/>
      <c r="B469" s="2"/>
      <c r="C469" s="2"/>
      <c r="D469" s="247"/>
      <c r="H469" s="12"/>
    </row>
    <row r="470" customFormat="false" ht="12.75" hidden="false" customHeight="true" outlineLevel="0" collapsed="false">
      <c r="A470" s="254" t="s">
        <v>412</v>
      </c>
      <c r="B470" s="255"/>
      <c r="C470" s="255"/>
      <c r="D470" s="256" t="n">
        <f aca="false">+D468+D466+D458</f>
        <v>-16727620.67</v>
      </c>
      <c r="F470" s="257"/>
      <c r="H470" s="12"/>
    </row>
    <row r="471" customFormat="false" ht="12.75" hidden="false" customHeight="true" outlineLevel="0" collapsed="false">
      <c r="A471" s="258"/>
      <c r="B471" s="2"/>
      <c r="C471" s="2"/>
      <c r="D471" s="259"/>
      <c r="H471" s="12"/>
    </row>
    <row r="472" customFormat="false" ht="12.75" hidden="false" customHeight="true" outlineLevel="0" collapsed="false">
      <c r="A472" s="260"/>
      <c r="B472" s="2"/>
      <c r="C472" s="2"/>
      <c r="D472" s="259"/>
      <c r="H472" s="12"/>
    </row>
    <row r="473" customFormat="false" ht="12.75" hidden="false" customHeight="true" outlineLevel="0" collapsed="false">
      <c r="A473" s="261"/>
      <c r="B473" s="2"/>
      <c r="C473" s="2"/>
      <c r="D473" s="259"/>
      <c r="H473" s="12"/>
    </row>
    <row r="474" customFormat="false" ht="12.75" hidden="false" customHeight="true" outlineLevel="0" collapsed="false">
      <c r="A474" s="261"/>
      <c r="B474" s="2"/>
      <c r="C474" s="2"/>
      <c r="D474" s="259"/>
      <c r="H474" s="12"/>
    </row>
    <row r="475" customFormat="false" ht="12.75" hidden="false" customHeight="true" outlineLevel="0" collapsed="false">
      <c r="A475" s="262"/>
      <c r="H475" s="12"/>
    </row>
    <row r="476" customFormat="false" ht="12.75" hidden="false" customHeight="true" outlineLevel="0" collapsed="false">
      <c r="H476" s="12"/>
    </row>
    <row r="477" customFormat="false" ht="12.75" hidden="false" customHeight="true" outlineLevel="0" collapsed="false">
      <c r="C477" s="263"/>
      <c r="H477" s="12"/>
    </row>
    <row r="478" customFormat="false" ht="12.75" hidden="false" customHeight="true" outlineLevel="0" collapsed="false">
      <c r="C478" s="263"/>
      <c r="H478" s="12"/>
    </row>
    <row r="479" customFormat="false" ht="12.75" hidden="false" customHeight="true" outlineLevel="0" collapsed="false">
      <c r="C479" s="263"/>
      <c r="H479" s="12"/>
    </row>
    <row r="480" customFormat="false" ht="12.75" hidden="false" customHeight="true" outlineLevel="0" collapsed="false">
      <c r="C480" s="263"/>
      <c r="H480" s="12"/>
    </row>
    <row r="481" customFormat="false" ht="12.75" hidden="false" customHeight="true" outlineLevel="0" collapsed="false">
      <c r="C481" s="263"/>
      <c r="H481" s="12"/>
    </row>
    <row r="482" customFormat="false" ht="12.75" hidden="false" customHeight="true" outlineLevel="0" collapsed="false">
      <c r="C482" s="263"/>
      <c r="H482" s="12"/>
    </row>
    <row r="483" customFormat="false" ht="12.75" hidden="false" customHeight="true" outlineLevel="0" collapsed="false">
      <c r="C483" s="263"/>
      <c r="H483" s="12"/>
    </row>
    <row r="484" customFormat="false" ht="12.75" hidden="false" customHeight="true" outlineLevel="0" collapsed="false">
      <c r="C484" s="263"/>
      <c r="H484" s="12"/>
    </row>
    <row r="485" customFormat="false" ht="12.75" hidden="false" customHeight="true" outlineLevel="0" collapsed="false">
      <c r="C485" s="263"/>
      <c r="H485" s="12"/>
    </row>
    <row r="486" customFormat="false" ht="12.75" hidden="false" customHeight="true" outlineLevel="0" collapsed="false">
      <c r="C486" s="263"/>
      <c r="H486" s="12"/>
    </row>
    <row r="487" customFormat="false" ht="12.75" hidden="false" customHeight="true" outlineLevel="0" collapsed="false">
      <c r="C487" s="263"/>
      <c r="H487" s="12"/>
    </row>
    <row r="488" customFormat="false" ht="12.75" hidden="false" customHeight="true" outlineLevel="0" collapsed="false">
      <c r="C488" s="263"/>
      <c r="H488" s="12"/>
    </row>
    <row r="489" customFormat="false" ht="12.75" hidden="false" customHeight="true" outlineLevel="0" collapsed="false">
      <c r="C489" s="263"/>
      <c r="H489" s="12"/>
    </row>
    <row r="490" customFormat="false" ht="12.75" hidden="false" customHeight="true" outlineLevel="0" collapsed="false">
      <c r="C490" s="263"/>
      <c r="H490" s="12"/>
    </row>
    <row r="491" customFormat="false" ht="12.75" hidden="false" customHeight="true" outlineLevel="0" collapsed="false">
      <c r="C491" s="263"/>
      <c r="H491" s="12"/>
    </row>
    <row r="492" customFormat="false" ht="12.75" hidden="false" customHeight="true" outlineLevel="0" collapsed="false">
      <c r="C492" s="263"/>
      <c r="H492" s="12"/>
    </row>
    <row r="493" customFormat="false" ht="12.75" hidden="false" customHeight="true" outlineLevel="0" collapsed="false">
      <c r="C493" s="263"/>
      <c r="H493" s="12"/>
    </row>
    <row r="494" customFormat="false" ht="12.75" hidden="false" customHeight="true" outlineLevel="0" collapsed="false">
      <c r="C494" s="263"/>
      <c r="H494" s="12"/>
    </row>
    <row r="495" customFormat="false" ht="12.75" hidden="false" customHeight="true" outlineLevel="0" collapsed="false">
      <c r="C495" s="263"/>
      <c r="H495" s="12"/>
    </row>
    <row r="496" customFormat="false" ht="12.75" hidden="false" customHeight="true" outlineLevel="0" collapsed="false">
      <c r="C496" s="263"/>
      <c r="H496" s="12"/>
    </row>
    <row r="497" customFormat="false" ht="12.75" hidden="false" customHeight="true" outlineLevel="0" collapsed="false">
      <c r="C497" s="263"/>
      <c r="H497" s="12"/>
    </row>
    <row r="498" customFormat="false" ht="12.75" hidden="false" customHeight="true" outlineLevel="0" collapsed="false">
      <c r="C498" s="263"/>
      <c r="H498" s="12"/>
    </row>
    <row r="499" customFormat="false" ht="12.75" hidden="false" customHeight="true" outlineLevel="0" collapsed="false">
      <c r="C499" s="263"/>
      <c r="H499" s="12"/>
    </row>
    <row r="500" customFormat="false" ht="12.75" hidden="false" customHeight="true" outlineLevel="0" collapsed="false">
      <c r="C500" s="263"/>
      <c r="H500" s="12"/>
    </row>
    <row r="501" customFormat="false" ht="12.75" hidden="false" customHeight="true" outlineLevel="0" collapsed="false">
      <c r="C501" s="263"/>
      <c r="H501" s="12"/>
    </row>
    <row r="502" customFormat="false" ht="12.75" hidden="false" customHeight="true" outlineLevel="0" collapsed="false">
      <c r="C502" s="263"/>
      <c r="H502" s="12"/>
    </row>
    <row r="503" customFormat="false" ht="12.75" hidden="false" customHeight="true" outlineLevel="0" collapsed="false">
      <c r="C503" s="263"/>
      <c r="H503" s="12"/>
    </row>
    <row r="504" customFormat="false" ht="12.75" hidden="false" customHeight="true" outlineLevel="0" collapsed="false">
      <c r="C504" s="263"/>
      <c r="H504" s="12"/>
    </row>
    <row r="505" customFormat="false" ht="12.75" hidden="false" customHeight="true" outlineLevel="0" collapsed="false">
      <c r="C505" s="263"/>
      <c r="H505" s="12"/>
    </row>
    <row r="506" customFormat="false" ht="12.75" hidden="false" customHeight="true" outlineLevel="0" collapsed="false">
      <c r="C506" s="263"/>
      <c r="H506" s="12"/>
    </row>
    <row r="507" customFormat="false" ht="12.75" hidden="false" customHeight="true" outlineLevel="0" collapsed="false">
      <c r="C507" s="263"/>
      <c r="H507" s="12"/>
    </row>
    <row r="508" customFormat="false" ht="12.75" hidden="false" customHeight="true" outlineLevel="0" collapsed="false">
      <c r="C508" s="263"/>
      <c r="H508" s="12"/>
    </row>
    <row r="509" customFormat="false" ht="12.75" hidden="false" customHeight="true" outlineLevel="0" collapsed="false">
      <c r="C509" s="263"/>
      <c r="H509" s="12"/>
    </row>
    <row r="510" customFormat="false" ht="12.75" hidden="false" customHeight="true" outlineLevel="0" collapsed="false">
      <c r="C510" s="263"/>
      <c r="H510" s="12"/>
    </row>
    <row r="511" customFormat="false" ht="12.75" hidden="false" customHeight="true" outlineLevel="0" collapsed="false">
      <c r="C511" s="263"/>
      <c r="H511" s="12"/>
    </row>
    <row r="512" customFormat="false" ht="12.75" hidden="false" customHeight="true" outlineLevel="0" collapsed="false">
      <c r="C512" s="263"/>
      <c r="H512" s="12"/>
    </row>
    <row r="513" customFormat="false" ht="12.75" hidden="false" customHeight="true" outlineLevel="0" collapsed="false">
      <c r="C513" s="263"/>
      <c r="H513" s="12"/>
    </row>
    <row r="514" customFormat="false" ht="12.75" hidden="false" customHeight="true" outlineLevel="0" collapsed="false">
      <c r="C514" s="263"/>
      <c r="H514" s="12"/>
    </row>
    <row r="515" customFormat="false" ht="12.75" hidden="false" customHeight="true" outlineLevel="0" collapsed="false">
      <c r="C515" s="263"/>
      <c r="H515" s="12"/>
    </row>
    <row r="516" customFormat="false" ht="12.75" hidden="false" customHeight="true" outlineLevel="0" collapsed="false">
      <c r="C516" s="263"/>
      <c r="H516" s="12"/>
    </row>
    <row r="517" customFormat="false" ht="12.75" hidden="false" customHeight="true" outlineLevel="0" collapsed="false">
      <c r="C517" s="263"/>
      <c r="H517" s="12"/>
    </row>
    <row r="518" customFormat="false" ht="12.75" hidden="false" customHeight="true" outlineLevel="0" collapsed="false">
      <c r="C518" s="263"/>
      <c r="H518" s="12"/>
    </row>
    <row r="519" customFormat="false" ht="12.75" hidden="false" customHeight="true" outlineLevel="0" collapsed="false">
      <c r="C519" s="263"/>
      <c r="H519" s="12"/>
    </row>
    <row r="520" customFormat="false" ht="12.75" hidden="false" customHeight="true" outlineLevel="0" collapsed="false">
      <c r="C520" s="263"/>
      <c r="H520" s="12"/>
    </row>
    <row r="521" customFormat="false" ht="12.75" hidden="false" customHeight="true" outlineLevel="0" collapsed="false">
      <c r="C521" s="263"/>
      <c r="H521" s="12"/>
    </row>
    <row r="522" customFormat="false" ht="12.75" hidden="false" customHeight="true" outlineLevel="0" collapsed="false">
      <c r="C522" s="263"/>
      <c r="H522" s="12"/>
    </row>
    <row r="523" customFormat="false" ht="12.75" hidden="false" customHeight="true" outlineLevel="0" collapsed="false">
      <c r="C523" s="263"/>
      <c r="H523" s="12"/>
    </row>
    <row r="524" customFormat="false" ht="12.75" hidden="false" customHeight="true" outlineLevel="0" collapsed="false">
      <c r="C524" s="263"/>
      <c r="H524" s="12"/>
    </row>
    <row r="525" customFormat="false" ht="12.75" hidden="false" customHeight="true" outlineLevel="0" collapsed="false">
      <c r="C525" s="263"/>
      <c r="H525" s="12"/>
    </row>
    <row r="526" customFormat="false" ht="12.75" hidden="false" customHeight="true" outlineLevel="0" collapsed="false">
      <c r="C526" s="263"/>
      <c r="H526" s="12"/>
    </row>
    <row r="527" customFormat="false" ht="12.75" hidden="false" customHeight="true" outlineLevel="0" collapsed="false">
      <c r="C527" s="263"/>
      <c r="H527" s="12"/>
    </row>
    <row r="528" customFormat="false" ht="12.75" hidden="false" customHeight="true" outlineLevel="0" collapsed="false">
      <c r="C528" s="263"/>
      <c r="H528" s="12"/>
    </row>
    <row r="529" customFormat="false" ht="12.75" hidden="false" customHeight="true" outlineLevel="0" collapsed="false">
      <c r="C529" s="263"/>
      <c r="H529" s="12"/>
    </row>
    <row r="530" customFormat="false" ht="12.75" hidden="false" customHeight="true" outlineLevel="0" collapsed="false">
      <c r="C530" s="263"/>
      <c r="H530" s="12"/>
    </row>
    <row r="531" customFormat="false" ht="12.75" hidden="false" customHeight="true" outlineLevel="0" collapsed="false">
      <c r="H531" s="12"/>
    </row>
    <row r="532" customFormat="false" ht="12.75" hidden="false" customHeight="true" outlineLevel="0" collapsed="false">
      <c r="H532" s="12"/>
    </row>
    <row r="533" customFormat="false" ht="12.75" hidden="false" customHeight="true" outlineLevel="0" collapsed="false">
      <c r="H533" s="12"/>
    </row>
    <row r="534" customFormat="false" ht="12.75" hidden="false" customHeight="true" outlineLevel="0" collapsed="false">
      <c r="H534" s="12"/>
    </row>
    <row r="535" customFormat="false" ht="12.75" hidden="false" customHeight="true" outlineLevel="0" collapsed="false">
      <c r="H535" s="12"/>
    </row>
    <row r="536" customFormat="false" ht="12.75" hidden="false" customHeight="true" outlineLevel="0" collapsed="false">
      <c r="H536" s="12"/>
    </row>
    <row r="537" customFormat="false" ht="12.75" hidden="false" customHeight="true" outlineLevel="0" collapsed="false">
      <c r="H537" s="12"/>
    </row>
    <row r="538" customFormat="false" ht="12.75" hidden="false" customHeight="true" outlineLevel="0" collapsed="false">
      <c r="H538" s="12"/>
    </row>
    <row r="539" customFormat="false" ht="12.75" hidden="false" customHeight="true" outlineLevel="0" collapsed="false">
      <c r="H539" s="12"/>
    </row>
    <row r="540" customFormat="false" ht="12.75" hidden="false" customHeight="true" outlineLevel="0" collapsed="false">
      <c r="H540" s="12"/>
    </row>
    <row r="541" customFormat="false" ht="12.75" hidden="false" customHeight="true" outlineLevel="0" collapsed="false">
      <c r="H541" s="12"/>
    </row>
    <row r="542" customFormat="false" ht="12.75" hidden="false" customHeight="true" outlineLevel="0" collapsed="false">
      <c r="H542" s="12"/>
    </row>
    <row r="543" customFormat="false" ht="12.75" hidden="false" customHeight="true" outlineLevel="0" collapsed="false">
      <c r="H543" s="12"/>
    </row>
    <row r="544" customFormat="false" ht="12.75" hidden="false" customHeight="true" outlineLevel="0" collapsed="false">
      <c r="H544" s="12"/>
    </row>
    <row r="545" customFormat="false" ht="12.75" hidden="false" customHeight="true" outlineLevel="0" collapsed="false">
      <c r="H545" s="12"/>
    </row>
    <row r="546" customFormat="false" ht="12.75" hidden="false" customHeight="true" outlineLevel="0" collapsed="false">
      <c r="H546" s="12"/>
    </row>
    <row r="547" customFormat="false" ht="12.75" hidden="false" customHeight="true" outlineLevel="0" collapsed="false">
      <c r="H547" s="12"/>
    </row>
    <row r="548" customFormat="false" ht="12.75" hidden="false" customHeight="true" outlineLevel="0" collapsed="false">
      <c r="H548" s="12"/>
    </row>
    <row r="549" customFormat="false" ht="12.75" hidden="false" customHeight="true" outlineLevel="0" collapsed="false">
      <c r="H549" s="12"/>
    </row>
    <row r="550" customFormat="false" ht="12.75" hidden="false" customHeight="true" outlineLevel="0" collapsed="false">
      <c r="H550" s="12"/>
    </row>
    <row r="551" customFormat="false" ht="12.75" hidden="false" customHeight="true" outlineLevel="0" collapsed="false">
      <c r="H551" s="12"/>
    </row>
    <row r="552" customFormat="false" ht="12.75" hidden="false" customHeight="true" outlineLevel="0" collapsed="false">
      <c r="H552" s="12"/>
    </row>
    <row r="553" customFormat="false" ht="12.75" hidden="false" customHeight="true" outlineLevel="0" collapsed="false">
      <c r="H553" s="12"/>
    </row>
    <row r="554" customFormat="false" ht="12.75" hidden="false" customHeight="true" outlineLevel="0" collapsed="false">
      <c r="H554" s="12"/>
    </row>
    <row r="555" customFormat="false" ht="12.75" hidden="false" customHeight="true" outlineLevel="0" collapsed="false">
      <c r="H555" s="12"/>
    </row>
    <row r="556" customFormat="false" ht="12.75" hidden="false" customHeight="true" outlineLevel="0" collapsed="false">
      <c r="H556" s="12"/>
    </row>
    <row r="557" customFormat="false" ht="12.75" hidden="false" customHeight="true" outlineLevel="0" collapsed="false">
      <c r="H557" s="12"/>
    </row>
    <row r="558" customFormat="false" ht="12.75" hidden="false" customHeight="true" outlineLevel="0" collapsed="false">
      <c r="H558" s="12"/>
    </row>
    <row r="559" customFormat="false" ht="12.75" hidden="false" customHeight="true" outlineLevel="0" collapsed="false">
      <c r="H559" s="12"/>
    </row>
    <row r="560" customFormat="false" ht="12.75" hidden="false" customHeight="true" outlineLevel="0" collapsed="false">
      <c r="H560" s="12"/>
    </row>
    <row r="561" customFormat="false" ht="12.75" hidden="false" customHeight="true" outlineLevel="0" collapsed="false">
      <c r="H561" s="12"/>
    </row>
    <row r="562" customFormat="false" ht="12.75" hidden="false" customHeight="true" outlineLevel="0" collapsed="false">
      <c r="H562" s="12"/>
    </row>
    <row r="563" customFormat="false" ht="12.75" hidden="false" customHeight="true" outlineLevel="0" collapsed="false">
      <c r="H563" s="12"/>
    </row>
    <row r="564" customFormat="false" ht="12.75" hidden="false" customHeight="true" outlineLevel="0" collapsed="false">
      <c r="H564" s="12"/>
    </row>
    <row r="565" customFormat="false" ht="12.75" hidden="false" customHeight="true" outlineLevel="0" collapsed="false">
      <c r="H565" s="12"/>
    </row>
    <row r="566" customFormat="false" ht="12.75" hidden="false" customHeight="true" outlineLevel="0" collapsed="false">
      <c r="H566" s="12"/>
    </row>
    <row r="567" customFormat="false" ht="12.75" hidden="false" customHeight="true" outlineLevel="0" collapsed="false">
      <c r="H567" s="12"/>
    </row>
    <row r="568" customFormat="false" ht="12.75" hidden="false" customHeight="true" outlineLevel="0" collapsed="false">
      <c r="H568" s="12"/>
    </row>
    <row r="569" customFormat="false" ht="12.75" hidden="false" customHeight="true" outlineLevel="0" collapsed="false">
      <c r="H569" s="12"/>
    </row>
    <row r="570" customFormat="false" ht="12.75" hidden="false" customHeight="true" outlineLevel="0" collapsed="false">
      <c r="H570" s="12"/>
    </row>
    <row r="571" customFormat="false" ht="12.75" hidden="false" customHeight="true" outlineLevel="0" collapsed="false">
      <c r="H571" s="12"/>
    </row>
    <row r="572" customFormat="false" ht="12.75" hidden="false" customHeight="true" outlineLevel="0" collapsed="false">
      <c r="H572" s="12"/>
    </row>
    <row r="573" customFormat="false" ht="12.75" hidden="false" customHeight="true" outlineLevel="0" collapsed="false">
      <c r="H573" s="12"/>
    </row>
    <row r="574" customFormat="false" ht="12.75" hidden="false" customHeight="true" outlineLevel="0" collapsed="false">
      <c r="H574" s="12"/>
    </row>
    <row r="575" customFormat="false" ht="12.75" hidden="false" customHeight="true" outlineLevel="0" collapsed="false">
      <c r="H575" s="12"/>
    </row>
    <row r="576" customFormat="false" ht="12.75" hidden="false" customHeight="true" outlineLevel="0" collapsed="false">
      <c r="H576" s="12"/>
    </row>
    <row r="577" customFormat="false" ht="12.75" hidden="false" customHeight="true" outlineLevel="0" collapsed="false">
      <c r="H577" s="12"/>
    </row>
    <row r="578" customFormat="false" ht="12.75" hidden="false" customHeight="true" outlineLevel="0" collapsed="false">
      <c r="H578" s="12"/>
    </row>
    <row r="579" customFormat="false" ht="12.75" hidden="false" customHeight="true" outlineLevel="0" collapsed="false">
      <c r="H579" s="12"/>
    </row>
    <row r="580" customFormat="false" ht="12.75" hidden="false" customHeight="true" outlineLevel="0" collapsed="false">
      <c r="H580" s="12"/>
    </row>
    <row r="581" customFormat="false" ht="12.75" hidden="false" customHeight="true" outlineLevel="0" collapsed="false">
      <c r="H581" s="12"/>
    </row>
    <row r="582" customFormat="false" ht="12.75" hidden="false" customHeight="true" outlineLevel="0" collapsed="false">
      <c r="H582" s="12"/>
    </row>
    <row r="583" customFormat="false" ht="12.75" hidden="false" customHeight="true" outlineLevel="0" collapsed="false">
      <c r="H583" s="12"/>
    </row>
    <row r="584" customFormat="false" ht="12.75" hidden="false" customHeight="true" outlineLevel="0" collapsed="false">
      <c r="H584" s="12"/>
    </row>
    <row r="585" customFormat="false" ht="12.75" hidden="false" customHeight="true" outlineLevel="0" collapsed="false">
      <c r="H585" s="12"/>
    </row>
    <row r="586" customFormat="false" ht="12.75" hidden="false" customHeight="true" outlineLevel="0" collapsed="false">
      <c r="H586" s="12"/>
    </row>
    <row r="587" customFormat="false" ht="12.75" hidden="false" customHeight="true" outlineLevel="0" collapsed="false">
      <c r="H587" s="12"/>
    </row>
    <row r="588" customFormat="false" ht="12.75" hidden="false" customHeight="true" outlineLevel="0" collapsed="false">
      <c r="H588" s="12"/>
    </row>
    <row r="589" customFormat="false" ht="12.75" hidden="false" customHeight="true" outlineLevel="0" collapsed="false">
      <c r="H589" s="12"/>
    </row>
    <row r="590" customFormat="false" ht="12.75" hidden="false" customHeight="true" outlineLevel="0" collapsed="false">
      <c r="H590" s="12"/>
    </row>
    <row r="591" customFormat="false" ht="12.75" hidden="false" customHeight="true" outlineLevel="0" collapsed="false">
      <c r="H591" s="12"/>
    </row>
    <row r="592" customFormat="false" ht="12.75" hidden="false" customHeight="true" outlineLevel="0" collapsed="false">
      <c r="H592" s="12"/>
    </row>
    <row r="593" customFormat="false" ht="12.75" hidden="false" customHeight="true" outlineLevel="0" collapsed="false">
      <c r="H593" s="12"/>
    </row>
    <row r="594" customFormat="false" ht="12.75" hidden="false" customHeight="true" outlineLevel="0" collapsed="false">
      <c r="H594" s="12"/>
    </row>
    <row r="595" customFormat="false" ht="12.75" hidden="false" customHeight="true" outlineLevel="0" collapsed="false">
      <c r="H595" s="12"/>
    </row>
    <row r="596" customFormat="false" ht="12.75" hidden="false" customHeight="true" outlineLevel="0" collapsed="false">
      <c r="H596" s="12"/>
    </row>
    <row r="597" customFormat="false" ht="12.75" hidden="false" customHeight="true" outlineLevel="0" collapsed="false">
      <c r="H597" s="12"/>
    </row>
    <row r="598" customFormat="false" ht="12.75" hidden="false" customHeight="true" outlineLevel="0" collapsed="false">
      <c r="H598" s="12"/>
    </row>
    <row r="599" customFormat="false" ht="12.75" hidden="false" customHeight="true" outlineLevel="0" collapsed="false">
      <c r="H599" s="12"/>
    </row>
    <row r="600" customFormat="false" ht="12.75" hidden="false" customHeight="true" outlineLevel="0" collapsed="false">
      <c r="H600" s="12"/>
    </row>
    <row r="601" customFormat="false" ht="12.75" hidden="false" customHeight="true" outlineLevel="0" collapsed="false">
      <c r="H601" s="12"/>
    </row>
    <row r="602" customFormat="false" ht="12.75" hidden="false" customHeight="true" outlineLevel="0" collapsed="false">
      <c r="H602" s="12"/>
    </row>
    <row r="603" customFormat="false" ht="12.75" hidden="false" customHeight="true" outlineLevel="0" collapsed="false">
      <c r="H603" s="12"/>
    </row>
    <row r="604" customFormat="false" ht="12.75" hidden="false" customHeight="true" outlineLevel="0" collapsed="false">
      <c r="H604" s="12"/>
    </row>
    <row r="605" customFormat="false" ht="12.75" hidden="false" customHeight="true" outlineLevel="0" collapsed="false">
      <c r="H605" s="12"/>
    </row>
    <row r="606" customFormat="false" ht="12.75" hidden="false" customHeight="true" outlineLevel="0" collapsed="false">
      <c r="H606" s="12"/>
    </row>
    <row r="607" customFormat="false" ht="12.75" hidden="false" customHeight="true" outlineLevel="0" collapsed="false">
      <c r="H607" s="12"/>
    </row>
    <row r="608" customFormat="false" ht="12.75" hidden="false" customHeight="true" outlineLevel="0" collapsed="false">
      <c r="H608" s="12"/>
    </row>
    <row r="609" customFormat="false" ht="12.75" hidden="false" customHeight="true" outlineLevel="0" collapsed="false">
      <c r="H609" s="12"/>
    </row>
    <row r="610" customFormat="false" ht="12.75" hidden="false" customHeight="true" outlineLevel="0" collapsed="false">
      <c r="H610" s="12"/>
    </row>
    <row r="611" customFormat="false" ht="12.75" hidden="false" customHeight="true" outlineLevel="0" collapsed="false">
      <c r="H611" s="12"/>
    </row>
    <row r="612" customFormat="false" ht="12.75" hidden="false" customHeight="true" outlineLevel="0" collapsed="false">
      <c r="H612" s="12"/>
    </row>
    <row r="613" customFormat="false" ht="12.75" hidden="false" customHeight="true" outlineLevel="0" collapsed="false">
      <c r="H613" s="12"/>
    </row>
    <row r="614" customFormat="false" ht="12.75" hidden="false" customHeight="true" outlineLevel="0" collapsed="false">
      <c r="H614" s="12"/>
    </row>
    <row r="615" customFormat="false" ht="12.75" hidden="false" customHeight="true" outlineLevel="0" collapsed="false">
      <c r="H615" s="12"/>
    </row>
    <row r="616" customFormat="false" ht="12.75" hidden="false" customHeight="true" outlineLevel="0" collapsed="false">
      <c r="H616" s="12"/>
    </row>
    <row r="617" customFormat="false" ht="12.75" hidden="false" customHeight="true" outlineLevel="0" collapsed="false">
      <c r="H617" s="12"/>
    </row>
    <row r="618" customFormat="false" ht="12.75" hidden="false" customHeight="true" outlineLevel="0" collapsed="false">
      <c r="H618" s="12"/>
    </row>
    <row r="619" customFormat="false" ht="12.75" hidden="false" customHeight="true" outlineLevel="0" collapsed="false">
      <c r="H619" s="12"/>
    </row>
    <row r="620" customFormat="false" ht="12.75" hidden="false" customHeight="true" outlineLevel="0" collapsed="false">
      <c r="H620" s="12"/>
    </row>
    <row r="621" customFormat="false" ht="12.75" hidden="false" customHeight="true" outlineLevel="0" collapsed="false">
      <c r="H621" s="12"/>
    </row>
    <row r="622" customFormat="false" ht="12.75" hidden="false" customHeight="true" outlineLevel="0" collapsed="false">
      <c r="H622" s="12"/>
    </row>
    <row r="623" customFormat="false" ht="12.75" hidden="false" customHeight="true" outlineLevel="0" collapsed="false">
      <c r="H623" s="12"/>
    </row>
    <row r="624" customFormat="false" ht="12.75" hidden="false" customHeight="true" outlineLevel="0" collapsed="false">
      <c r="H624" s="12"/>
    </row>
    <row r="625" customFormat="false" ht="12.75" hidden="false" customHeight="true" outlineLevel="0" collapsed="false">
      <c r="H625" s="12"/>
    </row>
    <row r="626" customFormat="false" ht="12.75" hidden="false" customHeight="true" outlineLevel="0" collapsed="false">
      <c r="H626" s="12"/>
    </row>
    <row r="627" customFormat="false" ht="12.75" hidden="false" customHeight="true" outlineLevel="0" collapsed="false">
      <c r="H627" s="12"/>
    </row>
    <row r="628" customFormat="false" ht="12.75" hidden="false" customHeight="true" outlineLevel="0" collapsed="false">
      <c r="H628" s="12"/>
    </row>
    <row r="629" customFormat="false" ht="12.75" hidden="false" customHeight="true" outlineLevel="0" collapsed="false">
      <c r="H629" s="12"/>
    </row>
    <row r="630" customFormat="false" ht="12.75" hidden="false" customHeight="true" outlineLevel="0" collapsed="false">
      <c r="H630" s="12"/>
    </row>
    <row r="631" customFormat="false" ht="12.75" hidden="false" customHeight="true" outlineLevel="0" collapsed="false">
      <c r="H631" s="12"/>
    </row>
    <row r="632" customFormat="false" ht="12.75" hidden="false" customHeight="true" outlineLevel="0" collapsed="false">
      <c r="H632" s="12"/>
    </row>
    <row r="633" customFormat="false" ht="12.75" hidden="false" customHeight="true" outlineLevel="0" collapsed="false">
      <c r="H633" s="12"/>
    </row>
    <row r="634" customFormat="false" ht="12.75" hidden="false" customHeight="true" outlineLevel="0" collapsed="false">
      <c r="H634" s="12"/>
    </row>
    <row r="635" customFormat="false" ht="12.75" hidden="false" customHeight="true" outlineLevel="0" collapsed="false">
      <c r="H635" s="12"/>
    </row>
    <row r="636" customFormat="false" ht="12.75" hidden="false" customHeight="true" outlineLevel="0" collapsed="false">
      <c r="H636" s="12"/>
    </row>
    <row r="637" customFormat="false" ht="12.75" hidden="false" customHeight="true" outlineLevel="0" collapsed="false">
      <c r="H637" s="12"/>
    </row>
    <row r="638" customFormat="false" ht="12.75" hidden="false" customHeight="true" outlineLevel="0" collapsed="false">
      <c r="H638" s="12"/>
    </row>
    <row r="639" customFormat="false" ht="12.75" hidden="false" customHeight="true" outlineLevel="0" collapsed="false">
      <c r="H639" s="12"/>
    </row>
    <row r="640" customFormat="false" ht="12.75" hidden="false" customHeight="true" outlineLevel="0" collapsed="false">
      <c r="H640" s="12"/>
    </row>
    <row r="641" customFormat="false" ht="12.75" hidden="false" customHeight="true" outlineLevel="0" collapsed="false">
      <c r="H641" s="12"/>
    </row>
    <row r="642" customFormat="false" ht="12.75" hidden="false" customHeight="true" outlineLevel="0" collapsed="false">
      <c r="H642" s="12"/>
    </row>
    <row r="643" customFormat="false" ht="12.75" hidden="false" customHeight="true" outlineLevel="0" collapsed="false">
      <c r="H643" s="12"/>
    </row>
    <row r="644" customFormat="false" ht="12.75" hidden="false" customHeight="true" outlineLevel="0" collapsed="false">
      <c r="H644" s="12"/>
    </row>
    <row r="645" customFormat="false" ht="12.75" hidden="false" customHeight="true" outlineLevel="0" collapsed="false">
      <c r="H645" s="12"/>
    </row>
    <row r="646" customFormat="false" ht="12.75" hidden="false" customHeight="true" outlineLevel="0" collapsed="false">
      <c r="H646" s="12"/>
    </row>
    <row r="647" customFormat="false" ht="12.75" hidden="false" customHeight="true" outlineLevel="0" collapsed="false">
      <c r="H647" s="12"/>
    </row>
    <row r="648" customFormat="false" ht="12.75" hidden="false" customHeight="true" outlineLevel="0" collapsed="false">
      <c r="H648" s="12"/>
    </row>
    <row r="649" customFormat="false" ht="12.75" hidden="false" customHeight="true" outlineLevel="0" collapsed="false">
      <c r="H649" s="12"/>
    </row>
    <row r="650" customFormat="false" ht="12.75" hidden="false" customHeight="true" outlineLevel="0" collapsed="false">
      <c r="H650" s="12"/>
    </row>
    <row r="651" customFormat="false" ht="12.75" hidden="false" customHeight="true" outlineLevel="0" collapsed="false">
      <c r="H651" s="12"/>
    </row>
    <row r="652" customFormat="false" ht="12.75" hidden="false" customHeight="true" outlineLevel="0" collapsed="false">
      <c r="H652" s="12"/>
    </row>
    <row r="653" customFormat="false" ht="12.75" hidden="false" customHeight="true" outlineLevel="0" collapsed="false">
      <c r="H653" s="12"/>
    </row>
    <row r="654" customFormat="false" ht="12.75" hidden="false" customHeight="true" outlineLevel="0" collapsed="false">
      <c r="H654" s="12"/>
    </row>
    <row r="655" customFormat="false" ht="12.75" hidden="false" customHeight="true" outlineLevel="0" collapsed="false">
      <c r="H655" s="12"/>
    </row>
    <row r="656" customFormat="false" ht="12.75" hidden="false" customHeight="true" outlineLevel="0" collapsed="false">
      <c r="H656" s="12"/>
    </row>
    <row r="657" customFormat="false" ht="12.75" hidden="false" customHeight="true" outlineLevel="0" collapsed="false">
      <c r="H657" s="12"/>
    </row>
    <row r="658" customFormat="false" ht="12.75" hidden="false" customHeight="true" outlineLevel="0" collapsed="false">
      <c r="H658" s="12"/>
    </row>
    <row r="659" customFormat="false" ht="12.75" hidden="false" customHeight="true" outlineLevel="0" collapsed="false">
      <c r="H659" s="12"/>
    </row>
    <row r="660" customFormat="false" ht="12.75" hidden="false" customHeight="true" outlineLevel="0" collapsed="false">
      <c r="H660" s="12"/>
    </row>
    <row r="661" customFormat="false" ht="12.75" hidden="false" customHeight="true" outlineLevel="0" collapsed="false">
      <c r="H661" s="12"/>
    </row>
    <row r="662" customFormat="false" ht="12.75" hidden="false" customHeight="true" outlineLevel="0" collapsed="false">
      <c r="H662" s="12"/>
    </row>
    <row r="663" customFormat="false" ht="12.75" hidden="false" customHeight="true" outlineLevel="0" collapsed="false">
      <c r="H663" s="12"/>
    </row>
    <row r="664" customFormat="false" ht="12.75" hidden="false" customHeight="true" outlineLevel="0" collapsed="false">
      <c r="H664" s="12"/>
    </row>
    <row r="665" customFormat="false" ht="12.75" hidden="false" customHeight="true" outlineLevel="0" collapsed="false">
      <c r="H665" s="12"/>
    </row>
    <row r="666" customFormat="false" ht="12.75" hidden="false" customHeight="true" outlineLevel="0" collapsed="false">
      <c r="H666" s="12"/>
    </row>
    <row r="667" customFormat="false" ht="12.75" hidden="false" customHeight="true" outlineLevel="0" collapsed="false">
      <c r="H667" s="12"/>
    </row>
    <row r="668" customFormat="false" ht="12.75" hidden="false" customHeight="true" outlineLevel="0" collapsed="false">
      <c r="H668" s="12"/>
    </row>
    <row r="669" customFormat="false" ht="12.75" hidden="false" customHeight="true" outlineLevel="0" collapsed="false">
      <c r="H669" s="12"/>
    </row>
    <row r="670" customFormat="false" ht="12.75" hidden="false" customHeight="true" outlineLevel="0" collapsed="false">
      <c r="H670" s="12"/>
    </row>
    <row r="671" customFormat="false" ht="12.75" hidden="false" customHeight="true" outlineLevel="0" collapsed="false">
      <c r="H671" s="12"/>
    </row>
    <row r="672" customFormat="false" ht="12.75" hidden="false" customHeight="true" outlineLevel="0" collapsed="false">
      <c r="H672" s="12"/>
    </row>
    <row r="673" customFormat="false" ht="12.75" hidden="false" customHeight="true" outlineLevel="0" collapsed="false">
      <c r="H673" s="12"/>
    </row>
    <row r="674" customFormat="false" ht="12.75" hidden="false" customHeight="true" outlineLevel="0" collapsed="false">
      <c r="H674" s="12"/>
    </row>
    <row r="675" customFormat="false" ht="12.75" hidden="false" customHeight="true" outlineLevel="0" collapsed="false">
      <c r="H675" s="12"/>
    </row>
    <row r="676" customFormat="false" ht="12.75" hidden="false" customHeight="true" outlineLevel="0" collapsed="false">
      <c r="H676" s="12"/>
    </row>
    <row r="677" customFormat="false" ht="12.75" hidden="false" customHeight="true" outlineLevel="0" collapsed="false">
      <c r="H677" s="12"/>
    </row>
    <row r="678" customFormat="false" ht="12.75" hidden="false" customHeight="true" outlineLevel="0" collapsed="false">
      <c r="H678" s="12"/>
    </row>
    <row r="679" customFormat="false" ht="12.75" hidden="false" customHeight="true" outlineLevel="0" collapsed="false">
      <c r="H679" s="12"/>
    </row>
    <row r="680" customFormat="false" ht="12.75" hidden="false" customHeight="true" outlineLevel="0" collapsed="false">
      <c r="H680" s="12"/>
    </row>
    <row r="681" customFormat="false" ht="12.75" hidden="false" customHeight="true" outlineLevel="0" collapsed="false">
      <c r="H681" s="12"/>
    </row>
    <row r="682" customFormat="false" ht="12.75" hidden="false" customHeight="true" outlineLevel="0" collapsed="false">
      <c r="H682" s="12"/>
    </row>
    <row r="683" customFormat="false" ht="12.75" hidden="false" customHeight="true" outlineLevel="0" collapsed="false">
      <c r="H683" s="12"/>
    </row>
    <row r="684" customFormat="false" ht="12.75" hidden="false" customHeight="true" outlineLevel="0" collapsed="false">
      <c r="H684" s="12"/>
    </row>
    <row r="685" customFormat="false" ht="12.75" hidden="false" customHeight="true" outlineLevel="0" collapsed="false">
      <c r="H685" s="12"/>
    </row>
    <row r="686" customFormat="false" ht="12.75" hidden="false" customHeight="true" outlineLevel="0" collapsed="false">
      <c r="H686" s="12"/>
    </row>
    <row r="687" customFormat="false" ht="12.75" hidden="false" customHeight="true" outlineLevel="0" collapsed="false">
      <c r="H687" s="12"/>
    </row>
    <row r="688" customFormat="false" ht="12.75" hidden="false" customHeight="true" outlineLevel="0" collapsed="false">
      <c r="H688" s="12"/>
    </row>
    <row r="689" customFormat="false" ht="12.75" hidden="false" customHeight="true" outlineLevel="0" collapsed="false">
      <c r="H689" s="12"/>
    </row>
    <row r="690" customFormat="false" ht="12.75" hidden="false" customHeight="true" outlineLevel="0" collapsed="false">
      <c r="H690" s="12"/>
    </row>
    <row r="691" customFormat="false" ht="12.75" hidden="false" customHeight="true" outlineLevel="0" collapsed="false">
      <c r="H691" s="12"/>
    </row>
    <row r="692" customFormat="false" ht="12.75" hidden="false" customHeight="true" outlineLevel="0" collapsed="false">
      <c r="H692" s="12"/>
    </row>
    <row r="693" customFormat="false" ht="12.75" hidden="false" customHeight="true" outlineLevel="0" collapsed="false">
      <c r="H693" s="12"/>
    </row>
    <row r="694" customFormat="false" ht="12.75" hidden="false" customHeight="true" outlineLevel="0" collapsed="false">
      <c r="H694" s="12"/>
    </row>
    <row r="695" customFormat="false" ht="12.75" hidden="false" customHeight="true" outlineLevel="0" collapsed="false">
      <c r="H695" s="12"/>
    </row>
    <row r="696" customFormat="false" ht="12.75" hidden="false" customHeight="true" outlineLevel="0" collapsed="false">
      <c r="H696" s="12"/>
    </row>
    <row r="697" customFormat="false" ht="12.75" hidden="false" customHeight="true" outlineLevel="0" collapsed="false">
      <c r="H697" s="12"/>
    </row>
    <row r="698" customFormat="false" ht="12.75" hidden="false" customHeight="true" outlineLevel="0" collapsed="false">
      <c r="H698" s="12"/>
    </row>
    <row r="699" customFormat="false" ht="12.75" hidden="false" customHeight="true" outlineLevel="0" collapsed="false">
      <c r="H699" s="12"/>
    </row>
    <row r="700" customFormat="false" ht="12.75" hidden="false" customHeight="true" outlineLevel="0" collapsed="false">
      <c r="H700" s="12"/>
    </row>
    <row r="701" customFormat="false" ht="12.75" hidden="false" customHeight="true" outlineLevel="0" collapsed="false">
      <c r="H701" s="12"/>
    </row>
    <row r="702" customFormat="false" ht="12.75" hidden="false" customHeight="true" outlineLevel="0" collapsed="false">
      <c r="H702" s="12"/>
    </row>
    <row r="703" customFormat="false" ht="12.75" hidden="false" customHeight="true" outlineLevel="0" collapsed="false">
      <c r="H703" s="12"/>
    </row>
    <row r="704" customFormat="false" ht="12.75" hidden="false" customHeight="true" outlineLevel="0" collapsed="false">
      <c r="H704" s="12"/>
    </row>
    <row r="705" customFormat="false" ht="12.75" hidden="false" customHeight="true" outlineLevel="0" collapsed="false">
      <c r="H705" s="12"/>
    </row>
    <row r="706" customFormat="false" ht="12.75" hidden="false" customHeight="true" outlineLevel="0" collapsed="false">
      <c r="H706" s="12"/>
    </row>
    <row r="707" customFormat="false" ht="12.75" hidden="false" customHeight="true" outlineLevel="0" collapsed="false">
      <c r="H707" s="12"/>
    </row>
    <row r="708" customFormat="false" ht="12.75" hidden="false" customHeight="true" outlineLevel="0" collapsed="false">
      <c r="H708" s="12"/>
    </row>
    <row r="709" customFormat="false" ht="12.75" hidden="false" customHeight="true" outlineLevel="0" collapsed="false">
      <c r="H709" s="12"/>
    </row>
    <row r="710" customFormat="false" ht="12.75" hidden="false" customHeight="true" outlineLevel="0" collapsed="false">
      <c r="H710" s="12"/>
    </row>
    <row r="711" customFormat="false" ht="12.75" hidden="false" customHeight="true" outlineLevel="0" collapsed="false">
      <c r="H711" s="12"/>
    </row>
    <row r="712" customFormat="false" ht="12.75" hidden="false" customHeight="true" outlineLevel="0" collapsed="false">
      <c r="H712" s="12"/>
    </row>
    <row r="713" customFormat="false" ht="12.75" hidden="false" customHeight="true" outlineLevel="0" collapsed="false">
      <c r="H713" s="12"/>
    </row>
    <row r="714" customFormat="false" ht="12.75" hidden="false" customHeight="true" outlineLevel="0" collapsed="false">
      <c r="H714" s="12"/>
    </row>
    <row r="715" customFormat="false" ht="12.75" hidden="false" customHeight="true" outlineLevel="0" collapsed="false">
      <c r="H715" s="12"/>
    </row>
    <row r="716" customFormat="false" ht="12.75" hidden="false" customHeight="true" outlineLevel="0" collapsed="false">
      <c r="H716" s="12"/>
    </row>
    <row r="717" customFormat="false" ht="12.75" hidden="false" customHeight="true" outlineLevel="0" collapsed="false">
      <c r="H717" s="12"/>
    </row>
    <row r="718" customFormat="false" ht="12.75" hidden="false" customHeight="true" outlineLevel="0" collapsed="false">
      <c r="H718" s="12"/>
    </row>
    <row r="719" customFormat="false" ht="12.75" hidden="false" customHeight="true" outlineLevel="0" collapsed="false">
      <c r="H719" s="12"/>
    </row>
    <row r="720" customFormat="false" ht="12.75" hidden="false" customHeight="true" outlineLevel="0" collapsed="false">
      <c r="H720" s="12"/>
    </row>
    <row r="721" customFormat="false" ht="12.75" hidden="false" customHeight="true" outlineLevel="0" collapsed="false">
      <c r="H721" s="12"/>
    </row>
    <row r="722" customFormat="false" ht="12.75" hidden="false" customHeight="true" outlineLevel="0" collapsed="false">
      <c r="H722" s="12"/>
    </row>
    <row r="723" customFormat="false" ht="12.75" hidden="false" customHeight="true" outlineLevel="0" collapsed="false">
      <c r="H723" s="12"/>
    </row>
    <row r="724" customFormat="false" ht="12.75" hidden="false" customHeight="true" outlineLevel="0" collapsed="false">
      <c r="H724" s="12"/>
    </row>
    <row r="725" customFormat="false" ht="12.75" hidden="false" customHeight="true" outlineLevel="0" collapsed="false">
      <c r="H725" s="12"/>
    </row>
    <row r="726" customFormat="false" ht="12.75" hidden="false" customHeight="true" outlineLevel="0" collapsed="false">
      <c r="H726" s="12"/>
    </row>
    <row r="727" customFormat="false" ht="12.75" hidden="false" customHeight="true" outlineLevel="0" collapsed="false">
      <c r="H727" s="12"/>
    </row>
    <row r="728" customFormat="false" ht="12.75" hidden="false" customHeight="true" outlineLevel="0" collapsed="false">
      <c r="H728" s="12"/>
    </row>
    <row r="729" customFormat="false" ht="12.75" hidden="false" customHeight="true" outlineLevel="0" collapsed="false">
      <c r="H729" s="12"/>
    </row>
    <row r="730" customFormat="false" ht="12.75" hidden="false" customHeight="true" outlineLevel="0" collapsed="false">
      <c r="H730" s="12"/>
    </row>
    <row r="731" customFormat="false" ht="12.75" hidden="false" customHeight="true" outlineLevel="0" collapsed="false">
      <c r="H731" s="12"/>
    </row>
    <row r="732" customFormat="false" ht="12.75" hidden="false" customHeight="true" outlineLevel="0" collapsed="false">
      <c r="H732" s="12"/>
    </row>
    <row r="733" customFormat="false" ht="12.75" hidden="false" customHeight="true" outlineLevel="0" collapsed="false">
      <c r="H733" s="12"/>
    </row>
    <row r="734" customFormat="false" ht="12.75" hidden="false" customHeight="true" outlineLevel="0" collapsed="false">
      <c r="H734" s="12"/>
    </row>
    <row r="735" customFormat="false" ht="12.75" hidden="false" customHeight="true" outlineLevel="0" collapsed="false">
      <c r="H735" s="12"/>
    </row>
    <row r="736" customFormat="false" ht="12.75" hidden="false" customHeight="true" outlineLevel="0" collapsed="false">
      <c r="H736" s="12"/>
    </row>
    <row r="737" customFormat="false" ht="12.75" hidden="false" customHeight="true" outlineLevel="0" collapsed="false">
      <c r="H737" s="12"/>
    </row>
    <row r="738" customFormat="false" ht="12.75" hidden="false" customHeight="true" outlineLevel="0" collapsed="false">
      <c r="H738" s="12"/>
    </row>
    <row r="739" customFormat="false" ht="12.75" hidden="false" customHeight="true" outlineLevel="0" collapsed="false">
      <c r="H739" s="12"/>
    </row>
    <row r="740" customFormat="false" ht="12.75" hidden="false" customHeight="true" outlineLevel="0" collapsed="false">
      <c r="H740" s="12"/>
    </row>
    <row r="741" customFormat="false" ht="12.75" hidden="false" customHeight="true" outlineLevel="0" collapsed="false">
      <c r="H741" s="12"/>
    </row>
    <row r="742" customFormat="false" ht="12.75" hidden="false" customHeight="true" outlineLevel="0" collapsed="false">
      <c r="H742" s="12"/>
    </row>
    <row r="743" customFormat="false" ht="12.75" hidden="false" customHeight="true" outlineLevel="0" collapsed="false">
      <c r="H743" s="12"/>
    </row>
    <row r="744" customFormat="false" ht="12.75" hidden="false" customHeight="true" outlineLevel="0" collapsed="false">
      <c r="H744" s="12"/>
    </row>
    <row r="745" customFormat="false" ht="12.75" hidden="false" customHeight="true" outlineLevel="0" collapsed="false">
      <c r="H745" s="12"/>
    </row>
    <row r="746" customFormat="false" ht="12.75" hidden="false" customHeight="true" outlineLevel="0" collapsed="false">
      <c r="H746" s="12"/>
    </row>
    <row r="747" customFormat="false" ht="12.75" hidden="false" customHeight="true" outlineLevel="0" collapsed="false">
      <c r="H747" s="12"/>
    </row>
    <row r="748" customFormat="false" ht="12.75" hidden="false" customHeight="true" outlineLevel="0" collapsed="false">
      <c r="H748" s="12"/>
    </row>
    <row r="749" customFormat="false" ht="12.75" hidden="false" customHeight="true" outlineLevel="0" collapsed="false">
      <c r="H749" s="12"/>
    </row>
    <row r="750" customFormat="false" ht="12.75" hidden="false" customHeight="true" outlineLevel="0" collapsed="false">
      <c r="H750" s="12"/>
    </row>
    <row r="751" customFormat="false" ht="12.75" hidden="false" customHeight="true" outlineLevel="0" collapsed="false">
      <c r="H751" s="12"/>
    </row>
    <row r="752" customFormat="false" ht="12.75" hidden="false" customHeight="true" outlineLevel="0" collapsed="false">
      <c r="H752" s="12"/>
    </row>
    <row r="753" customFormat="false" ht="12.75" hidden="false" customHeight="true" outlineLevel="0" collapsed="false">
      <c r="H753" s="12"/>
    </row>
    <row r="754" customFormat="false" ht="12.75" hidden="false" customHeight="true" outlineLevel="0" collapsed="false">
      <c r="H754" s="12"/>
    </row>
    <row r="755" customFormat="false" ht="12.75" hidden="false" customHeight="true" outlineLevel="0" collapsed="false">
      <c r="H755" s="12"/>
    </row>
    <row r="756" customFormat="false" ht="12.75" hidden="false" customHeight="true" outlineLevel="0" collapsed="false">
      <c r="H756" s="12"/>
    </row>
    <row r="757" customFormat="false" ht="12.75" hidden="false" customHeight="true" outlineLevel="0" collapsed="false">
      <c r="H757" s="12"/>
    </row>
    <row r="758" customFormat="false" ht="12.75" hidden="false" customHeight="true" outlineLevel="0" collapsed="false">
      <c r="H758" s="12"/>
    </row>
    <row r="759" customFormat="false" ht="12.75" hidden="false" customHeight="true" outlineLevel="0" collapsed="false">
      <c r="H759" s="12"/>
    </row>
    <row r="760" customFormat="false" ht="12.75" hidden="false" customHeight="true" outlineLevel="0" collapsed="false">
      <c r="H760" s="12"/>
    </row>
    <row r="761" customFormat="false" ht="12.75" hidden="false" customHeight="true" outlineLevel="0" collapsed="false">
      <c r="H761" s="12"/>
    </row>
    <row r="762" customFormat="false" ht="12.75" hidden="false" customHeight="true" outlineLevel="0" collapsed="false">
      <c r="H762" s="12"/>
    </row>
    <row r="763" customFormat="false" ht="12.75" hidden="false" customHeight="true" outlineLevel="0" collapsed="false">
      <c r="H763" s="12"/>
    </row>
    <row r="764" customFormat="false" ht="12.75" hidden="false" customHeight="true" outlineLevel="0" collapsed="false">
      <c r="H764" s="12"/>
    </row>
    <row r="765" customFormat="false" ht="12.75" hidden="false" customHeight="true" outlineLevel="0" collapsed="false">
      <c r="H765" s="12"/>
    </row>
    <row r="766" customFormat="false" ht="12.75" hidden="false" customHeight="true" outlineLevel="0" collapsed="false">
      <c r="H766" s="12"/>
    </row>
    <row r="767" customFormat="false" ht="12.75" hidden="false" customHeight="true" outlineLevel="0" collapsed="false">
      <c r="H767" s="12"/>
    </row>
    <row r="768" customFormat="false" ht="12.75" hidden="false" customHeight="true" outlineLevel="0" collapsed="false">
      <c r="H768" s="12"/>
    </row>
    <row r="769" customFormat="false" ht="12.75" hidden="false" customHeight="true" outlineLevel="0" collapsed="false">
      <c r="H769" s="12"/>
    </row>
    <row r="770" customFormat="false" ht="12.75" hidden="false" customHeight="true" outlineLevel="0" collapsed="false">
      <c r="H770" s="12"/>
    </row>
    <row r="771" customFormat="false" ht="12.75" hidden="false" customHeight="true" outlineLevel="0" collapsed="false">
      <c r="H771" s="12"/>
    </row>
    <row r="772" customFormat="false" ht="12.75" hidden="false" customHeight="true" outlineLevel="0" collapsed="false">
      <c r="H772" s="12"/>
    </row>
    <row r="773" customFormat="false" ht="12.75" hidden="false" customHeight="true" outlineLevel="0" collapsed="false">
      <c r="H773" s="12"/>
    </row>
    <row r="774" customFormat="false" ht="12.75" hidden="false" customHeight="true" outlineLevel="0" collapsed="false">
      <c r="H774" s="12"/>
    </row>
    <row r="775" customFormat="false" ht="12.75" hidden="false" customHeight="true" outlineLevel="0" collapsed="false">
      <c r="H775" s="12"/>
    </row>
    <row r="776" customFormat="false" ht="12.75" hidden="false" customHeight="true" outlineLevel="0" collapsed="false">
      <c r="H776" s="12"/>
    </row>
    <row r="777" customFormat="false" ht="12.75" hidden="false" customHeight="true" outlineLevel="0" collapsed="false">
      <c r="H777" s="12"/>
    </row>
    <row r="778" customFormat="false" ht="12.75" hidden="false" customHeight="true" outlineLevel="0" collapsed="false">
      <c r="H778" s="12"/>
    </row>
    <row r="779" customFormat="false" ht="12.75" hidden="false" customHeight="true" outlineLevel="0" collapsed="false">
      <c r="H779" s="12"/>
    </row>
    <row r="780" customFormat="false" ht="12.75" hidden="false" customHeight="true" outlineLevel="0" collapsed="false">
      <c r="H780" s="12"/>
    </row>
    <row r="781" customFormat="false" ht="12.75" hidden="false" customHeight="true" outlineLevel="0" collapsed="false">
      <c r="H781" s="12"/>
    </row>
    <row r="782" customFormat="false" ht="12.75" hidden="false" customHeight="true" outlineLevel="0" collapsed="false">
      <c r="H782" s="12"/>
    </row>
    <row r="783" customFormat="false" ht="12.75" hidden="false" customHeight="true" outlineLevel="0" collapsed="false">
      <c r="H783" s="12"/>
    </row>
    <row r="784" customFormat="false" ht="12.75" hidden="false" customHeight="true" outlineLevel="0" collapsed="false">
      <c r="H784" s="12"/>
    </row>
    <row r="785" customFormat="false" ht="12.75" hidden="false" customHeight="true" outlineLevel="0" collapsed="false">
      <c r="H785" s="12"/>
    </row>
    <row r="786" customFormat="false" ht="12.75" hidden="false" customHeight="true" outlineLevel="0" collapsed="false">
      <c r="H786" s="12"/>
    </row>
    <row r="787" customFormat="false" ht="12.75" hidden="false" customHeight="true" outlineLevel="0" collapsed="false">
      <c r="H787" s="12"/>
    </row>
    <row r="788" customFormat="false" ht="12.75" hidden="false" customHeight="true" outlineLevel="0" collapsed="false">
      <c r="H788" s="12"/>
    </row>
    <row r="789" customFormat="false" ht="12.75" hidden="false" customHeight="true" outlineLevel="0" collapsed="false">
      <c r="H789" s="12"/>
    </row>
    <row r="790" customFormat="false" ht="12.75" hidden="false" customHeight="true" outlineLevel="0" collapsed="false">
      <c r="H790" s="12"/>
    </row>
    <row r="791" customFormat="false" ht="12.75" hidden="false" customHeight="true" outlineLevel="0" collapsed="false">
      <c r="H791" s="12"/>
    </row>
    <row r="792" customFormat="false" ht="12.75" hidden="false" customHeight="true" outlineLevel="0" collapsed="false">
      <c r="H792" s="12"/>
    </row>
    <row r="793" customFormat="false" ht="12.75" hidden="false" customHeight="true" outlineLevel="0" collapsed="false">
      <c r="H793" s="12"/>
    </row>
    <row r="794" customFormat="false" ht="12.75" hidden="false" customHeight="true" outlineLevel="0" collapsed="false">
      <c r="H794" s="12"/>
    </row>
    <row r="795" customFormat="false" ht="12.75" hidden="false" customHeight="true" outlineLevel="0" collapsed="false">
      <c r="H795" s="12"/>
    </row>
    <row r="796" customFormat="false" ht="12.75" hidden="false" customHeight="true" outlineLevel="0" collapsed="false">
      <c r="H796" s="12"/>
    </row>
    <row r="797" customFormat="false" ht="12.75" hidden="false" customHeight="true" outlineLevel="0" collapsed="false">
      <c r="H797" s="12"/>
    </row>
    <row r="798" customFormat="false" ht="12.75" hidden="false" customHeight="true" outlineLevel="0" collapsed="false">
      <c r="H798" s="12"/>
    </row>
    <row r="799" customFormat="false" ht="12.75" hidden="false" customHeight="true" outlineLevel="0" collapsed="false">
      <c r="H799" s="12"/>
    </row>
    <row r="800" customFormat="false" ht="12.75" hidden="false" customHeight="true" outlineLevel="0" collapsed="false">
      <c r="H800" s="12"/>
    </row>
    <row r="801" customFormat="false" ht="12.75" hidden="false" customHeight="true" outlineLevel="0" collapsed="false">
      <c r="H801" s="12"/>
    </row>
    <row r="802" customFormat="false" ht="12.75" hidden="false" customHeight="true" outlineLevel="0" collapsed="false">
      <c r="H802" s="12"/>
    </row>
    <row r="803" customFormat="false" ht="12.75" hidden="false" customHeight="true" outlineLevel="0" collapsed="false">
      <c r="H803" s="12"/>
    </row>
    <row r="804" customFormat="false" ht="12.75" hidden="false" customHeight="true" outlineLevel="0" collapsed="false">
      <c r="H804" s="12"/>
    </row>
    <row r="805" customFormat="false" ht="12.75" hidden="false" customHeight="true" outlineLevel="0" collapsed="false">
      <c r="H805" s="12"/>
    </row>
    <row r="806" customFormat="false" ht="12.75" hidden="false" customHeight="true" outlineLevel="0" collapsed="false">
      <c r="H806" s="12"/>
    </row>
    <row r="807" customFormat="false" ht="12.75" hidden="false" customHeight="true" outlineLevel="0" collapsed="false">
      <c r="H807" s="12"/>
    </row>
    <row r="808" customFormat="false" ht="12.75" hidden="false" customHeight="true" outlineLevel="0" collapsed="false">
      <c r="H808" s="12"/>
    </row>
    <row r="809" customFormat="false" ht="12.75" hidden="false" customHeight="true" outlineLevel="0" collapsed="false">
      <c r="H809" s="12"/>
    </row>
    <row r="810" customFormat="false" ht="12.75" hidden="false" customHeight="true" outlineLevel="0" collapsed="false">
      <c r="H810" s="12"/>
    </row>
    <row r="811" customFormat="false" ht="12.75" hidden="false" customHeight="true" outlineLevel="0" collapsed="false">
      <c r="H811" s="12"/>
    </row>
    <row r="812" customFormat="false" ht="12.75" hidden="false" customHeight="true" outlineLevel="0" collapsed="false">
      <c r="H812" s="12"/>
    </row>
    <row r="813" customFormat="false" ht="12.75" hidden="false" customHeight="true" outlineLevel="0" collapsed="false">
      <c r="H813" s="12"/>
    </row>
    <row r="814" customFormat="false" ht="12.75" hidden="false" customHeight="true" outlineLevel="0" collapsed="false">
      <c r="H814" s="12"/>
    </row>
    <row r="815" customFormat="false" ht="12.75" hidden="false" customHeight="true" outlineLevel="0" collapsed="false">
      <c r="H815" s="12"/>
    </row>
    <row r="816" customFormat="false" ht="12.75" hidden="false" customHeight="true" outlineLevel="0" collapsed="false">
      <c r="H816" s="12"/>
    </row>
    <row r="817" customFormat="false" ht="12.75" hidden="false" customHeight="true" outlineLevel="0" collapsed="false">
      <c r="H817" s="12"/>
    </row>
    <row r="818" customFormat="false" ht="12.75" hidden="false" customHeight="true" outlineLevel="0" collapsed="false">
      <c r="H818" s="12"/>
    </row>
    <row r="819" customFormat="false" ht="12.75" hidden="false" customHeight="true" outlineLevel="0" collapsed="false">
      <c r="H819" s="12"/>
    </row>
    <row r="820" customFormat="false" ht="12.75" hidden="false" customHeight="true" outlineLevel="0" collapsed="false">
      <c r="H820" s="12"/>
    </row>
    <row r="821" customFormat="false" ht="12.75" hidden="false" customHeight="true" outlineLevel="0" collapsed="false">
      <c r="H821" s="12"/>
    </row>
    <row r="822" customFormat="false" ht="12.75" hidden="false" customHeight="true" outlineLevel="0" collapsed="false">
      <c r="H822" s="12"/>
    </row>
    <row r="823" customFormat="false" ht="12.75" hidden="false" customHeight="true" outlineLevel="0" collapsed="false">
      <c r="H823" s="12"/>
    </row>
    <row r="824" customFormat="false" ht="12.75" hidden="false" customHeight="true" outlineLevel="0" collapsed="false">
      <c r="H824" s="12"/>
    </row>
    <row r="825" customFormat="false" ht="12.75" hidden="false" customHeight="true" outlineLevel="0" collapsed="false">
      <c r="H825" s="12"/>
    </row>
    <row r="826" customFormat="false" ht="12.75" hidden="false" customHeight="true" outlineLevel="0" collapsed="false">
      <c r="H826" s="12"/>
    </row>
    <row r="827" customFormat="false" ht="12.75" hidden="false" customHeight="true" outlineLevel="0" collapsed="false">
      <c r="H827" s="12"/>
    </row>
    <row r="828" customFormat="false" ht="12.75" hidden="false" customHeight="true" outlineLevel="0" collapsed="false">
      <c r="H828" s="12"/>
    </row>
    <row r="829" customFormat="false" ht="12.75" hidden="false" customHeight="true" outlineLevel="0" collapsed="false">
      <c r="H829" s="12"/>
    </row>
    <row r="830" customFormat="false" ht="12.75" hidden="false" customHeight="true" outlineLevel="0" collapsed="false">
      <c r="H830" s="12"/>
    </row>
    <row r="831" customFormat="false" ht="12.75" hidden="false" customHeight="true" outlineLevel="0" collapsed="false">
      <c r="H831" s="12"/>
    </row>
    <row r="832" customFormat="false" ht="12.75" hidden="false" customHeight="true" outlineLevel="0" collapsed="false">
      <c r="H832" s="12"/>
    </row>
    <row r="833" customFormat="false" ht="12.75" hidden="false" customHeight="true" outlineLevel="0" collapsed="false">
      <c r="H833" s="12"/>
    </row>
    <row r="834" customFormat="false" ht="12.75" hidden="false" customHeight="true" outlineLevel="0" collapsed="false">
      <c r="H834" s="12"/>
    </row>
    <row r="835" customFormat="false" ht="12.75" hidden="false" customHeight="true" outlineLevel="0" collapsed="false">
      <c r="H835" s="12"/>
    </row>
    <row r="836" customFormat="false" ht="12.75" hidden="false" customHeight="true" outlineLevel="0" collapsed="false">
      <c r="H836" s="12"/>
    </row>
    <row r="837" customFormat="false" ht="12.75" hidden="false" customHeight="true" outlineLevel="0" collapsed="false">
      <c r="H837" s="12"/>
    </row>
    <row r="838" customFormat="false" ht="12.75" hidden="false" customHeight="true" outlineLevel="0" collapsed="false">
      <c r="H838" s="12"/>
    </row>
    <row r="839" customFormat="false" ht="12.75" hidden="false" customHeight="true" outlineLevel="0" collapsed="false">
      <c r="H839" s="12"/>
    </row>
    <row r="840" customFormat="false" ht="12.75" hidden="false" customHeight="true" outlineLevel="0" collapsed="false">
      <c r="H840" s="12"/>
    </row>
    <row r="841" customFormat="false" ht="12.75" hidden="false" customHeight="true" outlineLevel="0" collapsed="false">
      <c r="H841" s="12"/>
    </row>
    <row r="842" customFormat="false" ht="12.75" hidden="false" customHeight="true" outlineLevel="0" collapsed="false">
      <c r="H842" s="12"/>
    </row>
    <row r="843" customFormat="false" ht="12.75" hidden="false" customHeight="true" outlineLevel="0" collapsed="false">
      <c r="H843" s="12"/>
    </row>
    <row r="844" customFormat="false" ht="12.75" hidden="false" customHeight="true" outlineLevel="0" collapsed="false">
      <c r="H844" s="12"/>
    </row>
    <row r="845" customFormat="false" ht="12.75" hidden="false" customHeight="true" outlineLevel="0" collapsed="false">
      <c r="H845" s="12"/>
    </row>
    <row r="846" customFormat="false" ht="12.75" hidden="false" customHeight="true" outlineLevel="0" collapsed="false">
      <c r="H846" s="12"/>
    </row>
    <row r="847" customFormat="false" ht="12.75" hidden="false" customHeight="true" outlineLevel="0" collapsed="false">
      <c r="H847" s="12"/>
    </row>
    <row r="848" customFormat="false" ht="12.75" hidden="false" customHeight="true" outlineLevel="0" collapsed="false">
      <c r="H848" s="12"/>
    </row>
    <row r="849" customFormat="false" ht="12.75" hidden="false" customHeight="true" outlineLevel="0" collapsed="false">
      <c r="H849" s="12"/>
    </row>
    <row r="850" customFormat="false" ht="12.75" hidden="false" customHeight="true" outlineLevel="0" collapsed="false">
      <c r="H850" s="12"/>
    </row>
    <row r="851" customFormat="false" ht="12.75" hidden="false" customHeight="true" outlineLevel="0" collapsed="false">
      <c r="H851" s="12"/>
    </row>
    <row r="852" customFormat="false" ht="12.75" hidden="false" customHeight="true" outlineLevel="0" collapsed="false">
      <c r="H852" s="12"/>
    </row>
    <row r="853" customFormat="false" ht="12.75" hidden="false" customHeight="true" outlineLevel="0" collapsed="false">
      <c r="H853" s="12"/>
    </row>
    <row r="854" customFormat="false" ht="12.75" hidden="false" customHeight="true" outlineLevel="0" collapsed="false">
      <c r="H854" s="12"/>
    </row>
    <row r="855" customFormat="false" ht="12.75" hidden="false" customHeight="true" outlineLevel="0" collapsed="false">
      <c r="H855" s="12"/>
    </row>
    <row r="856" customFormat="false" ht="12.75" hidden="false" customHeight="true" outlineLevel="0" collapsed="false">
      <c r="H856" s="12"/>
    </row>
    <row r="857" customFormat="false" ht="12.75" hidden="false" customHeight="true" outlineLevel="0" collapsed="false">
      <c r="H857" s="12"/>
    </row>
    <row r="858" customFormat="false" ht="12.75" hidden="false" customHeight="true" outlineLevel="0" collapsed="false">
      <c r="H858" s="12"/>
    </row>
    <row r="859" customFormat="false" ht="12.75" hidden="false" customHeight="true" outlineLevel="0" collapsed="false">
      <c r="H859" s="12"/>
    </row>
    <row r="860" customFormat="false" ht="12.75" hidden="false" customHeight="true" outlineLevel="0" collapsed="false">
      <c r="H860" s="12"/>
    </row>
    <row r="861" customFormat="false" ht="12.75" hidden="false" customHeight="true" outlineLevel="0" collapsed="false">
      <c r="H861" s="12"/>
    </row>
    <row r="862" customFormat="false" ht="12.75" hidden="false" customHeight="true" outlineLevel="0" collapsed="false">
      <c r="H862" s="12"/>
    </row>
    <row r="863" customFormat="false" ht="12.75" hidden="false" customHeight="true" outlineLevel="0" collapsed="false">
      <c r="H863" s="12"/>
    </row>
    <row r="864" customFormat="false" ht="12.75" hidden="false" customHeight="true" outlineLevel="0" collapsed="false">
      <c r="H864" s="2"/>
    </row>
    <row r="865" customFormat="false" ht="12.75" hidden="false" customHeight="true" outlineLevel="0" collapsed="false">
      <c r="H865" s="2"/>
    </row>
    <row r="866" customFormat="false" ht="12.75" hidden="false" customHeight="true" outlineLevel="0" collapsed="false">
      <c r="H866" s="2"/>
    </row>
    <row r="867" customFormat="false" ht="12.75" hidden="false" customHeight="true" outlineLevel="0" collapsed="false">
      <c r="H867" s="2"/>
    </row>
    <row r="868" customFormat="false" ht="12.75" hidden="false" customHeight="true" outlineLevel="0" collapsed="false">
      <c r="H868" s="2"/>
    </row>
    <row r="869" customFormat="false" ht="12.75" hidden="false" customHeight="true" outlineLevel="0" collapsed="false">
      <c r="H869" s="2"/>
    </row>
    <row r="870" customFormat="false" ht="12.75" hidden="false" customHeight="true" outlineLevel="0" collapsed="false">
      <c r="H870" s="2"/>
    </row>
    <row r="871" customFormat="false" ht="12.75" hidden="false" customHeight="true" outlineLevel="0" collapsed="false">
      <c r="H871" s="2"/>
    </row>
    <row r="872" customFormat="false" ht="12.75" hidden="false" customHeight="true" outlineLevel="0" collapsed="false">
      <c r="H872" s="2"/>
    </row>
    <row r="873" customFormat="false" ht="12.75" hidden="false" customHeight="true" outlineLevel="0" collapsed="false">
      <c r="H873" s="2"/>
    </row>
    <row r="874" customFormat="false" ht="12.75" hidden="false" customHeight="true" outlineLevel="0" collapsed="false">
      <c r="H874" s="2"/>
    </row>
    <row r="875" customFormat="false" ht="12.75" hidden="false" customHeight="true" outlineLevel="0" collapsed="false">
      <c r="H875" s="2"/>
    </row>
    <row r="876" customFormat="false" ht="12.75" hidden="false" customHeight="true" outlineLevel="0" collapsed="false">
      <c r="H876" s="2"/>
    </row>
    <row r="877" customFormat="false" ht="12.75" hidden="false" customHeight="true" outlineLevel="0" collapsed="false">
      <c r="H877" s="2"/>
    </row>
    <row r="878" customFormat="false" ht="12.75" hidden="false" customHeight="true" outlineLevel="0" collapsed="false">
      <c r="H878" s="2"/>
    </row>
    <row r="879" customFormat="false" ht="12.75" hidden="false" customHeight="true" outlineLevel="0" collapsed="false">
      <c r="H879" s="2"/>
    </row>
    <row r="880" customFormat="false" ht="12.75" hidden="false" customHeight="true" outlineLevel="0" collapsed="false">
      <c r="H880" s="2"/>
    </row>
    <row r="881" customFormat="false" ht="12.75" hidden="false" customHeight="true" outlineLevel="0" collapsed="false">
      <c r="H881" s="2"/>
    </row>
    <row r="882" customFormat="false" ht="12.75" hidden="false" customHeight="true" outlineLevel="0" collapsed="false">
      <c r="H882" s="2"/>
    </row>
    <row r="883" customFormat="false" ht="12.75" hidden="false" customHeight="true" outlineLevel="0" collapsed="false">
      <c r="H883" s="2"/>
    </row>
    <row r="884" customFormat="false" ht="12.75" hidden="false" customHeight="true" outlineLevel="0" collapsed="false">
      <c r="H884" s="2"/>
    </row>
    <row r="885" customFormat="false" ht="12.75" hidden="false" customHeight="true" outlineLevel="0" collapsed="false">
      <c r="H885" s="2"/>
    </row>
    <row r="886" customFormat="false" ht="12.75" hidden="false" customHeight="true" outlineLevel="0" collapsed="false">
      <c r="H886" s="2"/>
    </row>
    <row r="887" customFormat="false" ht="12.75" hidden="false" customHeight="true" outlineLevel="0" collapsed="false">
      <c r="H887" s="2"/>
    </row>
    <row r="888" customFormat="false" ht="12.75" hidden="false" customHeight="true" outlineLevel="0" collapsed="false">
      <c r="H888" s="2"/>
    </row>
    <row r="889" customFormat="false" ht="12.75" hidden="false" customHeight="true" outlineLevel="0" collapsed="false">
      <c r="H889" s="2"/>
    </row>
    <row r="890" customFormat="false" ht="12.75" hidden="false" customHeight="true" outlineLevel="0" collapsed="false">
      <c r="H890" s="2"/>
    </row>
    <row r="891" customFormat="false" ht="12.75" hidden="false" customHeight="true" outlineLevel="0" collapsed="false">
      <c r="H891" s="2"/>
    </row>
    <row r="892" customFormat="false" ht="12.75" hidden="false" customHeight="true" outlineLevel="0" collapsed="false">
      <c r="H892" s="2"/>
    </row>
    <row r="893" customFormat="false" ht="12.75" hidden="false" customHeight="true" outlineLevel="0" collapsed="false">
      <c r="H893" s="2"/>
    </row>
    <row r="894" customFormat="false" ht="12.75" hidden="false" customHeight="true" outlineLevel="0" collapsed="false">
      <c r="H894" s="2"/>
    </row>
    <row r="895" customFormat="false" ht="12.75" hidden="false" customHeight="true" outlineLevel="0" collapsed="false">
      <c r="H895" s="2"/>
    </row>
    <row r="896" customFormat="false" ht="12.75" hidden="false" customHeight="true" outlineLevel="0" collapsed="false">
      <c r="H896" s="2"/>
    </row>
    <row r="897" customFormat="false" ht="12.75" hidden="false" customHeight="true" outlineLevel="0" collapsed="false">
      <c r="H897" s="2"/>
    </row>
    <row r="898" customFormat="false" ht="12.75" hidden="false" customHeight="true" outlineLevel="0" collapsed="false">
      <c r="H898" s="2"/>
    </row>
    <row r="899" customFormat="false" ht="12.75" hidden="false" customHeight="true" outlineLevel="0" collapsed="false">
      <c r="H899" s="2"/>
    </row>
    <row r="900" customFormat="false" ht="12.75" hidden="false" customHeight="true" outlineLevel="0" collapsed="false">
      <c r="H900" s="2"/>
    </row>
    <row r="901" customFormat="false" ht="12.75" hidden="false" customHeight="true" outlineLevel="0" collapsed="false">
      <c r="H901" s="2"/>
    </row>
    <row r="902" customFormat="false" ht="12.75" hidden="false" customHeight="true" outlineLevel="0" collapsed="false">
      <c r="H902" s="2"/>
    </row>
    <row r="903" customFormat="false" ht="12.75" hidden="false" customHeight="true" outlineLevel="0" collapsed="false">
      <c r="H903" s="2"/>
    </row>
    <row r="904" customFormat="false" ht="12.75" hidden="false" customHeight="true" outlineLevel="0" collapsed="false">
      <c r="H904" s="2"/>
    </row>
    <row r="905" customFormat="false" ht="12.75" hidden="false" customHeight="true" outlineLevel="0" collapsed="false">
      <c r="H905" s="2"/>
    </row>
    <row r="906" customFormat="false" ht="12.75" hidden="false" customHeight="true" outlineLevel="0" collapsed="false">
      <c r="H906" s="2"/>
    </row>
    <row r="907" customFormat="false" ht="12.75" hidden="false" customHeight="true" outlineLevel="0" collapsed="false">
      <c r="H907" s="2"/>
    </row>
    <row r="908" customFormat="false" ht="12.75" hidden="false" customHeight="true" outlineLevel="0" collapsed="false">
      <c r="H908" s="2"/>
    </row>
    <row r="909" customFormat="false" ht="12.75" hidden="false" customHeight="true" outlineLevel="0" collapsed="false">
      <c r="H909" s="2"/>
    </row>
    <row r="910" customFormat="false" ht="12.75" hidden="false" customHeight="true" outlineLevel="0" collapsed="false">
      <c r="H910" s="2"/>
    </row>
    <row r="911" customFormat="false" ht="12.75" hidden="false" customHeight="true" outlineLevel="0" collapsed="false">
      <c r="H911" s="2"/>
    </row>
    <row r="912" customFormat="false" ht="12.75" hidden="false" customHeight="true" outlineLevel="0" collapsed="false">
      <c r="H912" s="2"/>
    </row>
    <row r="913" customFormat="false" ht="12.75" hidden="false" customHeight="true" outlineLevel="0" collapsed="false">
      <c r="H913" s="2"/>
    </row>
    <row r="914" customFormat="false" ht="12.75" hidden="false" customHeight="true" outlineLevel="0" collapsed="false">
      <c r="H914" s="2"/>
    </row>
    <row r="915" customFormat="false" ht="12.75" hidden="false" customHeight="true" outlineLevel="0" collapsed="false">
      <c r="H915" s="2"/>
    </row>
    <row r="916" customFormat="false" ht="12.75" hidden="false" customHeight="true" outlineLevel="0" collapsed="false">
      <c r="H916" s="2"/>
    </row>
    <row r="917" customFormat="false" ht="12.75" hidden="false" customHeight="true" outlineLevel="0" collapsed="false">
      <c r="H917" s="2"/>
    </row>
    <row r="918" customFormat="false" ht="12.75" hidden="false" customHeight="true" outlineLevel="0" collapsed="false">
      <c r="H918" s="2"/>
    </row>
    <row r="919" customFormat="false" ht="12.75" hidden="false" customHeight="true" outlineLevel="0" collapsed="false">
      <c r="H919" s="2"/>
    </row>
    <row r="920" customFormat="false" ht="12.75" hidden="false" customHeight="true" outlineLevel="0" collapsed="false">
      <c r="H920" s="2"/>
    </row>
    <row r="921" customFormat="false" ht="12.75" hidden="false" customHeight="true" outlineLevel="0" collapsed="false">
      <c r="H921" s="2"/>
    </row>
    <row r="922" customFormat="false" ht="12.75" hidden="false" customHeight="true" outlineLevel="0" collapsed="false">
      <c r="H922" s="2"/>
    </row>
    <row r="923" customFormat="false" ht="12.75" hidden="false" customHeight="true" outlineLevel="0" collapsed="false">
      <c r="H923" s="2"/>
    </row>
    <row r="924" customFormat="false" ht="12.75" hidden="false" customHeight="true" outlineLevel="0" collapsed="false">
      <c r="H924" s="2"/>
    </row>
    <row r="925" customFormat="false" ht="12.75" hidden="false" customHeight="true" outlineLevel="0" collapsed="false">
      <c r="H925" s="2"/>
    </row>
    <row r="926" customFormat="false" ht="12.75" hidden="false" customHeight="true" outlineLevel="0" collapsed="false">
      <c r="H926" s="2"/>
    </row>
    <row r="927" customFormat="false" ht="12.75" hidden="false" customHeight="true" outlineLevel="0" collapsed="false">
      <c r="H927" s="2"/>
    </row>
    <row r="928" customFormat="false" ht="12.75" hidden="false" customHeight="true" outlineLevel="0" collapsed="false">
      <c r="H928" s="2"/>
    </row>
    <row r="929" customFormat="false" ht="12.75" hidden="false" customHeight="true" outlineLevel="0" collapsed="false">
      <c r="H929" s="2"/>
    </row>
    <row r="930" customFormat="false" ht="12.75" hidden="false" customHeight="true" outlineLevel="0" collapsed="false">
      <c r="H930" s="2"/>
    </row>
    <row r="931" customFormat="false" ht="12.75" hidden="false" customHeight="true" outlineLevel="0" collapsed="false">
      <c r="H931" s="2"/>
    </row>
    <row r="932" customFormat="false" ht="12.75" hidden="false" customHeight="true" outlineLevel="0" collapsed="false">
      <c r="H932" s="2"/>
    </row>
    <row r="933" customFormat="false" ht="12.75" hidden="false" customHeight="true" outlineLevel="0" collapsed="false">
      <c r="H933" s="2"/>
    </row>
    <row r="934" customFormat="false" ht="12.75" hidden="false" customHeight="true" outlineLevel="0" collapsed="false">
      <c r="H934" s="2"/>
    </row>
    <row r="935" customFormat="false" ht="12.75" hidden="false" customHeight="true" outlineLevel="0" collapsed="false">
      <c r="H935" s="2"/>
    </row>
    <row r="936" customFormat="false" ht="12.75" hidden="false" customHeight="true" outlineLevel="0" collapsed="false">
      <c r="H936" s="2"/>
    </row>
    <row r="937" customFormat="false" ht="12.75" hidden="false" customHeight="true" outlineLevel="0" collapsed="false">
      <c r="H937" s="2"/>
    </row>
    <row r="938" customFormat="false" ht="12.75" hidden="false" customHeight="true" outlineLevel="0" collapsed="false">
      <c r="H938" s="2"/>
    </row>
    <row r="939" customFormat="false" ht="12.75" hidden="false" customHeight="true" outlineLevel="0" collapsed="false">
      <c r="H939" s="2"/>
    </row>
    <row r="940" customFormat="false" ht="12.75" hidden="false" customHeight="true" outlineLevel="0" collapsed="false">
      <c r="H940" s="2"/>
    </row>
    <row r="941" customFormat="false" ht="12.75" hidden="false" customHeight="true" outlineLevel="0" collapsed="false">
      <c r="H941" s="2"/>
    </row>
    <row r="942" customFormat="false" ht="12.75" hidden="false" customHeight="true" outlineLevel="0" collapsed="false">
      <c r="H942" s="2"/>
    </row>
    <row r="943" customFormat="false" ht="12.75" hidden="false" customHeight="true" outlineLevel="0" collapsed="false">
      <c r="H943" s="2"/>
    </row>
    <row r="944" customFormat="false" ht="12.75" hidden="false" customHeight="true" outlineLevel="0" collapsed="false">
      <c r="H944" s="2"/>
    </row>
    <row r="945" customFormat="false" ht="12.75" hidden="false" customHeight="true" outlineLevel="0" collapsed="false">
      <c r="H945" s="2"/>
    </row>
    <row r="946" customFormat="false" ht="12.75" hidden="false" customHeight="true" outlineLevel="0" collapsed="false">
      <c r="H946" s="2"/>
    </row>
    <row r="947" customFormat="false" ht="12.75" hidden="false" customHeight="true" outlineLevel="0" collapsed="false">
      <c r="H947" s="2"/>
    </row>
    <row r="948" customFormat="false" ht="12.75" hidden="false" customHeight="true" outlineLevel="0" collapsed="false">
      <c r="H948" s="2"/>
    </row>
    <row r="949" customFormat="false" ht="12.75" hidden="false" customHeight="true" outlineLevel="0" collapsed="false">
      <c r="H949" s="2"/>
    </row>
    <row r="950" customFormat="false" ht="12.75" hidden="false" customHeight="true" outlineLevel="0" collapsed="false">
      <c r="H950" s="2"/>
    </row>
    <row r="951" customFormat="false" ht="12.75" hidden="false" customHeight="true" outlineLevel="0" collapsed="false">
      <c r="H951" s="2"/>
    </row>
    <row r="952" customFormat="false" ht="12.75" hidden="false" customHeight="true" outlineLevel="0" collapsed="false">
      <c r="H952" s="2"/>
    </row>
    <row r="953" customFormat="false" ht="12.75" hidden="false" customHeight="true" outlineLevel="0" collapsed="false">
      <c r="H953" s="2"/>
    </row>
    <row r="954" customFormat="false" ht="12.75" hidden="false" customHeight="true" outlineLevel="0" collapsed="false">
      <c r="H954" s="2"/>
    </row>
    <row r="955" customFormat="false" ht="12.75" hidden="false" customHeight="true" outlineLevel="0" collapsed="false">
      <c r="H955" s="2"/>
    </row>
    <row r="956" customFormat="false" ht="12.75" hidden="false" customHeight="true" outlineLevel="0" collapsed="false">
      <c r="H956" s="2"/>
    </row>
    <row r="957" customFormat="false" ht="12.75" hidden="false" customHeight="true" outlineLevel="0" collapsed="false">
      <c r="H957" s="2"/>
    </row>
    <row r="958" customFormat="false" ht="12.75" hidden="false" customHeight="true" outlineLevel="0" collapsed="false">
      <c r="H958" s="2"/>
    </row>
    <row r="959" customFormat="false" ht="12.75" hidden="false" customHeight="true" outlineLevel="0" collapsed="false">
      <c r="H959" s="2"/>
    </row>
    <row r="960" customFormat="false" ht="12.75" hidden="false" customHeight="true" outlineLevel="0" collapsed="false">
      <c r="H960" s="2"/>
    </row>
    <row r="961" customFormat="false" ht="12.75" hidden="false" customHeight="true" outlineLevel="0" collapsed="false">
      <c r="H961" s="2"/>
    </row>
    <row r="962" customFormat="false" ht="12.75" hidden="false" customHeight="true" outlineLevel="0" collapsed="false">
      <c r="H962" s="2"/>
    </row>
    <row r="963" customFormat="false" ht="12.75" hidden="false" customHeight="true" outlineLevel="0" collapsed="false">
      <c r="H963" s="2"/>
    </row>
    <row r="964" customFormat="false" ht="12.75" hidden="false" customHeight="true" outlineLevel="0" collapsed="false">
      <c r="H964" s="2"/>
    </row>
    <row r="965" customFormat="false" ht="12.75" hidden="false" customHeight="true" outlineLevel="0" collapsed="false">
      <c r="H965" s="2"/>
    </row>
    <row r="966" customFormat="false" ht="12.75" hidden="false" customHeight="true" outlineLevel="0" collapsed="false">
      <c r="H966" s="2"/>
    </row>
    <row r="967" customFormat="false" ht="12.75" hidden="false" customHeight="true" outlineLevel="0" collapsed="false">
      <c r="H967" s="2"/>
    </row>
    <row r="968" customFormat="false" ht="12.75" hidden="false" customHeight="true" outlineLevel="0" collapsed="false">
      <c r="H968" s="2"/>
    </row>
    <row r="969" customFormat="false" ht="12.75" hidden="false" customHeight="true" outlineLevel="0" collapsed="false">
      <c r="H969" s="2"/>
    </row>
    <row r="970" customFormat="false" ht="12.75" hidden="false" customHeight="true" outlineLevel="0" collapsed="false">
      <c r="H970" s="2"/>
    </row>
    <row r="971" customFormat="false" ht="12.75" hidden="false" customHeight="true" outlineLevel="0" collapsed="false">
      <c r="H971" s="2"/>
    </row>
    <row r="972" customFormat="false" ht="12.75" hidden="false" customHeight="true" outlineLevel="0" collapsed="false">
      <c r="H972" s="2"/>
    </row>
    <row r="973" customFormat="false" ht="12.75" hidden="false" customHeight="true" outlineLevel="0" collapsed="false">
      <c r="H973" s="2"/>
    </row>
    <row r="974" customFormat="false" ht="12.75" hidden="false" customHeight="true" outlineLevel="0" collapsed="false">
      <c r="H974" s="2"/>
    </row>
    <row r="975" customFormat="false" ht="12.75" hidden="false" customHeight="true" outlineLevel="0" collapsed="false">
      <c r="H975" s="2"/>
    </row>
    <row r="976" customFormat="false" ht="12.75" hidden="false" customHeight="true" outlineLevel="0" collapsed="false">
      <c r="H976" s="2"/>
    </row>
    <row r="977" customFormat="false" ht="12.75" hidden="false" customHeight="true" outlineLevel="0" collapsed="false">
      <c r="H977" s="2"/>
    </row>
    <row r="978" customFormat="false" ht="12.75" hidden="false" customHeight="true" outlineLevel="0" collapsed="false">
      <c r="H978" s="2"/>
    </row>
    <row r="979" customFormat="false" ht="12.75" hidden="false" customHeight="true" outlineLevel="0" collapsed="false">
      <c r="H979" s="2"/>
    </row>
    <row r="980" customFormat="false" ht="12.75" hidden="false" customHeight="true" outlineLevel="0" collapsed="false">
      <c r="H980" s="2"/>
    </row>
    <row r="981" customFormat="false" ht="12.75" hidden="false" customHeight="true" outlineLevel="0" collapsed="false">
      <c r="H981" s="2"/>
    </row>
    <row r="982" customFormat="false" ht="12.75" hidden="false" customHeight="true" outlineLevel="0" collapsed="false">
      <c r="H982" s="2"/>
    </row>
    <row r="983" customFormat="false" ht="12.75" hidden="false" customHeight="true" outlineLevel="0" collapsed="false">
      <c r="H983" s="2"/>
    </row>
    <row r="984" customFormat="false" ht="12.75" hidden="false" customHeight="true" outlineLevel="0" collapsed="false">
      <c r="H984" s="2"/>
    </row>
    <row r="985" customFormat="false" ht="12.75" hidden="false" customHeight="true" outlineLevel="0" collapsed="false">
      <c r="H985" s="2"/>
    </row>
    <row r="986" customFormat="false" ht="12.75" hidden="false" customHeight="true" outlineLevel="0" collapsed="false">
      <c r="H986" s="2"/>
    </row>
    <row r="987" customFormat="false" ht="12.75" hidden="false" customHeight="true" outlineLevel="0" collapsed="false">
      <c r="H987" s="2"/>
    </row>
    <row r="988" customFormat="false" ht="12.75" hidden="false" customHeight="true" outlineLevel="0" collapsed="false">
      <c r="H988" s="2"/>
    </row>
    <row r="989" customFormat="false" ht="12.75" hidden="false" customHeight="true" outlineLevel="0" collapsed="false">
      <c r="H989" s="2"/>
    </row>
    <row r="990" customFormat="false" ht="12.75" hidden="false" customHeight="true" outlineLevel="0" collapsed="false">
      <c r="H990" s="2"/>
    </row>
    <row r="991" customFormat="false" ht="12.75" hidden="false" customHeight="true" outlineLevel="0" collapsed="false">
      <c r="H991" s="2"/>
    </row>
    <row r="992" customFormat="false" ht="12.75" hidden="false" customHeight="true" outlineLevel="0" collapsed="false">
      <c r="H992" s="2"/>
    </row>
    <row r="993" customFormat="false" ht="12.75" hidden="false" customHeight="true" outlineLevel="0" collapsed="false">
      <c r="H993" s="2"/>
    </row>
    <row r="994" customFormat="false" ht="12.75" hidden="false" customHeight="true" outlineLevel="0" collapsed="false">
      <c r="H994" s="2"/>
    </row>
    <row r="995" customFormat="false" ht="12.75" hidden="false" customHeight="true" outlineLevel="0" collapsed="false">
      <c r="H995" s="2"/>
    </row>
    <row r="996" customFormat="false" ht="12.75" hidden="false" customHeight="true" outlineLevel="0" collapsed="false">
      <c r="H996" s="2"/>
    </row>
    <row r="997" customFormat="false" ht="12.75" hidden="false" customHeight="true" outlineLevel="0" collapsed="false">
      <c r="H997" s="2"/>
    </row>
    <row r="998" customFormat="false" ht="12.75" hidden="false" customHeight="true" outlineLevel="0" collapsed="false">
      <c r="H998" s="2"/>
    </row>
    <row r="999" customFormat="false" ht="12.75" hidden="false" customHeight="true" outlineLevel="0" collapsed="false">
      <c r="H999" s="2"/>
    </row>
    <row r="1000" customFormat="false" ht="12.75" hidden="false" customHeight="true" outlineLevel="0" collapsed="false">
      <c r="H1000" s="2"/>
    </row>
    <row r="1001" customFormat="false" ht="12.75" hidden="false" customHeight="true" outlineLevel="0" collapsed="false">
      <c r="H1001" s="2"/>
    </row>
    <row r="1002" customFormat="false" ht="12.75" hidden="false" customHeight="true" outlineLevel="0" collapsed="false">
      <c r="H1002" s="2"/>
    </row>
    <row r="1003" customFormat="false" ht="12.75" hidden="false" customHeight="true" outlineLevel="0" collapsed="false">
      <c r="H1003" s="2"/>
    </row>
    <row r="1004" customFormat="false" ht="12.75" hidden="false" customHeight="true" outlineLevel="0" collapsed="false">
      <c r="H1004" s="2"/>
    </row>
    <row r="1005" customFormat="false" ht="12.75" hidden="false" customHeight="true" outlineLevel="0" collapsed="false">
      <c r="H1005" s="2"/>
    </row>
    <row r="1006" customFormat="false" ht="12.75" hidden="false" customHeight="true" outlineLevel="0" collapsed="false">
      <c r="H1006" s="2"/>
    </row>
    <row r="1007" customFormat="false" ht="12.75" hidden="false" customHeight="true" outlineLevel="0" collapsed="false">
      <c r="H1007" s="2"/>
    </row>
    <row r="1008" customFormat="false" ht="12.75" hidden="false" customHeight="true" outlineLevel="0" collapsed="false">
      <c r="H1008" s="2"/>
    </row>
    <row r="1009" customFormat="false" ht="12.75" hidden="false" customHeight="true" outlineLevel="0" collapsed="false">
      <c r="H1009" s="2"/>
    </row>
    <row r="1010" customFormat="false" ht="12.75" hidden="false" customHeight="true" outlineLevel="0" collapsed="false">
      <c r="H1010" s="2"/>
    </row>
    <row r="1011" customFormat="false" ht="12.75" hidden="false" customHeight="true" outlineLevel="0" collapsed="false">
      <c r="H1011" s="2"/>
    </row>
    <row r="1012" customFormat="false" ht="12.75" hidden="false" customHeight="true" outlineLevel="0" collapsed="false">
      <c r="H1012" s="2"/>
    </row>
    <row r="1013" customFormat="false" ht="12.75" hidden="false" customHeight="true" outlineLevel="0" collapsed="false">
      <c r="H1013" s="2"/>
    </row>
    <row r="1014" customFormat="false" ht="12.75" hidden="false" customHeight="true" outlineLevel="0" collapsed="false">
      <c r="H1014" s="2"/>
    </row>
    <row r="1015" customFormat="false" ht="12.75" hidden="false" customHeight="true" outlineLevel="0" collapsed="false">
      <c r="H1015" s="2"/>
    </row>
    <row r="1016" customFormat="false" ht="12.75" hidden="false" customHeight="true" outlineLevel="0" collapsed="false">
      <c r="H1016" s="2"/>
    </row>
    <row r="1017" customFormat="false" ht="12.75" hidden="false" customHeight="true" outlineLevel="0" collapsed="false">
      <c r="H1017" s="2"/>
    </row>
    <row r="1018" customFormat="false" ht="12.75" hidden="false" customHeight="true" outlineLevel="0" collapsed="false">
      <c r="H1018" s="2"/>
    </row>
    <row r="1019" customFormat="false" ht="12.75" hidden="false" customHeight="true" outlineLevel="0" collapsed="false">
      <c r="H1019" s="2"/>
    </row>
    <row r="1020" customFormat="false" ht="12.75" hidden="false" customHeight="true" outlineLevel="0" collapsed="false">
      <c r="H1020" s="2"/>
    </row>
    <row r="1021" customFormat="false" ht="12.75" hidden="false" customHeight="true" outlineLevel="0" collapsed="false">
      <c r="H1021" s="2"/>
    </row>
    <row r="1022" customFormat="false" ht="12.75" hidden="false" customHeight="true" outlineLevel="0" collapsed="false">
      <c r="H1022" s="2"/>
    </row>
    <row r="1023" customFormat="false" ht="12.75" hidden="false" customHeight="true" outlineLevel="0" collapsed="false">
      <c r="H1023" s="2"/>
    </row>
    <row r="1024" customFormat="false" ht="12.75" hidden="false" customHeight="true" outlineLevel="0" collapsed="false">
      <c r="H1024" s="2"/>
    </row>
    <row r="1025" customFormat="false" ht="12.75" hidden="false" customHeight="true" outlineLevel="0" collapsed="false">
      <c r="H1025" s="2"/>
    </row>
    <row r="1026" customFormat="false" ht="12.75" hidden="false" customHeight="true" outlineLevel="0" collapsed="false">
      <c r="H1026" s="2"/>
    </row>
    <row r="1027" customFormat="false" ht="12.75" hidden="false" customHeight="true" outlineLevel="0" collapsed="false">
      <c r="H1027" s="2"/>
    </row>
    <row r="1028" customFormat="false" ht="12.75" hidden="false" customHeight="true" outlineLevel="0" collapsed="false">
      <c r="H1028" s="2"/>
    </row>
    <row r="1029" customFormat="false" ht="12.75" hidden="false" customHeight="true" outlineLevel="0" collapsed="false">
      <c r="H1029" s="2"/>
    </row>
    <row r="1030" customFormat="false" ht="12.75" hidden="false" customHeight="true" outlineLevel="0" collapsed="false">
      <c r="H1030" s="2"/>
    </row>
    <row r="1031" customFormat="false" ht="12.75" hidden="false" customHeight="true" outlineLevel="0" collapsed="false">
      <c r="H1031" s="2"/>
    </row>
    <row r="1032" customFormat="false" ht="12.75" hidden="false" customHeight="true" outlineLevel="0" collapsed="false">
      <c r="H1032" s="2"/>
    </row>
    <row r="1033" customFormat="false" ht="12.75" hidden="false" customHeight="true" outlineLevel="0" collapsed="false">
      <c r="H1033" s="2"/>
    </row>
    <row r="1034" customFormat="false" ht="12.75" hidden="false" customHeight="true" outlineLevel="0" collapsed="false">
      <c r="H1034" s="2"/>
    </row>
    <row r="1035" customFormat="false" ht="12.75" hidden="false" customHeight="true" outlineLevel="0" collapsed="false">
      <c r="H1035" s="2"/>
    </row>
    <row r="1036" customFormat="false" ht="12.75" hidden="false" customHeight="true" outlineLevel="0" collapsed="false">
      <c r="H1036" s="2"/>
    </row>
    <row r="1037" customFormat="false" ht="12.75" hidden="false" customHeight="true" outlineLevel="0" collapsed="false">
      <c r="H1037" s="2"/>
    </row>
    <row r="1038" customFormat="false" ht="12.75" hidden="false" customHeight="true" outlineLevel="0" collapsed="false">
      <c r="H1038" s="2"/>
    </row>
    <row r="1039" customFormat="false" ht="12.75" hidden="false" customHeight="true" outlineLevel="0" collapsed="false">
      <c r="H1039" s="2"/>
    </row>
    <row r="1040" customFormat="false" ht="12.75" hidden="false" customHeight="true" outlineLevel="0" collapsed="false">
      <c r="H1040" s="2"/>
    </row>
    <row r="1041" customFormat="false" ht="12.75" hidden="false" customHeight="true" outlineLevel="0" collapsed="false">
      <c r="H1041" s="2"/>
    </row>
    <row r="1042" customFormat="false" ht="12.75" hidden="false" customHeight="true" outlineLevel="0" collapsed="false">
      <c r="H1042" s="2"/>
    </row>
    <row r="1043" customFormat="false" ht="12.75" hidden="false" customHeight="true" outlineLevel="0" collapsed="false">
      <c r="H1043" s="2"/>
    </row>
    <row r="1044" customFormat="false" ht="12.75" hidden="false" customHeight="true" outlineLevel="0" collapsed="false">
      <c r="H1044" s="2"/>
    </row>
    <row r="1045" customFormat="false" ht="12.75" hidden="false" customHeight="true" outlineLevel="0" collapsed="false">
      <c r="H1045" s="2"/>
    </row>
    <row r="1046" customFormat="false" ht="12.75" hidden="false" customHeight="true" outlineLevel="0" collapsed="false">
      <c r="H1046" s="2"/>
    </row>
    <row r="1047" customFormat="false" ht="12.75" hidden="false" customHeight="true" outlineLevel="0" collapsed="false">
      <c r="H1047" s="2"/>
    </row>
    <row r="1048" customFormat="false" ht="12.75" hidden="false" customHeight="true" outlineLevel="0" collapsed="false">
      <c r="H1048" s="2"/>
    </row>
    <row r="1049" customFormat="false" ht="12.75" hidden="false" customHeight="true" outlineLevel="0" collapsed="false">
      <c r="H1049" s="2"/>
    </row>
    <row r="1050" customFormat="false" ht="12.75" hidden="false" customHeight="true" outlineLevel="0" collapsed="false">
      <c r="H1050" s="2"/>
    </row>
    <row r="1051" customFormat="false" ht="12.75" hidden="false" customHeight="true" outlineLevel="0" collapsed="false">
      <c r="H1051" s="2"/>
    </row>
    <row r="1052" customFormat="false" ht="12.75" hidden="false" customHeight="true" outlineLevel="0" collapsed="false">
      <c r="H1052" s="2"/>
    </row>
    <row r="1053" customFormat="false" ht="12.75" hidden="false" customHeight="true" outlineLevel="0" collapsed="false">
      <c r="H1053" s="2"/>
    </row>
    <row r="1054" customFormat="false" ht="12.75" hidden="false" customHeight="true" outlineLevel="0" collapsed="false">
      <c r="H1054" s="2"/>
    </row>
    <row r="1055" customFormat="false" ht="12.75" hidden="false" customHeight="true" outlineLevel="0" collapsed="false">
      <c r="H1055" s="2"/>
    </row>
    <row r="1056" customFormat="false" ht="12.75" hidden="false" customHeight="true" outlineLevel="0" collapsed="false">
      <c r="H1056" s="2"/>
    </row>
    <row r="1057" customFormat="false" ht="12.75" hidden="false" customHeight="true" outlineLevel="0" collapsed="false">
      <c r="H1057" s="2"/>
    </row>
    <row r="1058" customFormat="false" ht="12.75" hidden="false" customHeight="true" outlineLevel="0" collapsed="false">
      <c r="H1058" s="2"/>
    </row>
    <row r="1059" customFormat="false" ht="12.75" hidden="false" customHeight="true" outlineLevel="0" collapsed="false">
      <c r="H1059" s="2"/>
    </row>
    <row r="1060" customFormat="false" ht="12.75" hidden="false" customHeight="true" outlineLevel="0" collapsed="false">
      <c r="H1060" s="2"/>
    </row>
    <row r="1061" customFormat="false" ht="12.75" hidden="false" customHeight="true" outlineLevel="0" collapsed="false">
      <c r="H1061" s="2"/>
    </row>
    <row r="1062" customFormat="false" ht="12.75" hidden="false" customHeight="true" outlineLevel="0" collapsed="false">
      <c r="H1062" s="2"/>
    </row>
    <row r="1063" customFormat="false" ht="12.75" hidden="false" customHeight="true" outlineLevel="0" collapsed="false">
      <c r="H1063" s="2"/>
    </row>
    <row r="1064" customFormat="false" ht="12.75" hidden="false" customHeight="true" outlineLevel="0" collapsed="false">
      <c r="H1064" s="2"/>
    </row>
    <row r="1065" customFormat="false" ht="12.75" hidden="false" customHeight="true" outlineLevel="0" collapsed="false">
      <c r="H1065" s="2"/>
    </row>
    <row r="1066" customFormat="false" ht="12.75" hidden="false" customHeight="true" outlineLevel="0" collapsed="false">
      <c r="H1066" s="2"/>
    </row>
    <row r="1067" customFormat="false" ht="12.75" hidden="false" customHeight="true" outlineLevel="0" collapsed="false">
      <c r="H1067" s="2"/>
    </row>
    <row r="1068" customFormat="false" ht="12.75" hidden="false" customHeight="true" outlineLevel="0" collapsed="false">
      <c r="H1068" s="2"/>
    </row>
    <row r="1069" customFormat="false" ht="12.75" hidden="false" customHeight="true" outlineLevel="0" collapsed="false">
      <c r="H1069" s="2"/>
    </row>
    <row r="1070" customFormat="false" ht="12.75" hidden="false" customHeight="true" outlineLevel="0" collapsed="false">
      <c r="H1070" s="2"/>
    </row>
    <row r="1071" customFormat="false" ht="12.75" hidden="false" customHeight="true" outlineLevel="0" collapsed="false">
      <c r="H1071" s="2"/>
    </row>
    <row r="1072" customFormat="false" ht="12.75" hidden="false" customHeight="true" outlineLevel="0" collapsed="false">
      <c r="H1072" s="2"/>
    </row>
    <row r="1073" customFormat="false" ht="12.75" hidden="false" customHeight="true" outlineLevel="0" collapsed="false">
      <c r="H1073" s="2"/>
    </row>
    <row r="1074" customFormat="false" ht="12.75" hidden="false" customHeight="true" outlineLevel="0" collapsed="false">
      <c r="H1074" s="2"/>
    </row>
    <row r="1075" customFormat="false" ht="12.75" hidden="false" customHeight="true" outlineLevel="0" collapsed="false">
      <c r="H1075" s="2"/>
    </row>
    <row r="1076" customFormat="false" ht="12.75" hidden="false" customHeight="true" outlineLevel="0" collapsed="false">
      <c r="H1076" s="2"/>
    </row>
    <row r="1077" customFormat="false" ht="12.75" hidden="false" customHeight="true" outlineLevel="0" collapsed="false">
      <c r="H1077" s="2"/>
    </row>
    <row r="1078" customFormat="false" ht="12.75" hidden="false" customHeight="true" outlineLevel="0" collapsed="false">
      <c r="H1078" s="2"/>
    </row>
    <row r="1079" customFormat="false" ht="12.75" hidden="false" customHeight="true" outlineLevel="0" collapsed="false">
      <c r="H1079" s="2"/>
    </row>
    <row r="1080" customFormat="false" ht="12.75" hidden="false" customHeight="true" outlineLevel="0" collapsed="false">
      <c r="H1080" s="2"/>
    </row>
    <row r="1081" customFormat="false" ht="12.75" hidden="false" customHeight="true" outlineLevel="0" collapsed="false">
      <c r="H1081" s="2"/>
    </row>
    <row r="1082" customFormat="false" ht="12.75" hidden="false" customHeight="true" outlineLevel="0" collapsed="false">
      <c r="H1082" s="2"/>
    </row>
    <row r="1083" customFormat="false" ht="12.75" hidden="false" customHeight="true" outlineLevel="0" collapsed="false">
      <c r="H1083" s="2"/>
    </row>
    <row r="1084" customFormat="false" ht="12.75" hidden="false" customHeight="true" outlineLevel="0" collapsed="false">
      <c r="H1084" s="2"/>
    </row>
    <row r="1085" customFormat="false" ht="12.75" hidden="false" customHeight="true" outlineLevel="0" collapsed="false">
      <c r="H1085" s="2"/>
    </row>
    <row r="1086" customFormat="false" ht="12.75" hidden="false" customHeight="true" outlineLevel="0" collapsed="false">
      <c r="H1086" s="2"/>
    </row>
    <row r="1087" customFormat="false" ht="12.75" hidden="false" customHeight="true" outlineLevel="0" collapsed="false">
      <c r="H1087" s="2"/>
    </row>
    <row r="1088" customFormat="false" ht="12.75" hidden="false" customHeight="true" outlineLevel="0" collapsed="false">
      <c r="H1088" s="2"/>
    </row>
    <row r="1089" customFormat="false" ht="12.75" hidden="false" customHeight="true" outlineLevel="0" collapsed="false">
      <c r="H1089" s="2"/>
    </row>
    <row r="1090" customFormat="false" ht="12.75" hidden="false" customHeight="true" outlineLevel="0" collapsed="false">
      <c r="H1090" s="2"/>
    </row>
    <row r="1091" customFormat="false" ht="12.75" hidden="false" customHeight="true" outlineLevel="0" collapsed="false">
      <c r="H1091" s="2"/>
    </row>
    <row r="1092" customFormat="false" ht="12.75" hidden="false" customHeight="true" outlineLevel="0" collapsed="false">
      <c r="H1092" s="2"/>
    </row>
    <row r="1093" customFormat="false" ht="12.75" hidden="false" customHeight="true" outlineLevel="0" collapsed="false">
      <c r="H1093" s="2"/>
    </row>
    <row r="1094" customFormat="false" ht="12.75" hidden="false" customHeight="true" outlineLevel="0" collapsed="false">
      <c r="H1094" s="2"/>
    </row>
    <row r="1095" customFormat="false" ht="12.75" hidden="false" customHeight="true" outlineLevel="0" collapsed="false">
      <c r="H1095" s="2"/>
    </row>
    <row r="1096" customFormat="false" ht="12.75" hidden="false" customHeight="true" outlineLevel="0" collapsed="false">
      <c r="H1096" s="2"/>
    </row>
    <row r="1097" customFormat="false" ht="12.75" hidden="false" customHeight="true" outlineLevel="0" collapsed="false">
      <c r="H1097" s="2"/>
    </row>
    <row r="1098" customFormat="false" ht="12.75" hidden="false" customHeight="true" outlineLevel="0" collapsed="false">
      <c r="H1098" s="2"/>
    </row>
    <row r="1099" customFormat="false" ht="12.75" hidden="false" customHeight="true" outlineLevel="0" collapsed="false">
      <c r="H1099" s="2"/>
    </row>
    <row r="1100" customFormat="false" ht="12.75" hidden="false" customHeight="true" outlineLevel="0" collapsed="false">
      <c r="H1100" s="2"/>
    </row>
    <row r="1101" customFormat="false" ht="12.75" hidden="false" customHeight="true" outlineLevel="0" collapsed="false">
      <c r="H1101" s="2"/>
    </row>
    <row r="1102" customFormat="false" ht="12.75" hidden="false" customHeight="true" outlineLevel="0" collapsed="false">
      <c r="H1102" s="2"/>
    </row>
    <row r="1103" customFormat="false" ht="12.75" hidden="false" customHeight="true" outlineLevel="0" collapsed="false">
      <c r="H1103" s="2"/>
    </row>
    <row r="1104" customFormat="false" ht="12.75" hidden="false" customHeight="true" outlineLevel="0" collapsed="false">
      <c r="H1104" s="2"/>
    </row>
    <row r="1105" customFormat="false" ht="12.75" hidden="false" customHeight="true" outlineLevel="0" collapsed="false">
      <c r="H1105" s="2"/>
    </row>
    <row r="1106" customFormat="false" ht="12.75" hidden="false" customHeight="true" outlineLevel="0" collapsed="false">
      <c r="H1106" s="2"/>
    </row>
    <row r="1107" customFormat="false" ht="12.75" hidden="false" customHeight="true" outlineLevel="0" collapsed="false">
      <c r="H1107" s="2"/>
    </row>
    <row r="1108" customFormat="false" ht="12.75" hidden="false" customHeight="true" outlineLevel="0" collapsed="false">
      <c r="H1108" s="2"/>
    </row>
    <row r="1109" customFormat="false" ht="12.75" hidden="false" customHeight="true" outlineLevel="0" collapsed="false">
      <c r="H1109" s="2"/>
    </row>
    <row r="1110" customFormat="false" ht="12.75" hidden="false" customHeight="true" outlineLevel="0" collapsed="false">
      <c r="H1110" s="2"/>
    </row>
    <row r="1111" customFormat="false" ht="12.75" hidden="false" customHeight="true" outlineLevel="0" collapsed="false">
      <c r="H1111" s="2"/>
    </row>
    <row r="1112" customFormat="false" ht="12.75" hidden="false" customHeight="true" outlineLevel="0" collapsed="false">
      <c r="H1112" s="2"/>
    </row>
    <row r="1113" customFormat="false" ht="12.75" hidden="false" customHeight="true" outlineLevel="0" collapsed="false">
      <c r="H1113" s="2"/>
    </row>
    <row r="1114" customFormat="false" ht="12.75" hidden="false" customHeight="true" outlineLevel="0" collapsed="false">
      <c r="H1114" s="2"/>
    </row>
    <row r="1115" customFormat="false" ht="12.75" hidden="false" customHeight="true" outlineLevel="0" collapsed="false">
      <c r="H1115" s="2"/>
    </row>
    <row r="1116" customFormat="false" ht="12.75" hidden="false" customHeight="true" outlineLevel="0" collapsed="false">
      <c r="H1116" s="2"/>
    </row>
    <row r="1117" customFormat="false" ht="12.75" hidden="false" customHeight="true" outlineLevel="0" collapsed="false">
      <c r="H1117" s="2"/>
    </row>
    <row r="1118" customFormat="false" ht="12.75" hidden="false" customHeight="true" outlineLevel="0" collapsed="false">
      <c r="H1118" s="2"/>
    </row>
    <row r="1119" customFormat="false" ht="12.75" hidden="false" customHeight="true" outlineLevel="0" collapsed="false">
      <c r="H1119" s="2"/>
    </row>
    <row r="1120" customFormat="false" ht="12.75" hidden="false" customHeight="true" outlineLevel="0" collapsed="false">
      <c r="H1120" s="2"/>
    </row>
    <row r="1121" customFormat="false" ht="12.75" hidden="false" customHeight="true" outlineLevel="0" collapsed="false">
      <c r="H1121" s="2"/>
    </row>
    <row r="1122" customFormat="false" ht="12.75" hidden="false" customHeight="true" outlineLevel="0" collapsed="false">
      <c r="H1122" s="2"/>
    </row>
    <row r="1123" customFormat="false" ht="12.75" hidden="false" customHeight="true" outlineLevel="0" collapsed="false">
      <c r="H1123" s="2"/>
    </row>
    <row r="1124" customFormat="false" ht="12.75" hidden="false" customHeight="true" outlineLevel="0" collapsed="false">
      <c r="H1124" s="2"/>
    </row>
    <row r="1125" customFormat="false" ht="12.75" hidden="false" customHeight="true" outlineLevel="0" collapsed="false">
      <c r="H1125" s="2"/>
    </row>
    <row r="1126" customFormat="false" ht="12.75" hidden="false" customHeight="true" outlineLevel="0" collapsed="false">
      <c r="H1126" s="2"/>
    </row>
    <row r="1127" customFormat="false" ht="12.75" hidden="false" customHeight="true" outlineLevel="0" collapsed="false">
      <c r="H1127" s="2"/>
    </row>
    <row r="1128" customFormat="false" ht="12.75" hidden="false" customHeight="true" outlineLevel="0" collapsed="false">
      <c r="H1128" s="2"/>
    </row>
    <row r="1129" customFormat="false" ht="12.75" hidden="false" customHeight="true" outlineLevel="0" collapsed="false">
      <c r="H1129" s="2"/>
    </row>
    <row r="1130" customFormat="false" ht="12.75" hidden="false" customHeight="true" outlineLevel="0" collapsed="false">
      <c r="H1130" s="2"/>
    </row>
    <row r="1131" customFormat="false" ht="12.75" hidden="false" customHeight="true" outlineLevel="0" collapsed="false">
      <c r="H1131" s="2"/>
    </row>
    <row r="1132" customFormat="false" ht="12.75" hidden="false" customHeight="true" outlineLevel="0" collapsed="false">
      <c r="H1132" s="2"/>
    </row>
    <row r="1133" customFormat="false" ht="12.75" hidden="false" customHeight="true" outlineLevel="0" collapsed="false">
      <c r="H1133" s="2"/>
    </row>
    <row r="1134" customFormat="false" ht="12.75" hidden="false" customHeight="true" outlineLevel="0" collapsed="false">
      <c r="H1134" s="2"/>
    </row>
    <row r="1135" customFormat="false" ht="12.75" hidden="false" customHeight="true" outlineLevel="0" collapsed="false">
      <c r="H1135" s="2"/>
    </row>
    <row r="1136" customFormat="false" ht="12.75" hidden="false" customHeight="true" outlineLevel="0" collapsed="false">
      <c r="H1136" s="2"/>
    </row>
    <row r="1137" customFormat="false" ht="12.75" hidden="false" customHeight="true" outlineLevel="0" collapsed="false">
      <c r="H1137" s="2"/>
    </row>
    <row r="1138" customFormat="false" ht="12.75" hidden="false" customHeight="true" outlineLevel="0" collapsed="false">
      <c r="H1138" s="2"/>
    </row>
    <row r="1139" customFormat="false" ht="12.75" hidden="false" customHeight="true" outlineLevel="0" collapsed="false">
      <c r="H1139" s="2"/>
    </row>
    <row r="1140" customFormat="false" ht="12.75" hidden="false" customHeight="true" outlineLevel="0" collapsed="false">
      <c r="H1140" s="2"/>
    </row>
    <row r="1141" customFormat="false" ht="12.75" hidden="false" customHeight="true" outlineLevel="0" collapsed="false">
      <c r="H1141" s="2"/>
    </row>
    <row r="1142" customFormat="false" ht="12.75" hidden="false" customHeight="true" outlineLevel="0" collapsed="false">
      <c r="H1142" s="2"/>
    </row>
    <row r="1143" customFormat="false" ht="12.75" hidden="false" customHeight="true" outlineLevel="0" collapsed="false">
      <c r="H1143" s="2"/>
    </row>
    <row r="1144" customFormat="false" ht="12.75" hidden="false" customHeight="true" outlineLevel="0" collapsed="false">
      <c r="H1144" s="2"/>
    </row>
    <row r="1145" customFormat="false" ht="12.75" hidden="false" customHeight="true" outlineLevel="0" collapsed="false">
      <c r="H1145" s="2"/>
    </row>
    <row r="1146" customFormat="false" ht="12.75" hidden="false" customHeight="true" outlineLevel="0" collapsed="false">
      <c r="H1146" s="2"/>
    </row>
    <row r="1147" customFormat="false" ht="12.75" hidden="false" customHeight="true" outlineLevel="0" collapsed="false">
      <c r="H1147" s="2"/>
    </row>
    <row r="1148" customFormat="false" ht="12.75" hidden="false" customHeight="true" outlineLevel="0" collapsed="false">
      <c r="H1148" s="2"/>
    </row>
    <row r="1149" customFormat="false" ht="12.75" hidden="false" customHeight="true" outlineLevel="0" collapsed="false">
      <c r="H1149" s="2"/>
    </row>
    <row r="1150" customFormat="false" ht="12.75" hidden="false" customHeight="true" outlineLevel="0" collapsed="false">
      <c r="H1150" s="2"/>
    </row>
    <row r="1151" customFormat="false" ht="12.75" hidden="false" customHeight="true" outlineLevel="0" collapsed="false">
      <c r="H1151" s="2"/>
    </row>
    <row r="1152" customFormat="false" ht="12.75" hidden="false" customHeight="true" outlineLevel="0" collapsed="false">
      <c r="H1152" s="2"/>
    </row>
    <row r="1153" customFormat="false" ht="12.75" hidden="false" customHeight="true" outlineLevel="0" collapsed="false">
      <c r="H1153" s="2"/>
    </row>
    <row r="1154" customFormat="false" ht="12.75" hidden="false" customHeight="true" outlineLevel="0" collapsed="false">
      <c r="H1154" s="2"/>
    </row>
    <row r="1155" customFormat="false" ht="12.75" hidden="false" customHeight="true" outlineLevel="0" collapsed="false">
      <c r="H1155" s="2"/>
    </row>
    <row r="1156" customFormat="false" ht="12.75" hidden="false" customHeight="true" outlineLevel="0" collapsed="false">
      <c r="H1156" s="2"/>
    </row>
    <row r="1157" customFormat="false" ht="12.75" hidden="false" customHeight="true" outlineLevel="0" collapsed="false">
      <c r="H1157" s="2"/>
    </row>
    <row r="1158" customFormat="false" ht="12.75" hidden="false" customHeight="true" outlineLevel="0" collapsed="false">
      <c r="H1158" s="2"/>
    </row>
    <row r="1159" customFormat="false" ht="12.75" hidden="false" customHeight="true" outlineLevel="0" collapsed="false">
      <c r="H1159" s="2"/>
    </row>
    <row r="1160" customFormat="false" ht="12.75" hidden="false" customHeight="true" outlineLevel="0" collapsed="false">
      <c r="H1160" s="2"/>
    </row>
    <row r="1161" customFormat="false" ht="12.75" hidden="false" customHeight="true" outlineLevel="0" collapsed="false">
      <c r="H1161" s="2"/>
    </row>
    <row r="1162" customFormat="false" ht="12.75" hidden="false" customHeight="true" outlineLevel="0" collapsed="false">
      <c r="H1162" s="2"/>
    </row>
    <row r="1163" customFormat="false" ht="12.75" hidden="false" customHeight="true" outlineLevel="0" collapsed="false">
      <c r="H1163" s="2"/>
    </row>
    <row r="1164" customFormat="false" ht="12.75" hidden="false" customHeight="true" outlineLevel="0" collapsed="false">
      <c r="H1164" s="2"/>
    </row>
    <row r="1165" customFormat="false" ht="12.75" hidden="false" customHeight="true" outlineLevel="0" collapsed="false">
      <c r="H1165" s="2"/>
    </row>
    <row r="1166" customFormat="false" ht="12.75" hidden="false" customHeight="true" outlineLevel="0" collapsed="false">
      <c r="H1166" s="2"/>
    </row>
    <row r="1167" customFormat="false" ht="12.75" hidden="false" customHeight="true" outlineLevel="0" collapsed="false">
      <c r="H1167" s="2"/>
    </row>
    <row r="1168" customFormat="false" ht="12.75" hidden="false" customHeight="true" outlineLevel="0" collapsed="false">
      <c r="H1168" s="2"/>
    </row>
    <row r="1169" customFormat="false" ht="12.75" hidden="false" customHeight="true" outlineLevel="0" collapsed="false">
      <c r="H1169" s="2"/>
    </row>
    <row r="1170" customFormat="false" ht="12.75" hidden="false" customHeight="true" outlineLevel="0" collapsed="false">
      <c r="H1170" s="2"/>
    </row>
    <row r="1171" customFormat="false" ht="12.75" hidden="false" customHeight="true" outlineLevel="0" collapsed="false">
      <c r="H1171" s="2"/>
    </row>
    <row r="1172" customFormat="false" ht="12.75" hidden="false" customHeight="true" outlineLevel="0" collapsed="false">
      <c r="H1172" s="2"/>
    </row>
    <row r="1173" customFormat="false" ht="12.75" hidden="false" customHeight="true" outlineLevel="0" collapsed="false">
      <c r="H1173" s="2"/>
    </row>
    <row r="1174" customFormat="false" ht="12.75" hidden="false" customHeight="true" outlineLevel="0" collapsed="false">
      <c r="H1174" s="2"/>
    </row>
    <row r="1175" customFormat="false" ht="12.75" hidden="false" customHeight="true" outlineLevel="0" collapsed="false">
      <c r="H1175" s="2"/>
    </row>
    <row r="1176" customFormat="false" ht="12.75" hidden="false" customHeight="true" outlineLevel="0" collapsed="false">
      <c r="H1176" s="2"/>
    </row>
    <row r="1177" customFormat="false" ht="12.75" hidden="false" customHeight="true" outlineLevel="0" collapsed="false">
      <c r="H1177" s="2"/>
    </row>
    <row r="1178" customFormat="false" ht="12.75" hidden="false" customHeight="true" outlineLevel="0" collapsed="false">
      <c r="H1178" s="2"/>
    </row>
    <row r="1179" customFormat="false" ht="12.75" hidden="false" customHeight="true" outlineLevel="0" collapsed="false">
      <c r="H1179" s="2"/>
    </row>
    <row r="1180" customFormat="false" ht="12.75" hidden="false" customHeight="true" outlineLevel="0" collapsed="false">
      <c r="H1180" s="2"/>
    </row>
    <row r="1181" customFormat="false" ht="12.75" hidden="false" customHeight="true" outlineLevel="0" collapsed="false">
      <c r="H1181" s="2"/>
    </row>
    <row r="1182" customFormat="false" ht="12.75" hidden="false" customHeight="true" outlineLevel="0" collapsed="false">
      <c r="H1182" s="2"/>
    </row>
    <row r="1183" customFormat="false" ht="12.75" hidden="false" customHeight="true" outlineLevel="0" collapsed="false">
      <c r="H1183" s="2"/>
    </row>
    <row r="1184" customFormat="false" ht="12.75" hidden="false" customHeight="true" outlineLevel="0" collapsed="false">
      <c r="H1184" s="2"/>
    </row>
    <row r="1185" customFormat="false" ht="12.75" hidden="false" customHeight="true" outlineLevel="0" collapsed="false">
      <c r="H1185" s="2"/>
    </row>
    <row r="1186" customFormat="false" ht="12.75" hidden="false" customHeight="true" outlineLevel="0" collapsed="false">
      <c r="H1186" s="2"/>
    </row>
    <row r="1187" customFormat="false" ht="12.75" hidden="false" customHeight="true" outlineLevel="0" collapsed="false">
      <c r="H1187" s="2"/>
    </row>
    <row r="1188" customFormat="false" ht="12.75" hidden="false" customHeight="true" outlineLevel="0" collapsed="false">
      <c r="H1188" s="2"/>
    </row>
    <row r="1189" customFormat="false" ht="12.75" hidden="false" customHeight="true" outlineLevel="0" collapsed="false">
      <c r="H1189" s="2"/>
    </row>
    <row r="1190" customFormat="false" ht="12.75" hidden="false" customHeight="true" outlineLevel="0" collapsed="false">
      <c r="H1190" s="2"/>
    </row>
    <row r="1191" customFormat="false" ht="12.75" hidden="false" customHeight="true" outlineLevel="0" collapsed="false">
      <c r="H1191" s="2"/>
    </row>
    <row r="1192" customFormat="false" ht="12.75" hidden="false" customHeight="true" outlineLevel="0" collapsed="false">
      <c r="H1192" s="2"/>
    </row>
    <row r="1193" customFormat="false" ht="12.75" hidden="false" customHeight="true" outlineLevel="0" collapsed="false">
      <c r="H1193" s="2"/>
    </row>
    <row r="1194" customFormat="false" ht="12.75" hidden="false" customHeight="true" outlineLevel="0" collapsed="false">
      <c r="H1194" s="2"/>
    </row>
    <row r="1195" customFormat="false" ht="12.75" hidden="false" customHeight="true" outlineLevel="0" collapsed="false">
      <c r="H1195" s="2"/>
    </row>
    <row r="1196" customFormat="false" ht="12.75" hidden="false" customHeight="true" outlineLevel="0" collapsed="false">
      <c r="H1196" s="2"/>
    </row>
    <row r="1197" customFormat="false" ht="12.75" hidden="false" customHeight="true" outlineLevel="0" collapsed="false">
      <c r="H1197" s="2"/>
    </row>
    <row r="1198" customFormat="false" ht="12.75" hidden="false" customHeight="true" outlineLevel="0" collapsed="false">
      <c r="H1198" s="2"/>
    </row>
    <row r="1199" customFormat="false" ht="12.75" hidden="false" customHeight="true" outlineLevel="0" collapsed="false">
      <c r="H1199" s="2"/>
    </row>
    <row r="1200" customFormat="false" ht="12.75" hidden="false" customHeight="true" outlineLevel="0" collapsed="false">
      <c r="H1200" s="2"/>
    </row>
    <row r="1201" customFormat="false" ht="12.75" hidden="false" customHeight="true" outlineLevel="0" collapsed="false">
      <c r="H1201" s="2"/>
    </row>
    <row r="1202" customFormat="false" ht="12.75" hidden="false" customHeight="true" outlineLevel="0" collapsed="false">
      <c r="H1202" s="2"/>
    </row>
    <row r="1203" customFormat="false" ht="12.75" hidden="false" customHeight="true" outlineLevel="0" collapsed="false">
      <c r="H1203" s="2"/>
    </row>
    <row r="1204" customFormat="false" ht="12.75" hidden="false" customHeight="true" outlineLevel="0" collapsed="false">
      <c r="H1204" s="2"/>
    </row>
    <row r="1205" customFormat="false" ht="12.75" hidden="false" customHeight="true" outlineLevel="0" collapsed="false">
      <c r="H1205" s="2"/>
    </row>
    <row r="1206" customFormat="false" ht="12.75" hidden="false" customHeight="true" outlineLevel="0" collapsed="false">
      <c r="H1206" s="2"/>
    </row>
    <row r="1207" customFormat="false" ht="12.75" hidden="false" customHeight="true" outlineLevel="0" collapsed="false">
      <c r="H1207" s="2"/>
    </row>
    <row r="1208" customFormat="false" ht="12.75" hidden="false" customHeight="true" outlineLevel="0" collapsed="false">
      <c r="H1208" s="2"/>
    </row>
    <row r="1209" customFormat="false" ht="12.75" hidden="false" customHeight="true" outlineLevel="0" collapsed="false">
      <c r="H1209" s="2"/>
    </row>
    <row r="1210" customFormat="false" ht="12.75" hidden="false" customHeight="true" outlineLevel="0" collapsed="false">
      <c r="H1210" s="2"/>
    </row>
    <row r="1211" customFormat="false" ht="12.75" hidden="false" customHeight="true" outlineLevel="0" collapsed="false">
      <c r="H1211" s="2"/>
    </row>
    <row r="1212" customFormat="false" ht="12.75" hidden="false" customHeight="true" outlineLevel="0" collapsed="false">
      <c r="H1212" s="2"/>
    </row>
    <row r="1213" customFormat="false" ht="12.75" hidden="false" customHeight="true" outlineLevel="0" collapsed="false">
      <c r="H1213" s="2"/>
    </row>
    <row r="1214" customFormat="false" ht="12.75" hidden="false" customHeight="true" outlineLevel="0" collapsed="false">
      <c r="H1214" s="2"/>
    </row>
    <row r="1215" customFormat="false" ht="12.75" hidden="false" customHeight="true" outlineLevel="0" collapsed="false">
      <c r="H1215" s="2"/>
    </row>
    <row r="1216" customFormat="false" ht="12.75" hidden="false" customHeight="true" outlineLevel="0" collapsed="false">
      <c r="H1216" s="2"/>
    </row>
    <row r="1217" customFormat="false" ht="12.75" hidden="false" customHeight="true" outlineLevel="0" collapsed="false">
      <c r="H1217" s="2"/>
    </row>
    <row r="1218" customFormat="false" ht="12.75" hidden="false" customHeight="true" outlineLevel="0" collapsed="false">
      <c r="H1218" s="2"/>
    </row>
    <row r="1219" customFormat="false" ht="12.75" hidden="false" customHeight="true" outlineLevel="0" collapsed="false">
      <c r="H1219" s="2"/>
    </row>
    <row r="1220" customFormat="false" ht="12.75" hidden="false" customHeight="true" outlineLevel="0" collapsed="false">
      <c r="H1220" s="2"/>
    </row>
    <row r="1221" customFormat="false" ht="12.75" hidden="false" customHeight="true" outlineLevel="0" collapsed="false">
      <c r="H1221" s="2"/>
    </row>
    <row r="1222" customFormat="false" ht="12.75" hidden="false" customHeight="true" outlineLevel="0" collapsed="false">
      <c r="H1222" s="2"/>
    </row>
    <row r="1223" customFormat="false" ht="12.75" hidden="false" customHeight="true" outlineLevel="0" collapsed="false">
      <c r="H1223" s="2"/>
    </row>
    <row r="1224" customFormat="false" ht="12.75" hidden="false" customHeight="true" outlineLevel="0" collapsed="false">
      <c r="H1224" s="2"/>
    </row>
    <row r="1225" customFormat="false" ht="12.75" hidden="false" customHeight="true" outlineLevel="0" collapsed="false">
      <c r="H1225" s="2"/>
    </row>
    <row r="1226" customFormat="false" ht="12.75" hidden="false" customHeight="true" outlineLevel="0" collapsed="false">
      <c r="H1226" s="2"/>
    </row>
    <row r="1227" customFormat="false" ht="12.75" hidden="false" customHeight="true" outlineLevel="0" collapsed="false">
      <c r="H1227" s="2"/>
    </row>
    <row r="1228" customFormat="false" ht="12.75" hidden="false" customHeight="true" outlineLevel="0" collapsed="false">
      <c r="H1228" s="2"/>
    </row>
    <row r="1229" customFormat="false" ht="12.75" hidden="false" customHeight="true" outlineLevel="0" collapsed="false">
      <c r="H1229" s="2"/>
    </row>
    <row r="1230" customFormat="false" ht="12.75" hidden="false" customHeight="true" outlineLevel="0" collapsed="false">
      <c r="H1230" s="2"/>
    </row>
    <row r="1231" customFormat="false" ht="12.75" hidden="false" customHeight="true" outlineLevel="0" collapsed="false">
      <c r="H1231" s="2"/>
    </row>
    <row r="1232" customFormat="false" ht="12.75" hidden="false" customHeight="true" outlineLevel="0" collapsed="false">
      <c r="H1232" s="2"/>
    </row>
    <row r="1233" customFormat="false" ht="12.75" hidden="false" customHeight="true" outlineLevel="0" collapsed="false">
      <c r="H1233" s="2"/>
    </row>
    <row r="1234" customFormat="false" ht="12.75" hidden="false" customHeight="true" outlineLevel="0" collapsed="false">
      <c r="H1234" s="2"/>
    </row>
    <row r="1235" customFormat="false" ht="12.75" hidden="false" customHeight="true" outlineLevel="0" collapsed="false">
      <c r="H1235" s="2"/>
    </row>
    <row r="1236" customFormat="false" ht="12.75" hidden="false" customHeight="true" outlineLevel="0" collapsed="false">
      <c r="H1236" s="2"/>
    </row>
    <row r="1237" customFormat="false" ht="12.75" hidden="false" customHeight="true" outlineLevel="0" collapsed="false">
      <c r="H1237" s="2"/>
    </row>
    <row r="1238" customFormat="false" ht="12.75" hidden="false" customHeight="true" outlineLevel="0" collapsed="false">
      <c r="H1238" s="2"/>
    </row>
    <row r="1239" customFormat="false" ht="12.75" hidden="false" customHeight="true" outlineLevel="0" collapsed="false">
      <c r="H1239" s="2"/>
    </row>
    <row r="1240" customFormat="false" ht="12.75" hidden="false" customHeight="true" outlineLevel="0" collapsed="false">
      <c r="H1240" s="2"/>
    </row>
    <row r="1241" customFormat="false" ht="12.75" hidden="false" customHeight="true" outlineLevel="0" collapsed="false">
      <c r="H1241" s="2"/>
    </row>
    <row r="1242" customFormat="false" ht="12.75" hidden="false" customHeight="true" outlineLevel="0" collapsed="false">
      <c r="H1242" s="2"/>
    </row>
    <row r="1243" customFormat="false" ht="12.75" hidden="false" customHeight="true" outlineLevel="0" collapsed="false">
      <c r="H1243" s="2"/>
    </row>
    <row r="1244" customFormat="false" ht="12.75" hidden="false" customHeight="true" outlineLevel="0" collapsed="false">
      <c r="H1244" s="2"/>
    </row>
    <row r="1245" customFormat="false" ht="12.75" hidden="false" customHeight="true" outlineLevel="0" collapsed="false">
      <c r="H1245" s="2"/>
    </row>
    <row r="1246" customFormat="false" ht="12.75" hidden="false" customHeight="true" outlineLevel="0" collapsed="false">
      <c r="H1246" s="2"/>
    </row>
    <row r="1247" customFormat="false" ht="12.75" hidden="false" customHeight="true" outlineLevel="0" collapsed="false">
      <c r="H1247" s="2"/>
    </row>
    <row r="1248" customFormat="false" ht="12.75" hidden="false" customHeight="true" outlineLevel="0" collapsed="false">
      <c r="H1248" s="2"/>
    </row>
    <row r="1249" customFormat="false" ht="12.75" hidden="false" customHeight="true" outlineLevel="0" collapsed="false">
      <c r="H1249" s="2"/>
    </row>
    <row r="1250" customFormat="false" ht="12.75" hidden="false" customHeight="true" outlineLevel="0" collapsed="false">
      <c r="H1250" s="2"/>
    </row>
    <row r="1251" customFormat="false" ht="12.75" hidden="false" customHeight="true" outlineLevel="0" collapsed="false">
      <c r="H1251" s="2"/>
    </row>
    <row r="1252" customFormat="false" ht="12.75" hidden="false" customHeight="true" outlineLevel="0" collapsed="false">
      <c r="H1252" s="2"/>
    </row>
    <row r="1253" customFormat="false" ht="12.75" hidden="false" customHeight="true" outlineLevel="0" collapsed="false">
      <c r="H1253" s="2"/>
    </row>
    <row r="1254" customFormat="false" ht="12.75" hidden="false" customHeight="true" outlineLevel="0" collapsed="false">
      <c r="H1254" s="2"/>
    </row>
    <row r="1255" customFormat="false" ht="12.75" hidden="false" customHeight="true" outlineLevel="0" collapsed="false">
      <c r="H1255" s="2"/>
    </row>
    <row r="1256" customFormat="false" ht="12.75" hidden="false" customHeight="true" outlineLevel="0" collapsed="false">
      <c r="H1256" s="2"/>
    </row>
    <row r="1257" customFormat="false" ht="12.75" hidden="false" customHeight="true" outlineLevel="0" collapsed="false">
      <c r="H1257" s="2"/>
    </row>
    <row r="1258" customFormat="false" ht="12.75" hidden="false" customHeight="true" outlineLevel="0" collapsed="false">
      <c r="H1258" s="2"/>
    </row>
    <row r="1259" customFormat="false" ht="12.75" hidden="false" customHeight="true" outlineLevel="0" collapsed="false">
      <c r="H1259" s="2"/>
    </row>
    <row r="1260" customFormat="false" ht="12.75" hidden="false" customHeight="true" outlineLevel="0" collapsed="false">
      <c r="H1260" s="2"/>
    </row>
    <row r="1261" customFormat="false" ht="12.75" hidden="false" customHeight="true" outlineLevel="0" collapsed="false">
      <c r="H1261" s="2"/>
    </row>
    <row r="1262" customFormat="false" ht="12.75" hidden="false" customHeight="true" outlineLevel="0" collapsed="false">
      <c r="H1262" s="2"/>
    </row>
    <row r="1263" customFormat="false" ht="12.75" hidden="false" customHeight="true" outlineLevel="0" collapsed="false">
      <c r="H1263" s="2"/>
    </row>
    <row r="1264" customFormat="false" ht="12.75" hidden="false" customHeight="true" outlineLevel="0" collapsed="false">
      <c r="H1264" s="2"/>
    </row>
    <row r="1265" customFormat="false" ht="12.75" hidden="false" customHeight="true" outlineLevel="0" collapsed="false">
      <c r="H1265" s="2"/>
    </row>
    <row r="1266" customFormat="false" ht="12.75" hidden="false" customHeight="true" outlineLevel="0" collapsed="false">
      <c r="H1266" s="2"/>
    </row>
    <row r="1267" customFormat="false" ht="12.75" hidden="false" customHeight="true" outlineLevel="0" collapsed="false">
      <c r="H1267" s="2"/>
    </row>
    <row r="1268" customFormat="false" ht="12.75" hidden="false" customHeight="true" outlineLevel="0" collapsed="false">
      <c r="H1268" s="2"/>
    </row>
    <row r="1269" customFormat="false" ht="12.75" hidden="false" customHeight="true" outlineLevel="0" collapsed="false">
      <c r="H1269" s="2"/>
    </row>
    <row r="1270" customFormat="false" ht="12.75" hidden="false" customHeight="true" outlineLevel="0" collapsed="false">
      <c r="H1270" s="2"/>
    </row>
    <row r="1271" customFormat="false" ht="12.75" hidden="false" customHeight="true" outlineLevel="0" collapsed="false">
      <c r="H1271" s="2"/>
    </row>
    <row r="1272" customFormat="false" ht="12.75" hidden="false" customHeight="true" outlineLevel="0" collapsed="false">
      <c r="H1272" s="2"/>
    </row>
    <row r="1273" customFormat="false" ht="12.75" hidden="false" customHeight="true" outlineLevel="0" collapsed="false">
      <c r="H1273" s="2"/>
    </row>
    <row r="1274" customFormat="false" ht="12.75" hidden="false" customHeight="true" outlineLevel="0" collapsed="false">
      <c r="H1274" s="2"/>
    </row>
    <row r="1275" customFormat="false" ht="12.75" hidden="false" customHeight="true" outlineLevel="0" collapsed="false">
      <c r="H1275" s="2"/>
    </row>
    <row r="1276" customFormat="false" ht="12.75" hidden="false" customHeight="true" outlineLevel="0" collapsed="false">
      <c r="H1276" s="2"/>
    </row>
    <row r="1277" customFormat="false" ht="12.75" hidden="false" customHeight="true" outlineLevel="0" collapsed="false">
      <c r="H1277" s="2"/>
    </row>
    <row r="1278" customFormat="false" ht="12.75" hidden="false" customHeight="true" outlineLevel="0" collapsed="false">
      <c r="H1278" s="2"/>
    </row>
    <row r="1279" customFormat="false" ht="12.75" hidden="false" customHeight="true" outlineLevel="0" collapsed="false">
      <c r="H1279" s="2"/>
    </row>
    <row r="1280" customFormat="false" ht="12.75" hidden="false" customHeight="true" outlineLevel="0" collapsed="false">
      <c r="H1280" s="2"/>
    </row>
    <row r="1281" customFormat="false" ht="12.75" hidden="false" customHeight="true" outlineLevel="0" collapsed="false">
      <c r="H1281" s="2"/>
    </row>
    <row r="1282" customFormat="false" ht="12.75" hidden="false" customHeight="true" outlineLevel="0" collapsed="false">
      <c r="H1282" s="2"/>
    </row>
    <row r="1283" customFormat="false" ht="12.75" hidden="false" customHeight="true" outlineLevel="0" collapsed="false">
      <c r="H1283" s="2"/>
    </row>
    <row r="1284" customFormat="false" ht="12.75" hidden="false" customHeight="true" outlineLevel="0" collapsed="false">
      <c r="H1284" s="2"/>
    </row>
    <row r="1285" customFormat="false" ht="12.75" hidden="false" customHeight="true" outlineLevel="0" collapsed="false">
      <c r="H1285" s="2"/>
    </row>
    <row r="1286" customFormat="false" ht="12.75" hidden="false" customHeight="true" outlineLevel="0" collapsed="false">
      <c r="H1286" s="2"/>
    </row>
    <row r="1287" customFormat="false" ht="12.75" hidden="false" customHeight="true" outlineLevel="0" collapsed="false">
      <c r="H1287" s="2"/>
    </row>
    <row r="1288" customFormat="false" ht="12.75" hidden="false" customHeight="true" outlineLevel="0" collapsed="false">
      <c r="H1288" s="2"/>
    </row>
    <row r="1289" customFormat="false" ht="12.75" hidden="false" customHeight="true" outlineLevel="0" collapsed="false">
      <c r="H1289" s="2"/>
    </row>
    <row r="1290" customFormat="false" ht="12.75" hidden="false" customHeight="true" outlineLevel="0" collapsed="false">
      <c r="H1290" s="2"/>
    </row>
    <row r="1291" customFormat="false" ht="12.75" hidden="false" customHeight="true" outlineLevel="0" collapsed="false">
      <c r="H1291" s="2"/>
    </row>
    <row r="1292" customFormat="false" ht="12.75" hidden="false" customHeight="true" outlineLevel="0" collapsed="false">
      <c r="H1292" s="2"/>
    </row>
    <row r="1293" customFormat="false" ht="12.75" hidden="false" customHeight="true" outlineLevel="0" collapsed="false">
      <c r="H1293" s="2"/>
    </row>
    <row r="1294" customFormat="false" ht="12.75" hidden="false" customHeight="true" outlineLevel="0" collapsed="false">
      <c r="H1294" s="2"/>
    </row>
    <row r="1295" customFormat="false" ht="12.75" hidden="false" customHeight="true" outlineLevel="0" collapsed="false">
      <c r="H1295" s="2"/>
    </row>
    <row r="1296" customFormat="false" ht="12.75" hidden="false" customHeight="true" outlineLevel="0" collapsed="false">
      <c r="H1296" s="2"/>
    </row>
    <row r="1297" customFormat="false" ht="12.75" hidden="false" customHeight="true" outlineLevel="0" collapsed="false">
      <c r="H1297" s="2"/>
    </row>
    <row r="1298" customFormat="false" ht="12.75" hidden="false" customHeight="true" outlineLevel="0" collapsed="false">
      <c r="H1298" s="2"/>
    </row>
    <row r="1299" customFormat="false" ht="12.75" hidden="false" customHeight="true" outlineLevel="0" collapsed="false">
      <c r="H1299" s="2"/>
    </row>
    <row r="1300" customFormat="false" ht="12.75" hidden="false" customHeight="true" outlineLevel="0" collapsed="false">
      <c r="H1300" s="2"/>
    </row>
    <row r="1301" customFormat="false" ht="12.75" hidden="false" customHeight="true" outlineLevel="0" collapsed="false">
      <c r="H1301" s="2"/>
    </row>
    <row r="1302" customFormat="false" ht="12.75" hidden="false" customHeight="true" outlineLevel="0" collapsed="false">
      <c r="H1302" s="2"/>
    </row>
    <row r="1303" customFormat="false" ht="12.75" hidden="false" customHeight="true" outlineLevel="0" collapsed="false">
      <c r="H1303" s="2"/>
    </row>
    <row r="1304" customFormat="false" ht="12.75" hidden="false" customHeight="true" outlineLevel="0" collapsed="false">
      <c r="H1304" s="2"/>
    </row>
    <row r="1305" customFormat="false" ht="12.75" hidden="false" customHeight="true" outlineLevel="0" collapsed="false">
      <c r="H1305" s="2"/>
    </row>
    <row r="1306" customFormat="false" ht="12.75" hidden="false" customHeight="true" outlineLevel="0" collapsed="false">
      <c r="H1306" s="2"/>
    </row>
    <row r="1307" customFormat="false" ht="12.75" hidden="false" customHeight="true" outlineLevel="0" collapsed="false">
      <c r="H1307" s="2"/>
    </row>
    <row r="1308" customFormat="false" ht="12.75" hidden="false" customHeight="true" outlineLevel="0" collapsed="false">
      <c r="H1308" s="2"/>
    </row>
    <row r="1309" customFormat="false" ht="12.75" hidden="false" customHeight="true" outlineLevel="0" collapsed="false">
      <c r="H1309" s="2"/>
    </row>
    <row r="1310" customFormat="false" ht="12.75" hidden="false" customHeight="true" outlineLevel="0" collapsed="false">
      <c r="H1310" s="2"/>
    </row>
    <row r="1311" customFormat="false" ht="12.75" hidden="false" customHeight="true" outlineLevel="0" collapsed="false">
      <c r="H1311" s="2"/>
    </row>
    <row r="1312" customFormat="false" ht="12.75" hidden="false" customHeight="true" outlineLevel="0" collapsed="false">
      <c r="H1312" s="2"/>
    </row>
    <row r="1313" customFormat="false" ht="12.75" hidden="false" customHeight="true" outlineLevel="0" collapsed="false">
      <c r="H1313" s="2"/>
    </row>
    <row r="1314" customFormat="false" ht="12.75" hidden="false" customHeight="true" outlineLevel="0" collapsed="false">
      <c r="H1314" s="2"/>
    </row>
    <row r="1315" customFormat="false" ht="12.75" hidden="false" customHeight="true" outlineLevel="0" collapsed="false">
      <c r="H1315" s="2"/>
    </row>
    <row r="1316" customFormat="false" ht="12.75" hidden="false" customHeight="true" outlineLevel="0" collapsed="false">
      <c r="H1316" s="2"/>
    </row>
    <row r="1317" customFormat="false" ht="12.75" hidden="false" customHeight="true" outlineLevel="0" collapsed="false">
      <c r="H1317" s="2"/>
    </row>
    <row r="1318" customFormat="false" ht="12.75" hidden="false" customHeight="true" outlineLevel="0" collapsed="false">
      <c r="H1318" s="2"/>
    </row>
    <row r="1319" customFormat="false" ht="12.75" hidden="false" customHeight="true" outlineLevel="0" collapsed="false">
      <c r="H1319" s="2"/>
    </row>
    <row r="1320" customFormat="false" ht="12.75" hidden="false" customHeight="true" outlineLevel="0" collapsed="false">
      <c r="H1320" s="2"/>
    </row>
    <row r="1321" customFormat="false" ht="12.75" hidden="false" customHeight="true" outlineLevel="0" collapsed="false">
      <c r="H1321" s="2"/>
    </row>
    <row r="1322" customFormat="false" ht="12.75" hidden="false" customHeight="true" outlineLevel="0" collapsed="false">
      <c r="H1322" s="2"/>
    </row>
    <row r="1323" customFormat="false" ht="12.75" hidden="false" customHeight="true" outlineLevel="0" collapsed="false">
      <c r="H1323" s="2"/>
    </row>
    <row r="1324" customFormat="false" ht="12.75" hidden="false" customHeight="true" outlineLevel="0" collapsed="false">
      <c r="H1324" s="2"/>
    </row>
    <row r="1325" customFormat="false" ht="12.75" hidden="false" customHeight="true" outlineLevel="0" collapsed="false">
      <c r="H1325" s="2"/>
    </row>
    <row r="1326" customFormat="false" ht="12.75" hidden="false" customHeight="true" outlineLevel="0" collapsed="false">
      <c r="H1326" s="2"/>
    </row>
    <row r="1327" customFormat="false" ht="12.75" hidden="false" customHeight="true" outlineLevel="0" collapsed="false">
      <c r="H1327" s="2"/>
    </row>
    <row r="1328" customFormat="false" ht="12.75" hidden="false" customHeight="true" outlineLevel="0" collapsed="false">
      <c r="H1328" s="2"/>
    </row>
    <row r="1329" customFormat="false" ht="12.75" hidden="false" customHeight="true" outlineLevel="0" collapsed="false">
      <c r="H1329" s="2"/>
    </row>
    <row r="1330" customFormat="false" ht="12.75" hidden="false" customHeight="true" outlineLevel="0" collapsed="false">
      <c r="H1330" s="2"/>
    </row>
    <row r="1331" customFormat="false" ht="12.75" hidden="false" customHeight="true" outlineLevel="0" collapsed="false">
      <c r="H1331" s="2"/>
    </row>
    <row r="1332" customFormat="false" ht="12.75" hidden="false" customHeight="true" outlineLevel="0" collapsed="false">
      <c r="H1332" s="2"/>
    </row>
    <row r="1333" customFormat="false" ht="12.75" hidden="false" customHeight="true" outlineLevel="0" collapsed="false">
      <c r="H1333" s="2"/>
    </row>
    <row r="1334" customFormat="false" ht="12.75" hidden="false" customHeight="true" outlineLevel="0" collapsed="false">
      <c r="H1334" s="2"/>
    </row>
    <row r="1335" customFormat="false" ht="12.75" hidden="false" customHeight="true" outlineLevel="0" collapsed="false">
      <c r="H1335" s="2"/>
    </row>
    <row r="1336" customFormat="false" ht="12.75" hidden="false" customHeight="true" outlineLevel="0" collapsed="false">
      <c r="H1336" s="2"/>
    </row>
    <row r="1337" customFormat="false" ht="12.75" hidden="false" customHeight="true" outlineLevel="0" collapsed="false">
      <c r="H1337" s="2"/>
    </row>
    <row r="1338" customFormat="false" ht="12.75" hidden="false" customHeight="true" outlineLevel="0" collapsed="false">
      <c r="H1338" s="2"/>
    </row>
    <row r="1339" customFormat="false" ht="12.75" hidden="false" customHeight="true" outlineLevel="0" collapsed="false">
      <c r="H1339" s="2"/>
    </row>
    <row r="1340" customFormat="false" ht="12.75" hidden="false" customHeight="true" outlineLevel="0" collapsed="false">
      <c r="H1340" s="2"/>
    </row>
    <row r="1341" customFormat="false" ht="12.75" hidden="false" customHeight="true" outlineLevel="0" collapsed="false">
      <c r="H1341" s="2"/>
    </row>
    <row r="1342" customFormat="false" ht="12.75" hidden="false" customHeight="true" outlineLevel="0" collapsed="false">
      <c r="H1342" s="2"/>
    </row>
    <row r="1343" customFormat="false" ht="12.75" hidden="false" customHeight="true" outlineLevel="0" collapsed="false">
      <c r="H1343" s="2"/>
    </row>
    <row r="1344" customFormat="false" ht="12.75" hidden="false" customHeight="true" outlineLevel="0" collapsed="false">
      <c r="H1344" s="2"/>
    </row>
    <row r="1345" customFormat="false" ht="12.75" hidden="false" customHeight="true" outlineLevel="0" collapsed="false">
      <c r="H1345" s="2"/>
    </row>
    <row r="1346" customFormat="false" ht="12.75" hidden="false" customHeight="true" outlineLevel="0" collapsed="false">
      <c r="H1346" s="2"/>
    </row>
    <row r="1347" customFormat="false" ht="12.75" hidden="false" customHeight="true" outlineLevel="0" collapsed="false">
      <c r="H1347" s="2"/>
    </row>
    <row r="1348" customFormat="false" ht="12.75" hidden="false" customHeight="true" outlineLevel="0" collapsed="false">
      <c r="H1348" s="2"/>
    </row>
    <row r="1349" customFormat="false" ht="12.75" hidden="false" customHeight="true" outlineLevel="0" collapsed="false">
      <c r="H1349" s="2"/>
    </row>
    <row r="1350" customFormat="false" ht="12.75" hidden="false" customHeight="true" outlineLevel="0" collapsed="false">
      <c r="H1350" s="2"/>
    </row>
    <row r="1351" customFormat="false" ht="12.75" hidden="false" customHeight="true" outlineLevel="0" collapsed="false">
      <c r="H1351" s="2"/>
    </row>
    <row r="1352" customFormat="false" ht="12.75" hidden="false" customHeight="true" outlineLevel="0" collapsed="false">
      <c r="H1352" s="2"/>
    </row>
    <row r="1353" customFormat="false" ht="12.75" hidden="false" customHeight="true" outlineLevel="0" collapsed="false">
      <c r="H1353" s="2"/>
    </row>
    <row r="1354" customFormat="false" ht="12.75" hidden="false" customHeight="true" outlineLevel="0" collapsed="false">
      <c r="H1354" s="2"/>
    </row>
    <row r="1355" customFormat="false" ht="12.75" hidden="false" customHeight="true" outlineLevel="0" collapsed="false">
      <c r="H1355" s="2"/>
    </row>
    <row r="1356" customFormat="false" ht="12.75" hidden="false" customHeight="true" outlineLevel="0" collapsed="false">
      <c r="H1356" s="2"/>
    </row>
    <row r="1357" customFormat="false" ht="12.75" hidden="false" customHeight="true" outlineLevel="0" collapsed="false">
      <c r="H1357" s="2"/>
    </row>
    <row r="1358" customFormat="false" ht="12.75" hidden="false" customHeight="true" outlineLevel="0" collapsed="false">
      <c r="H1358" s="2"/>
    </row>
    <row r="1359" customFormat="false" ht="12.75" hidden="false" customHeight="true" outlineLevel="0" collapsed="false">
      <c r="H1359" s="2"/>
    </row>
    <row r="1360" customFormat="false" ht="12.75" hidden="false" customHeight="true" outlineLevel="0" collapsed="false">
      <c r="H1360" s="2"/>
    </row>
    <row r="1361" customFormat="false" ht="12.75" hidden="false" customHeight="true" outlineLevel="0" collapsed="false">
      <c r="H1361" s="2"/>
    </row>
    <row r="1362" customFormat="false" ht="12.75" hidden="false" customHeight="true" outlineLevel="0" collapsed="false">
      <c r="H1362" s="2"/>
    </row>
    <row r="1363" customFormat="false" ht="12.75" hidden="false" customHeight="true" outlineLevel="0" collapsed="false">
      <c r="H1363" s="2"/>
    </row>
    <row r="1364" customFormat="false" ht="12.75" hidden="false" customHeight="true" outlineLevel="0" collapsed="false">
      <c r="H1364" s="2"/>
    </row>
    <row r="1365" customFormat="false" ht="12.75" hidden="false" customHeight="true" outlineLevel="0" collapsed="false">
      <c r="H1365" s="2"/>
    </row>
    <row r="1366" customFormat="false" ht="12.75" hidden="false" customHeight="true" outlineLevel="0" collapsed="false">
      <c r="H1366" s="2"/>
    </row>
    <row r="1367" customFormat="false" ht="12.75" hidden="false" customHeight="true" outlineLevel="0" collapsed="false">
      <c r="H1367" s="2"/>
    </row>
    <row r="1368" customFormat="false" ht="12.75" hidden="false" customHeight="true" outlineLevel="0" collapsed="false">
      <c r="H1368" s="2"/>
    </row>
    <row r="1369" customFormat="false" ht="12.75" hidden="false" customHeight="true" outlineLevel="0" collapsed="false">
      <c r="H1369" s="2"/>
    </row>
    <row r="1370" customFormat="false" ht="12.75" hidden="false" customHeight="true" outlineLevel="0" collapsed="false">
      <c r="H1370" s="2"/>
    </row>
    <row r="1371" customFormat="false" ht="12.75" hidden="false" customHeight="true" outlineLevel="0" collapsed="false">
      <c r="H1371" s="2"/>
    </row>
    <row r="1372" customFormat="false" ht="12.75" hidden="false" customHeight="true" outlineLevel="0" collapsed="false">
      <c r="H1372" s="2"/>
    </row>
    <row r="1373" customFormat="false" ht="12.75" hidden="false" customHeight="true" outlineLevel="0" collapsed="false">
      <c r="H1373" s="2"/>
    </row>
    <row r="1374" customFormat="false" ht="12.75" hidden="false" customHeight="true" outlineLevel="0" collapsed="false">
      <c r="H1374" s="2"/>
    </row>
    <row r="1375" customFormat="false" ht="12.75" hidden="false" customHeight="true" outlineLevel="0" collapsed="false">
      <c r="H1375" s="2"/>
    </row>
    <row r="1376" customFormat="false" ht="12.75" hidden="false" customHeight="true" outlineLevel="0" collapsed="false">
      <c r="H1376" s="2"/>
    </row>
    <row r="1377" customFormat="false" ht="12.75" hidden="false" customHeight="true" outlineLevel="0" collapsed="false">
      <c r="H1377" s="2"/>
    </row>
    <row r="1378" customFormat="false" ht="12.75" hidden="false" customHeight="true" outlineLevel="0" collapsed="false">
      <c r="H1378" s="2"/>
    </row>
    <row r="1379" customFormat="false" ht="12.75" hidden="false" customHeight="true" outlineLevel="0" collapsed="false">
      <c r="H1379" s="2"/>
    </row>
    <row r="1380" customFormat="false" ht="12.75" hidden="false" customHeight="true" outlineLevel="0" collapsed="false">
      <c r="H1380" s="2"/>
    </row>
    <row r="1381" customFormat="false" ht="12.75" hidden="false" customHeight="true" outlineLevel="0" collapsed="false">
      <c r="H1381" s="2"/>
    </row>
    <row r="1382" customFormat="false" ht="12.75" hidden="false" customHeight="true" outlineLevel="0" collapsed="false">
      <c r="H1382" s="2"/>
    </row>
    <row r="1383" customFormat="false" ht="12.75" hidden="false" customHeight="true" outlineLevel="0" collapsed="false">
      <c r="H1383" s="2"/>
    </row>
    <row r="1384" customFormat="false" ht="12.75" hidden="false" customHeight="true" outlineLevel="0" collapsed="false">
      <c r="H1384" s="2"/>
    </row>
    <row r="1385" customFormat="false" ht="12.75" hidden="false" customHeight="true" outlineLevel="0" collapsed="false">
      <c r="H1385" s="2"/>
    </row>
    <row r="1386" customFormat="false" ht="12.75" hidden="false" customHeight="true" outlineLevel="0" collapsed="false">
      <c r="H1386" s="2"/>
    </row>
    <row r="1387" customFormat="false" ht="12.75" hidden="false" customHeight="true" outlineLevel="0" collapsed="false">
      <c r="H1387" s="2"/>
    </row>
    <row r="1388" customFormat="false" ht="12.75" hidden="false" customHeight="true" outlineLevel="0" collapsed="false">
      <c r="H1388" s="2"/>
    </row>
    <row r="1389" customFormat="false" ht="12.75" hidden="false" customHeight="true" outlineLevel="0" collapsed="false">
      <c r="H1389" s="2"/>
    </row>
    <row r="1390" customFormat="false" ht="12.75" hidden="false" customHeight="true" outlineLevel="0" collapsed="false">
      <c r="H1390" s="2"/>
    </row>
    <row r="1391" customFormat="false" ht="12.75" hidden="false" customHeight="true" outlineLevel="0" collapsed="false">
      <c r="H1391" s="2"/>
    </row>
    <row r="1392" customFormat="false" ht="12.75" hidden="false" customHeight="true" outlineLevel="0" collapsed="false">
      <c r="H1392" s="2"/>
    </row>
    <row r="1393" customFormat="false" ht="12.75" hidden="false" customHeight="true" outlineLevel="0" collapsed="false">
      <c r="H1393" s="2"/>
    </row>
    <row r="1394" customFormat="false" ht="12.75" hidden="false" customHeight="true" outlineLevel="0" collapsed="false">
      <c r="H1394" s="2"/>
    </row>
    <row r="1395" customFormat="false" ht="12.75" hidden="false" customHeight="true" outlineLevel="0" collapsed="false">
      <c r="H1395" s="2"/>
    </row>
    <row r="1396" customFormat="false" ht="12.75" hidden="false" customHeight="true" outlineLevel="0" collapsed="false">
      <c r="H1396" s="2"/>
    </row>
    <row r="1397" customFormat="false" ht="12.75" hidden="false" customHeight="true" outlineLevel="0" collapsed="false">
      <c r="H1397" s="2"/>
    </row>
    <row r="1398" customFormat="false" ht="12.75" hidden="false" customHeight="true" outlineLevel="0" collapsed="false">
      <c r="H1398" s="2"/>
    </row>
    <row r="1399" customFormat="false" ht="12.75" hidden="false" customHeight="true" outlineLevel="0" collapsed="false">
      <c r="H1399" s="2"/>
    </row>
    <row r="1400" customFormat="false" ht="12.75" hidden="false" customHeight="true" outlineLevel="0" collapsed="false">
      <c r="H1400" s="2"/>
    </row>
    <row r="1401" customFormat="false" ht="12.75" hidden="false" customHeight="true" outlineLevel="0" collapsed="false">
      <c r="H1401" s="2"/>
    </row>
    <row r="1402" customFormat="false" ht="12.75" hidden="false" customHeight="true" outlineLevel="0" collapsed="false">
      <c r="H1402" s="2"/>
    </row>
    <row r="1403" customFormat="false" ht="12.75" hidden="false" customHeight="true" outlineLevel="0" collapsed="false">
      <c r="H1403" s="2"/>
    </row>
    <row r="1404" customFormat="false" ht="12.75" hidden="false" customHeight="true" outlineLevel="0" collapsed="false">
      <c r="H1404" s="2"/>
    </row>
    <row r="1405" customFormat="false" ht="12.75" hidden="false" customHeight="true" outlineLevel="0" collapsed="false">
      <c r="H1405" s="2"/>
    </row>
    <row r="1406" customFormat="false" ht="12.75" hidden="false" customHeight="true" outlineLevel="0" collapsed="false">
      <c r="H1406" s="2"/>
    </row>
    <row r="1407" customFormat="false" ht="12.75" hidden="false" customHeight="true" outlineLevel="0" collapsed="false">
      <c r="H1407" s="2"/>
    </row>
    <row r="1408" customFormat="false" ht="12.75" hidden="false" customHeight="true" outlineLevel="0" collapsed="false">
      <c r="H1408" s="2"/>
    </row>
    <row r="1409" customFormat="false" ht="12.75" hidden="false" customHeight="true" outlineLevel="0" collapsed="false">
      <c r="H1409" s="2"/>
    </row>
    <row r="1410" customFormat="false" ht="12.75" hidden="false" customHeight="true" outlineLevel="0" collapsed="false">
      <c r="H1410" s="2"/>
    </row>
    <row r="1411" customFormat="false" ht="12.75" hidden="false" customHeight="true" outlineLevel="0" collapsed="false">
      <c r="H1411" s="2"/>
    </row>
    <row r="1412" customFormat="false" ht="12.75" hidden="false" customHeight="true" outlineLevel="0" collapsed="false">
      <c r="H1412" s="2"/>
    </row>
    <row r="1413" customFormat="false" ht="12.75" hidden="false" customHeight="true" outlineLevel="0" collapsed="false">
      <c r="H1413" s="2"/>
    </row>
    <row r="1414" customFormat="false" ht="12.75" hidden="false" customHeight="true" outlineLevel="0" collapsed="false">
      <c r="H1414" s="2"/>
    </row>
    <row r="1415" customFormat="false" ht="12.75" hidden="false" customHeight="true" outlineLevel="0" collapsed="false">
      <c r="H1415" s="2"/>
    </row>
    <row r="1416" customFormat="false" ht="12.75" hidden="false" customHeight="true" outlineLevel="0" collapsed="false">
      <c r="H1416" s="2"/>
    </row>
    <row r="1417" customFormat="false" ht="12.75" hidden="false" customHeight="true" outlineLevel="0" collapsed="false">
      <c r="H1417" s="2"/>
    </row>
    <row r="1418" customFormat="false" ht="12.75" hidden="false" customHeight="true" outlineLevel="0" collapsed="false">
      <c r="H1418" s="2"/>
    </row>
    <row r="1419" customFormat="false" ht="12.75" hidden="false" customHeight="true" outlineLevel="0" collapsed="false">
      <c r="H1419" s="2"/>
    </row>
    <row r="1420" customFormat="false" ht="12.75" hidden="false" customHeight="true" outlineLevel="0" collapsed="false">
      <c r="H1420" s="2"/>
    </row>
    <row r="1421" customFormat="false" ht="12.75" hidden="false" customHeight="true" outlineLevel="0" collapsed="false">
      <c r="H1421" s="2"/>
    </row>
    <row r="1422" customFormat="false" ht="12.75" hidden="false" customHeight="true" outlineLevel="0" collapsed="false">
      <c r="H1422" s="2"/>
    </row>
    <row r="1423" customFormat="false" ht="12.75" hidden="false" customHeight="true" outlineLevel="0" collapsed="false">
      <c r="H1423" s="2"/>
    </row>
    <row r="1424" customFormat="false" ht="12.75" hidden="false" customHeight="true" outlineLevel="0" collapsed="false">
      <c r="H1424" s="2"/>
    </row>
    <row r="1425" customFormat="false" ht="12.75" hidden="false" customHeight="true" outlineLevel="0" collapsed="false">
      <c r="H1425" s="2"/>
    </row>
    <row r="1426" customFormat="false" ht="12.75" hidden="false" customHeight="true" outlineLevel="0" collapsed="false">
      <c r="H1426" s="2"/>
    </row>
    <row r="1427" customFormat="false" ht="12.75" hidden="false" customHeight="true" outlineLevel="0" collapsed="false">
      <c r="H1427" s="2"/>
    </row>
    <row r="1428" customFormat="false" ht="12.75" hidden="false" customHeight="true" outlineLevel="0" collapsed="false">
      <c r="H1428" s="2"/>
    </row>
    <row r="1429" customFormat="false" ht="12.75" hidden="false" customHeight="true" outlineLevel="0" collapsed="false">
      <c r="H1429" s="2"/>
    </row>
    <row r="1430" customFormat="false" ht="12.75" hidden="false" customHeight="true" outlineLevel="0" collapsed="false">
      <c r="H1430" s="2"/>
    </row>
    <row r="1431" customFormat="false" ht="12.75" hidden="false" customHeight="true" outlineLevel="0" collapsed="false">
      <c r="H1431" s="2"/>
    </row>
    <row r="1432" customFormat="false" ht="12.75" hidden="false" customHeight="true" outlineLevel="0" collapsed="false">
      <c r="H1432" s="2"/>
    </row>
    <row r="1433" customFormat="false" ht="12.75" hidden="false" customHeight="true" outlineLevel="0" collapsed="false">
      <c r="H1433" s="2"/>
    </row>
    <row r="1434" customFormat="false" ht="12.75" hidden="false" customHeight="true" outlineLevel="0" collapsed="false">
      <c r="H1434" s="2"/>
    </row>
    <row r="1435" customFormat="false" ht="12.75" hidden="false" customHeight="true" outlineLevel="0" collapsed="false">
      <c r="H1435" s="2"/>
    </row>
    <row r="1436" customFormat="false" ht="12.75" hidden="false" customHeight="true" outlineLevel="0" collapsed="false">
      <c r="H1436" s="2"/>
    </row>
    <row r="1437" customFormat="false" ht="12.75" hidden="false" customHeight="true" outlineLevel="0" collapsed="false">
      <c r="H1437" s="2"/>
    </row>
    <row r="1438" customFormat="false" ht="12.75" hidden="false" customHeight="true" outlineLevel="0" collapsed="false">
      <c r="H1438" s="2"/>
    </row>
    <row r="1439" customFormat="false" ht="12.75" hidden="false" customHeight="true" outlineLevel="0" collapsed="false">
      <c r="H1439" s="2"/>
    </row>
    <row r="1440" customFormat="false" ht="12.75" hidden="false" customHeight="true" outlineLevel="0" collapsed="false">
      <c r="H1440" s="2"/>
    </row>
    <row r="1441" customFormat="false" ht="12.75" hidden="false" customHeight="true" outlineLevel="0" collapsed="false">
      <c r="H1441" s="2"/>
    </row>
    <row r="1442" customFormat="false" ht="12.75" hidden="false" customHeight="true" outlineLevel="0" collapsed="false">
      <c r="H1442" s="2"/>
    </row>
    <row r="1443" customFormat="false" ht="12.75" hidden="false" customHeight="true" outlineLevel="0" collapsed="false">
      <c r="H1443" s="2"/>
    </row>
    <row r="1444" customFormat="false" ht="12.75" hidden="false" customHeight="true" outlineLevel="0" collapsed="false">
      <c r="H1444" s="2"/>
    </row>
    <row r="1445" customFormat="false" ht="12.75" hidden="false" customHeight="true" outlineLevel="0" collapsed="false">
      <c r="H1445" s="2"/>
    </row>
    <row r="1446" customFormat="false" ht="12.75" hidden="false" customHeight="true" outlineLevel="0" collapsed="false">
      <c r="H1446" s="2"/>
    </row>
    <row r="1447" customFormat="false" ht="12.75" hidden="false" customHeight="true" outlineLevel="0" collapsed="false">
      <c r="H1447" s="2"/>
    </row>
    <row r="1448" customFormat="false" ht="12.75" hidden="false" customHeight="true" outlineLevel="0" collapsed="false">
      <c r="H1448" s="2"/>
    </row>
    <row r="1449" customFormat="false" ht="12.75" hidden="false" customHeight="true" outlineLevel="0" collapsed="false">
      <c r="H1449" s="2"/>
    </row>
    <row r="1450" customFormat="false" ht="12.75" hidden="false" customHeight="true" outlineLevel="0" collapsed="false">
      <c r="H1450" s="2"/>
    </row>
    <row r="1451" customFormat="false" ht="12.75" hidden="false" customHeight="true" outlineLevel="0" collapsed="false">
      <c r="H1451" s="2"/>
    </row>
    <row r="1452" customFormat="false" ht="12.75" hidden="false" customHeight="true" outlineLevel="0" collapsed="false">
      <c r="H1452" s="2"/>
    </row>
    <row r="1453" customFormat="false" ht="12.75" hidden="false" customHeight="true" outlineLevel="0" collapsed="false">
      <c r="H1453" s="2"/>
    </row>
    <row r="1454" customFormat="false" ht="12.75" hidden="false" customHeight="true" outlineLevel="0" collapsed="false">
      <c r="H1454" s="2"/>
    </row>
    <row r="1455" customFormat="false" ht="12.75" hidden="false" customHeight="true" outlineLevel="0" collapsed="false">
      <c r="H1455" s="2"/>
    </row>
    <row r="1456" customFormat="false" ht="12.75" hidden="false" customHeight="true" outlineLevel="0" collapsed="false">
      <c r="H1456" s="2"/>
    </row>
    <row r="1457" customFormat="false" ht="12.75" hidden="false" customHeight="true" outlineLevel="0" collapsed="false">
      <c r="H1457" s="2"/>
    </row>
    <row r="1458" customFormat="false" ht="12.75" hidden="false" customHeight="true" outlineLevel="0" collapsed="false">
      <c r="H1458" s="2"/>
    </row>
    <row r="1459" customFormat="false" ht="12.75" hidden="false" customHeight="true" outlineLevel="0" collapsed="false">
      <c r="H1459" s="2"/>
    </row>
    <row r="1460" customFormat="false" ht="12.75" hidden="false" customHeight="true" outlineLevel="0" collapsed="false">
      <c r="H1460" s="2"/>
    </row>
    <row r="1461" customFormat="false" ht="12.75" hidden="false" customHeight="true" outlineLevel="0" collapsed="false">
      <c r="H1461" s="2"/>
    </row>
    <row r="1462" customFormat="false" ht="12.75" hidden="false" customHeight="true" outlineLevel="0" collapsed="false">
      <c r="H1462" s="2"/>
    </row>
    <row r="1463" customFormat="false" ht="12.75" hidden="false" customHeight="true" outlineLevel="0" collapsed="false">
      <c r="H1463" s="2"/>
    </row>
    <row r="1464" customFormat="false" ht="12.75" hidden="false" customHeight="true" outlineLevel="0" collapsed="false">
      <c r="H1464" s="2"/>
    </row>
    <row r="1465" customFormat="false" ht="12.75" hidden="false" customHeight="true" outlineLevel="0" collapsed="false">
      <c r="H1465" s="2"/>
    </row>
    <row r="1466" customFormat="false" ht="12.75" hidden="false" customHeight="true" outlineLevel="0" collapsed="false">
      <c r="H1466" s="2"/>
    </row>
    <row r="1467" customFormat="false" ht="12.75" hidden="false" customHeight="true" outlineLevel="0" collapsed="false">
      <c r="H1467" s="2"/>
    </row>
    <row r="1468" customFormat="false" ht="12.75" hidden="false" customHeight="true" outlineLevel="0" collapsed="false">
      <c r="H1468" s="2"/>
    </row>
    <row r="1469" customFormat="false" ht="12.75" hidden="false" customHeight="true" outlineLevel="0" collapsed="false">
      <c r="H1469" s="2"/>
    </row>
    <row r="1470" customFormat="false" ht="12.75" hidden="false" customHeight="true" outlineLevel="0" collapsed="false">
      <c r="H1470" s="2"/>
    </row>
    <row r="1471" customFormat="false" ht="12.75" hidden="false" customHeight="true" outlineLevel="0" collapsed="false">
      <c r="H1471" s="2"/>
    </row>
    <row r="1472" customFormat="false" ht="12.75" hidden="false" customHeight="true" outlineLevel="0" collapsed="false">
      <c r="H1472" s="2"/>
    </row>
    <row r="1473" customFormat="false" ht="12.75" hidden="false" customHeight="true" outlineLevel="0" collapsed="false">
      <c r="H1473" s="2"/>
    </row>
    <row r="1474" customFormat="false" ht="12.75" hidden="false" customHeight="true" outlineLevel="0" collapsed="false">
      <c r="H1474" s="2"/>
    </row>
    <row r="1475" customFormat="false" ht="12.75" hidden="false" customHeight="true" outlineLevel="0" collapsed="false">
      <c r="H1475" s="2"/>
    </row>
  </sheetData>
  <mergeCells count="7">
    <mergeCell ref="A2:I3"/>
    <mergeCell ref="A4:I4"/>
    <mergeCell ref="A6:I6"/>
    <mergeCell ref="A10:A11"/>
    <mergeCell ref="D10:I10"/>
    <mergeCell ref="A414:D414"/>
    <mergeCell ref="A441:D44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J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:R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85"/>
    <col collapsed="false" customWidth="false" hidden="true" outlineLevel="0" max="6" min="2" style="0" width="9.06"/>
    <col collapsed="false" customWidth="true" hidden="false" outlineLevel="0" max="7" min="7" style="4" width="16.99"/>
    <col collapsed="false" customWidth="true" hidden="false" outlineLevel="0" max="8" min="8" style="0" width="18.14"/>
    <col collapsed="false" customWidth="true" hidden="false" outlineLevel="0" max="9" min="9" style="0" width="16.99"/>
    <col collapsed="false" customWidth="true" hidden="false" outlineLevel="0" max="10" min="10" style="0" width="18.56"/>
    <col collapsed="false" customWidth="true" hidden="false" outlineLevel="0" max="11" min="11" style="0" width="16.99"/>
    <col collapsed="false" customWidth="true" hidden="false" outlineLevel="0" max="12" min="12" style="0" width="16.84"/>
    <col collapsed="false" customWidth="true" hidden="true" outlineLevel="0" max="13" min="13" style="0" width="6.28"/>
    <col collapsed="false" customWidth="true" hidden="true" outlineLevel="0" max="14" min="14" style="0" width="15.13"/>
    <col collapsed="false" customWidth="true" hidden="true" outlineLevel="0" max="15" min="15" style="0" width="22.85"/>
    <col collapsed="false" customWidth="true" hidden="true" outlineLevel="0" max="16" min="16" style="0" width="12.99"/>
    <col collapsed="false" customWidth="true" hidden="true" outlineLevel="0" max="17" min="17" style="0" width="8.85"/>
    <col collapsed="false" customWidth="true" hidden="true" outlineLevel="0" max="18" min="18" style="0" width="16.99"/>
    <col collapsed="false" customWidth="true" hidden="false" outlineLevel="0" max="58" min="19" style="4" width="9.14"/>
  </cols>
  <sheetData>
    <row r="1" customFormat="false" ht="12.75" hidden="false" customHeight="false" outlineLevel="0" collapsed="false">
      <c r="G1" s="0"/>
    </row>
    <row r="2" customFormat="false" ht="12.75" hidden="false" customHeight="false" outlineLevel="0" collapsed="false">
      <c r="G2" s="0"/>
    </row>
    <row r="3" customFormat="false" ht="27.75" hidden="false" customHeight="false" outlineLevel="0" collapsed="false">
      <c r="G3" s="6"/>
      <c r="H3" s="6" t="s">
        <v>413</v>
      </c>
      <c r="J3" s="4"/>
      <c r="K3" s="5"/>
      <c r="L3" s="5"/>
    </row>
    <row r="4" customFormat="false" ht="27.75" hidden="false" customHeight="false" outlineLevel="0" collapsed="false">
      <c r="H4" s="6" t="s">
        <v>1</v>
      </c>
      <c r="J4" s="4"/>
      <c r="K4" s="5"/>
      <c r="L4" s="5"/>
    </row>
    <row r="5" customFormat="false" ht="12.75" hidden="false" customHeight="false" outlineLevel="0" collapsed="false">
      <c r="G5" s="0"/>
    </row>
    <row r="6" customFormat="false" ht="12.75" hidden="false" customHeight="false" outlineLevel="0" collapsed="false">
      <c r="G6" s="0"/>
    </row>
    <row r="7" customFormat="false" ht="0.75" hidden="false" customHeight="true" outlineLevel="0" collapsed="false">
      <c r="G7" s="0"/>
    </row>
    <row r="8" customFormat="false" ht="12.75" hidden="true" customHeight="false" outlineLevel="0" collapsed="false">
      <c r="G8" s="0"/>
    </row>
    <row r="9" customFormat="false" ht="12.75" hidden="false" customHeight="true" outlineLevel="0" collapsed="false">
      <c r="A9" s="8" t="str">
        <f aca="false">'Origination Summary'!A6:I6</f>
        <v>As of 08/30/01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26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customFormat="false" ht="12.75" hidden="false" customHeight="true" outlineLevel="0" collapsed="false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6"/>
      <c r="M10" s="265"/>
      <c r="N10" s="265"/>
      <c r="O10" s="265"/>
      <c r="P10" s="265"/>
      <c r="Q10" s="265"/>
      <c r="R10" s="265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customFormat="false" ht="12.75" hidden="false" customHeight="false" outlineLevel="0" collapsed="false">
      <c r="G11" s="0"/>
    </row>
    <row r="12" customFormat="false" ht="13.5" hidden="false" customHeight="false" outlineLevel="0" collapsed="false">
      <c r="G12" s="0"/>
    </row>
    <row r="13" customFormat="false" ht="18.75" hidden="false" customHeight="true" outlineLevel="0" collapsed="false">
      <c r="A13" s="267"/>
      <c r="B13" s="268"/>
      <c r="C13" s="268"/>
      <c r="D13" s="268"/>
      <c r="E13" s="268"/>
      <c r="F13" s="268"/>
      <c r="G13" s="15" t="s">
        <v>4</v>
      </c>
      <c r="H13" s="15"/>
      <c r="I13" s="15"/>
      <c r="J13" s="15"/>
      <c r="K13" s="15"/>
      <c r="L13" s="15"/>
      <c r="M13" s="269"/>
      <c r="N13" s="270" t="s">
        <v>414</v>
      </c>
      <c r="O13" s="270"/>
      <c r="P13" s="270"/>
      <c r="Q13" s="271"/>
      <c r="R13" s="272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</row>
    <row r="14" customFormat="false" ht="24" hidden="false" customHeight="true" outlineLevel="0" collapsed="false">
      <c r="A14" s="18" t="s">
        <v>3</v>
      </c>
      <c r="B14" s="274" t="s">
        <v>415</v>
      </c>
      <c r="C14" s="274" t="s">
        <v>416</v>
      </c>
      <c r="D14" s="274" t="s">
        <v>417</v>
      </c>
      <c r="E14" s="274" t="s">
        <v>418</v>
      </c>
      <c r="F14" s="274" t="s">
        <v>6</v>
      </c>
      <c r="G14" s="218" t="s">
        <v>419</v>
      </c>
      <c r="H14" s="275" t="s">
        <v>420</v>
      </c>
      <c r="I14" s="23" t="s">
        <v>9</v>
      </c>
      <c r="J14" s="23" t="s">
        <v>10</v>
      </c>
      <c r="K14" s="24" t="s">
        <v>11</v>
      </c>
      <c r="L14" s="218" t="s">
        <v>421</v>
      </c>
      <c r="M14" s="276"/>
      <c r="N14" s="277" t="s">
        <v>422</v>
      </c>
      <c r="O14" s="277" t="s">
        <v>423</v>
      </c>
      <c r="P14" s="277" t="s">
        <v>424</v>
      </c>
      <c r="Q14" s="278"/>
      <c r="R14" s="279" t="s">
        <v>425</v>
      </c>
      <c r="S14" s="273"/>
      <c r="T14" s="280"/>
      <c r="U14" s="280"/>
      <c r="V14" s="280"/>
      <c r="W14" s="280"/>
      <c r="X14" s="280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</row>
    <row r="15" customFormat="false" ht="27.75" hidden="false" customHeight="true" outlineLevel="0" collapsed="false">
      <c r="A15" s="21" t="s">
        <v>426</v>
      </c>
      <c r="B15" s="281"/>
      <c r="C15" s="281"/>
      <c r="D15" s="281"/>
      <c r="E15" s="281"/>
      <c r="F15" s="281"/>
      <c r="G15" s="218"/>
      <c r="H15" s="275"/>
      <c r="I15" s="23"/>
      <c r="J15" s="23"/>
      <c r="K15" s="24"/>
      <c r="L15" s="218"/>
      <c r="M15" s="282"/>
      <c r="N15" s="283" t="s">
        <v>427</v>
      </c>
      <c r="O15" s="284"/>
      <c r="P15" s="283" t="s">
        <v>428</v>
      </c>
      <c r="Q15" s="278"/>
      <c r="R15" s="285" t="s">
        <v>429</v>
      </c>
      <c r="S15" s="273"/>
      <c r="T15" s="280"/>
      <c r="U15" s="280"/>
      <c r="V15" s="280"/>
      <c r="W15" s="280"/>
      <c r="X15" s="280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</row>
    <row r="16" customFormat="false" ht="12.75" hidden="false" customHeight="false" outlineLevel="0" collapsed="false">
      <c r="A16" s="286"/>
      <c r="B16" s="287"/>
      <c r="C16" s="287"/>
      <c r="D16" s="287"/>
      <c r="E16" s="287"/>
      <c r="F16" s="287"/>
      <c r="G16" s="288"/>
      <c r="H16" s="287"/>
      <c r="I16" s="287"/>
      <c r="J16" s="287"/>
      <c r="K16" s="287"/>
      <c r="L16" s="289"/>
      <c r="M16" s="288"/>
      <c r="P16" s="290"/>
      <c r="Q16" s="291"/>
      <c r="R16" s="286"/>
    </row>
    <row r="17" customFormat="false" ht="15.75" hidden="false" customHeight="false" outlineLevel="0" collapsed="false">
      <c r="A17" s="292" t="s">
        <v>430</v>
      </c>
      <c r="B17" s="293"/>
      <c r="C17" s="293"/>
      <c r="D17" s="293"/>
      <c r="E17" s="293"/>
      <c r="F17" s="293"/>
      <c r="G17" s="294"/>
      <c r="H17" s="293"/>
      <c r="I17" s="293"/>
      <c r="J17" s="293"/>
      <c r="K17" s="293"/>
      <c r="L17" s="295"/>
      <c r="M17" s="294"/>
      <c r="N17" s="296"/>
      <c r="O17" s="296"/>
      <c r="P17" s="297"/>
      <c r="Q17" s="298"/>
      <c r="R17" s="298"/>
    </row>
    <row r="18" customFormat="false" ht="15.75" hidden="false" customHeight="false" outlineLevel="0" collapsed="false">
      <c r="A18" s="292"/>
      <c r="B18" s="293"/>
      <c r="C18" s="293"/>
      <c r="D18" s="293"/>
      <c r="E18" s="293"/>
      <c r="F18" s="293"/>
      <c r="G18" s="294"/>
      <c r="H18" s="293"/>
      <c r="I18" s="293"/>
      <c r="J18" s="293"/>
      <c r="K18" s="293"/>
      <c r="L18" s="295"/>
      <c r="M18" s="294"/>
      <c r="N18" s="296"/>
      <c r="O18" s="296"/>
      <c r="P18" s="297"/>
      <c r="Q18" s="298"/>
      <c r="R18" s="298"/>
    </row>
    <row r="19" customFormat="false" ht="12.75" hidden="false" customHeight="false" outlineLevel="0" collapsed="false">
      <c r="A19" s="299" t="s">
        <v>431</v>
      </c>
      <c r="B19" s="287"/>
      <c r="C19" s="287"/>
      <c r="D19" s="287"/>
      <c r="E19" s="287"/>
      <c r="F19" s="287"/>
      <c r="G19" s="288"/>
      <c r="H19" s="287"/>
      <c r="I19" s="287"/>
      <c r="J19" s="287"/>
      <c r="K19" s="287"/>
      <c r="L19" s="289"/>
      <c r="M19" s="288"/>
      <c r="P19" s="300"/>
      <c r="Q19" s="291"/>
      <c r="R19" s="291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</row>
    <row r="20" customFormat="false" ht="12.75" hidden="false" customHeight="false" outlineLevel="0" collapsed="false">
      <c r="A20" s="299"/>
      <c r="B20" s="287"/>
      <c r="C20" s="287"/>
      <c r="D20" s="287"/>
      <c r="E20" s="287"/>
      <c r="F20" s="287"/>
      <c r="G20" s="301"/>
      <c r="H20" s="302"/>
      <c r="I20" s="302"/>
      <c r="J20" s="302"/>
      <c r="K20" s="302"/>
      <c r="L20" s="303"/>
      <c r="M20" s="288"/>
      <c r="P20" s="300"/>
      <c r="Q20" s="291"/>
      <c r="R20" s="291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</row>
    <row r="21" customFormat="false" ht="12.75" hidden="false" customHeight="false" outlineLevel="0" collapsed="false">
      <c r="A21" s="304" t="s">
        <v>432</v>
      </c>
      <c r="B21" s="287"/>
      <c r="C21" s="287"/>
      <c r="D21" s="287"/>
      <c r="E21" s="287"/>
      <c r="F21" s="287"/>
      <c r="G21" s="301"/>
      <c r="H21" s="302"/>
      <c r="I21" s="302"/>
      <c r="J21" s="302"/>
      <c r="K21" s="305"/>
      <c r="L21" s="303"/>
      <c r="M21" s="288"/>
      <c r="P21" s="300"/>
      <c r="R21" s="291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</row>
    <row r="22" customFormat="false" ht="9.75" hidden="true" customHeight="true" outlineLevel="0" collapsed="false">
      <c r="A22" s="291" t="s">
        <v>433</v>
      </c>
      <c r="B22" s="287"/>
      <c r="C22" s="287"/>
      <c r="D22" s="287"/>
      <c r="E22" s="287"/>
      <c r="F22" s="287"/>
      <c r="G22" s="301"/>
      <c r="H22" s="306" t="n">
        <v>0</v>
      </c>
      <c r="I22" s="306" t="n">
        <v>0</v>
      </c>
      <c r="J22" s="306" t="n">
        <v>0</v>
      </c>
      <c r="K22" s="307" t="n">
        <v>0</v>
      </c>
      <c r="L22" s="308" t="n">
        <f aca="false">SUM(H22:K22)</f>
        <v>0</v>
      </c>
      <c r="M22" s="309"/>
      <c r="N22" s="310" t="n">
        <v>0</v>
      </c>
      <c r="O22" s="310" t="n">
        <v>0</v>
      </c>
      <c r="P22" s="310" t="n">
        <f aca="false">SUM(N22:O22)</f>
        <v>0</v>
      </c>
      <c r="Q22" s="309"/>
      <c r="R22" s="311" t="n">
        <f aca="false">L22+P22</f>
        <v>0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</row>
    <row r="23" customFormat="false" ht="12.75" hidden="false" customHeight="false" outlineLevel="0" collapsed="false">
      <c r="A23" s="312" t="s">
        <v>434</v>
      </c>
      <c r="B23" s="313"/>
      <c r="C23" s="313"/>
      <c r="D23" s="313"/>
      <c r="E23" s="313"/>
      <c r="F23" s="313"/>
      <c r="G23" s="314" t="n">
        <v>98.789</v>
      </c>
      <c r="H23" s="315" t="n">
        <v>98.789</v>
      </c>
      <c r="I23" s="315" t="n">
        <v>0</v>
      </c>
      <c r="J23" s="315" t="n">
        <v>0</v>
      </c>
      <c r="K23" s="316" t="n">
        <v>0</v>
      </c>
      <c r="L23" s="317" t="n">
        <f aca="false">SUM(H23:K23)</f>
        <v>98.789</v>
      </c>
      <c r="M23" s="309"/>
      <c r="N23" s="310"/>
      <c r="O23" s="310"/>
      <c r="P23" s="310"/>
      <c r="Q23" s="309"/>
      <c r="R23" s="311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</row>
    <row r="24" customFormat="false" ht="12.75" hidden="false" customHeight="false" outlineLevel="0" collapsed="false">
      <c r="A24" s="312" t="s">
        <v>435</v>
      </c>
      <c r="B24" s="313"/>
      <c r="C24" s="313"/>
      <c r="D24" s="313"/>
      <c r="E24" s="313"/>
      <c r="F24" s="313"/>
      <c r="G24" s="314" t="n">
        <v>130.251</v>
      </c>
      <c r="H24" s="315" t="n">
        <v>7.874</v>
      </c>
      <c r="I24" s="315" t="n">
        <v>-1.119</v>
      </c>
      <c r="J24" s="315" t="n">
        <v>0</v>
      </c>
      <c r="K24" s="316" t="n">
        <v>0</v>
      </c>
      <c r="L24" s="317" t="n">
        <f aca="false">SUM(H24:K24)</f>
        <v>6.755</v>
      </c>
      <c r="M24" s="309"/>
      <c r="N24" s="310"/>
      <c r="O24" s="310"/>
      <c r="P24" s="310"/>
      <c r="Q24" s="309"/>
      <c r="R24" s="311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</row>
    <row r="25" customFormat="false" ht="12.75" hidden="false" customHeight="false" outlineLevel="0" collapsed="false">
      <c r="A25" s="318" t="s">
        <v>436</v>
      </c>
      <c r="B25" s="287"/>
      <c r="C25" s="287"/>
      <c r="D25" s="287"/>
      <c r="E25" s="287"/>
      <c r="F25" s="287"/>
      <c r="G25" s="319" t="n">
        <v>47.143</v>
      </c>
      <c r="H25" s="320" t="n">
        <v>4.629</v>
      </c>
      <c r="I25" s="306" t="n">
        <v>-0.46</v>
      </c>
      <c r="J25" s="306" t="n">
        <v>-0.32</v>
      </c>
      <c r="K25" s="307" t="n">
        <v>0</v>
      </c>
      <c r="L25" s="308" t="n">
        <f aca="false">SUM(H25:K25)</f>
        <v>3.849</v>
      </c>
      <c r="M25" s="321"/>
      <c r="N25" s="306"/>
      <c r="O25" s="306"/>
      <c r="P25" s="306"/>
      <c r="Q25" s="321"/>
      <c r="R25" s="322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</row>
    <row r="26" customFormat="false" ht="12.75" hidden="false" customHeight="false" outlineLevel="0" collapsed="false">
      <c r="A26" s="318" t="s">
        <v>437</v>
      </c>
      <c r="B26" s="287"/>
      <c r="C26" s="287"/>
      <c r="D26" s="287"/>
      <c r="E26" s="287"/>
      <c r="F26" s="287"/>
      <c r="G26" s="319" t="n">
        <v>199.202</v>
      </c>
      <c r="H26" s="306" t="n">
        <v>23.416</v>
      </c>
      <c r="I26" s="306" t="n">
        <v>-1.951</v>
      </c>
      <c r="J26" s="306" t="n">
        <v>-1.527</v>
      </c>
      <c r="K26" s="307" t="n">
        <v>0</v>
      </c>
      <c r="L26" s="308" t="n">
        <f aca="false">SUM(H26:K26)</f>
        <v>19.938</v>
      </c>
      <c r="M26" s="321"/>
      <c r="N26" s="306"/>
      <c r="O26" s="306"/>
      <c r="P26" s="306"/>
      <c r="Q26" s="321"/>
      <c r="R26" s="322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</row>
    <row r="27" customFormat="false" ht="13.5" hidden="false" customHeight="false" outlineLevel="0" collapsed="false">
      <c r="A27" s="323"/>
      <c r="B27" s="324"/>
      <c r="C27" s="324"/>
      <c r="D27" s="324"/>
      <c r="E27" s="324"/>
      <c r="F27" s="324"/>
      <c r="G27" s="325"/>
      <c r="H27" s="326"/>
      <c r="I27" s="326"/>
      <c r="J27" s="326"/>
      <c r="K27" s="327"/>
      <c r="L27" s="328"/>
      <c r="M27" s="321"/>
      <c r="N27" s="329"/>
      <c r="O27" s="329"/>
      <c r="P27" s="330"/>
      <c r="Q27" s="321"/>
      <c r="R27" s="331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</row>
    <row r="28" customFormat="false" ht="12.75" hidden="false" customHeight="false" outlineLevel="0" collapsed="false">
      <c r="A28" s="332" t="s">
        <v>438</v>
      </c>
      <c r="B28" s="287"/>
      <c r="C28" s="287"/>
      <c r="D28" s="287"/>
      <c r="E28" s="287"/>
      <c r="F28" s="287"/>
      <c r="G28" s="321" t="n">
        <f aca="false">SUM(G22:G27)</f>
        <v>475.385</v>
      </c>
      <c r="H28" s="333" t="n">
        <f aca="false">SUM(H22:H27)</f>
        <v>134.708</v>
      </c>
      <c r="I28" s="334" t="n">
        <f aca="false">SUM(I22:I27)</f>
        <v>-3.53</v>
      </c>
      <c r="J28" s="334" t="n">
        <f aca="false">SUM(J22:J27)</f>
        <v>-1.847</v>
      </c>
      <c r="K28" s="335" t="n">
        <f aca="false">SUM(K22:K27)</f>
        <v>0</v>
      </c>
      <c r="L28" s="336" t="n">
        <f aca="false">SUM(L22:L27)</f>
        <v>129.331</v>
      </c>
      <c r="M28" s="321"/>
      <c r="N28" s="306" t="n">
        <f aca="false">SUM(N22:N27)</f>
        <v>0</v>
      </c>
      <c r="O28" s="306" t="n">
        <f aca="false">SUM(O22:O27)</f>
        <v>0</v>
      </c>
      <c r="P28" s="308" t="n">
        <f aca="false">SUM(P22:P27)</f>
        <v>0</v>
      </c>
      <c r="Q28" s="337"/>
      <c r="R28" s="338" t="n">
        <f aca="false">SUM(R22:R27)</f>
        <v>0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</row>
    <row r="29" customFormat="false" ht="12.75" hidden="false" customHeight="false" outlineLevel="0" collapsed="false">
      <c r="A29" s="291"/>
      <c r="B29" s="287"/>
      <c r="C29" s="287"/>
      <c r="D29" s="287"/>
      <c r="E29" s="287"/>
      <c r="F29" s="287"/>
      <c r="G29" s="319"/>
      <c r="H29" s="320"/>
      <c r="I29" s="306"/>
      <c r="J29" s="306"/>
      <c r="K29" s="307"/>
      <c r="L29" s="308"/>
      <c r="M29" s="321"/>
      <c r="N29" s="124"/>
      <c r="O29" s="124"/>
      <c r="P29" s="339"/>
      <c r="Q29" s="337"/>
      <c r="R29" s="337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</row>
    <row r="30" customFormat="false" ht="12.75" hidden="false" customHeight="false" outlineLevel="0" collapsed="false">
      <c r="A30" s="304" t="s">
        <v>439</v>
      </c>
      <c r="B30" s="287"/>
      <c r="C30" s="287"/>
      <c r="D30" s="287"/>
      <c r="E30" s="287"/>
      <c r="F30" s="287"/>
      <c r="G30" s="319"/>
      <c r="H30" s="320"/>
      <c r="I30" s="306"/>
      <c r="J30" s="306"/>
      <c r="K30" s="307"/>
      <c r="L30" s="308"/>
      <c r="M30" s="321"/>
      <c r="N30" s="124"/>
      <c r="O30" s="124"/>
      <c r="P30" s="339"/>
      <c r="Q30" s="337"/>
      <c r="R30" s="337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</row>
    <row r="31" customFormat="false" ht="12.75" hidden="false" customHeight="false" outlineLevel="0" collapsed="false">
      <c r="A31" s="318" t="s">
        <v>440</v>
      </c>
      <c r="B31" s="287"/>
      <c r="C31" s="287"/>
      <c r="D31" s="287"/>
      <c r="E31" s="287"/>
      <c r="F31" s="287"/>
      <c r="G31" s="319" t="n">
        <v>26.246</v>
      </c>
      <c r="H31" s="320" t="n">
        <v>12.518</v>
      </c>
      <c r="I31" s="306" t="n">
        <v>-1.252</v>
      </c>
      <c r="J31" s="306" t="n">
        <v>0</v>
      </c>
      <c r="K31" s="307" t="n">
        <v>0</v>
      </c>
      <c r="L31" s="308" t="n">
        <f aca="false">SUM(H31:K31)</f>
        <v>11.266</v>
      </c>
      <c r="M31" s="321"/>
      <c r="N31" s="306"/>
      <c r="O31" s="306"/>
      <c r="P31" s="308"/>
      <c r="Q31" s="337"/>
      <c r="R31" s="338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</row>
    <row r="32" customFormat="false" ht="12.75" hidden="false" customHeight="false" outlineLevel="0" collapsed="false">
      <c r="A32" s="312" t="s">
        <v>441</v>
      </c>
      <c r="B32" s="313"/>
      <c r="C32" s="313"/>
      <c r="D32" s="313"/>
      <c r="E32" s="313"/>
      <c r="F32" s="313"/>
      <c r="G32" s="340" t="n">
        <v>262.946</v>
      </c>
      <c r="H32" s="341" t="n">
        <v>44.383</v>
      </c>
      <c r="I32" s="315" t="n">
        <v>-2.488</v>
      </c>
      <c r="J32" s="315" t="n">
        <v>-1.823</v>
      </c>
      <c r="K32" s="316" t="n">
        <v>0</v>
      </c>
      <c r="L32" s="317" t="n">
        <f aca="false">SUM(H32:K32)</f>
        <v>40.072</v>
      </c>
      <c r="M32" s="321"/>
      <c r="N32" s="306"/>
      <c r="O32" s="306"/>
      <c r="P32" s="308"/>
      <c r="Q32" s="337"/>
      <c r="R32" s="338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</row>
    <row r="33" customFormat="false" ht="12.75" hidden="false" customHeight="false" outlineLevel="0" collapsed="false">
      <c r="A33" s="318" t="s">
        <v>442</v>
      </c>
      <c r="B33" s="287"/>
      <c r="C33" s="287"/>
      <c r="D33" s="287"/>
      <c r="E33" s="287"/>
      <c r="F33" s="287"/>
      <c r="G33" s="319" t="n">
        <v>172.304</v>
      </c>
      <c r="H33" s="320" t="n">
        <v>13.848</v>
      </c>
      <c r="I33" s="306" t="n">
        <v>-1.712</v>
      </c>
      <c r="J33" s="306" t="n">
        <v>-0.995</v>
      </c>
      <c r="K33" s="307" t="n">
        <v>0</v>
      </c>
      <c r="L33" s="308" t="n">
        <f aca="false">SUM(H33:K33)</f>
        <v>11.141</v>
      </c>
      <c r="M33" s="321"/>
      <c r="N33" s="124"/>
      <c r="O33" s="124"/>
      <c r="P33" s="339"/>
      <c r="Q33" s="337"/>
      <c r="R33" s="337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</row>
    <row r="34" customFormat="false" ht="13.5" hidden="false" customHeight="false" outlineLevel="0" collapsed="false">
      <c r="A34" s="323"/>
      <c r="B34" s="324"/>
      <c r="C34" s="324"/>
      <c r="D34" s="324"/>
      <c r="E34" s="324"/>
      <c r="F34" s="324"/>
      <c r="G34" s="325"/>
      <c r="H34" s="342"/>
      <c r="I34" s="326"/>
      <c r="J34" s="326"/>
      <c r="K34" s="327"/>
      <c r="L34" s="328"/>
      <c r="M34" s="321"/>
      <c r="N34" s="329"/>
      <c r="O34" s="329"/>
      <c r="P34" s="330"/>
      <c r="Q34" s="337"/>
      <c r="R34" s="331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</row>
    <row r="35" customFormat="false" ht="12.75" hidden="false" customHeight="false" outlineLevel="0" collapsed="false">
      <c r="A35" s="332" t="s">
        <v>443</v>
      </c>
      <c r="B35" s="287"/>
      <c r="C35" s="287"/>
      <c r="D35" s="287"/>
      <c r="E35" s="287"/>
      <c r="F35" s="287"/>
      <c r="G35" s="321" t="n">
        <f aca="false">SUM(G31:G34)</f>
        <v>461.496</v>
      </c>
      <c r="H35" s="333" t="n">
        <f aca="false">SUM(H31:H34)</f>
        <v>70.749</v>
      </c>
      <c r="I35" s="334" t="n">
        <f aca="false">SUM(I31:I34)</f>
        <v>-5.452</v>
      </c>
      <c r="J35" s="334" t="n">
        <f aca="false">SUM(J31:J34)</f>
        <v>-2.818</v>
      </c>
      <c r="K35" s="335" t="n">
        <f aca="false">SUM(K31:K34)</f>
        <v>0</v>
      </c>
      <c r="L35" s="336" t="n">
        <f aca="false">SUM(L31:L34)</f>
        <v>62.479</v>
      </c>
      <c r="M35" s="321"/>
      <c r="N35" s="306" t="n">
        <f aca="false">SUM(N31:N34)</f>
        <v>0</v>
      </c>
      <c r="O35" s="306" t="n">
        <f aca="false">SUM(O31:O34)</f>
        <v>0</v>
      </c>
      <c r="P35" s="308" t="n">
        <f aca="false">SUM(P31:P34)</f>
        <v>0</v>
      </c>
      <c r="Q35" s="337"/>
      <c r="R35" s="338" t="n">
        <f aca="false">SUM(R31:R34)</f>
        <v>0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</row>
    <row r="36" customFormat="false" ht="12.75" hidden="false" customHeight="false" outlineLevel="0" collapsed="false">
      <c r="A36" s="332"/>
      <c r="B36" s="287"/>
      <c r="C36" s="287"/>
      <c r="D36" s="287"/>
      <c r="E36" s="287"/>
      <c r="F36" s="287"/>
      <c r="G36" s="319"/>
      <c r="H36" s="320"/>
      <c r="I36" s="306"/>
      <c r="J36" s="306"/>
      <c r="K36" s="307"/>
      <c r="L36" s="308"/>
      <c r="M36" s="321"/>
      <c r="N36" s="306"/>
      <c r="O36" s="306"/>
      <c r="P36" s="308"/>
      <c r="Q36" s="337"/>
      <c r="R36" s="338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</row>
    <row r="37" customFormat="false" ht="12.75" hidden="false" customHeight="false" outlineLevel="0" collapsed="false">
      <c r="A37" s="291"/>
      <c r="B37" s="287"/>
      <c r="C37" s="287"/>
      <c r="D37" s="287"/>
      <c r="E37" s="287"/>
      <c r="F37" s="287"/>
      <c r="G37" s="319"/>
      <c r="H37" s="320"/>
      <c r="I37" s="306"/>
      <c r="J37" s="306"/>
      <c r="K37" s="307"/>
      <c r="L37" s="308"/>
      <c r="M37" s="321"/>
      <c r="N37" s="124"/>
      <c r="O37" s="124"/>
      <c r="P37" s="339"/>
      <c r="Q37" s="337"/>
      <c r="R37" s="337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</row>
    <row r="38" customFormat="false" ht="12.75" hidden="false" customHeight="false" outlineLevel="0" collapsed="false">
      <c r="A38" s="343" t="s">
        <v>444</v>
      </c>
      <c r="B38" s="287"/>
      <c r="C38" s="287"/>
      <c r="D38" s="287"/>
      <c r="E38" s="287"/>
      <c r="F38" s="287"/>
      <c r="G38" s="321" t="n">
        <f aca="false">G28+G35</f>
        <v>936.881</v>
      </c>
      <c r="H38" s="333" t="n">
        <f aca="false">H28+H35</f>
        <v>205.457</v>
      </c>
      <c r="I38" s="334" t="n">
        <f aca="false">I28+I35</f>
        <v>-8.982</v>
      </c>
      <c r="J38" s="334" t="n">
        <f aca="false">J28+J35</f>
        <v>-4.665</v>
      </c>
      <c r="K38" s="335" t="n">
        <f aca="false">K28+K35</f>
        <v>0</v>
      </c>
      <c r="L38" s="336" t="n">
        <f aca="false">L28+L35</f>
        <v>191.81</v>
      </c>
      <c r="M38" s="321"/>
      <c r="N38" s="124" t="n">
        <f aca="false">N28+N35</f>
        <v>0</v>
      </c>
      <c r="O38" s="124" t="n">
        <f aca="false">O28+O35</f>
        <v>0</v>
      </c>
      <c r="P38" s="339" t="n">
        <f aca="false">P28+P35</f>
        <v>0</v>
      </c>
      <c r="Q38" s="337"/>
      <c r="R38" s="337" t="n">
        <f aca="false">R28+R35</f>
        <v>0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false" customHeight="false" outlineLevel="0" collapsed="false">
      <c r="A39" s="291"/>
      <c r="B39" s="287"/>
      <c r="C39" s="287"/>
      <c r="D39" s="287"/>
      <c r="E39" s="287"/>
      <c r="F39" s="287"/>
      <c r="G39" s="319"/>
      <c r="H39" s="320"/>
      <c r="I39" s="306"/>
      <c r="J39" s="306"/>
      <c r="K39" s="307"/>
      <c r="L39" s="308"/>
      <c r="M39" s="321"/>
      <c r="N39" s="124"/>
      <c r="O39" s="124"/>
      <c r="P39" s="339"/>
      <c r="Q39" s="124"/>
      <c r="R39" s="337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3.5" hidden="false" customHeight="false" outlineLevel="0" collapsed="false">
      <c r="A40" s="344"/>
      <c r="B40" s="287"/>
      <c r="C40" s="287"/>
      <c r="D40" s="287"/>
      <c r="E40" s="287"/>
      <c r="F40" s="287"/>
      <c r="G40" s="319"/>
      <c r="H40" s="320"/>
      <c r="I40" s="306"/>
      <c r="J40" s="306"/>
      <c r="K40" s="307"/>
      <c r="L40" s="308"/>
      <c r="M40" s="321"/>
      <c r="N40" s="124"/>
      <c r="O40" s="124"/>
      <c r="P40" s="339"/>
      <c r="Q40" s="124"/>
      <c r="R40" s="337"/>
    </row>
    <row r="41" customFormat="false" ht="18.75" hidden="false" customHeight="false" outlineLevel="0" collapsed="false">
      <c r="A41" s="345" t="s">
        <v>445</v>
      </c>
      <c r="B41" s="346"/>
      <c r="C41" s="346"/>
      <c r="D41" s="346"/>
      <c r="E41" s="346"/>
      <c r="F41" s="346"/>
      <c r="G41" s="347" t="n">
        <f aca="false">G38</f>
        <v>936.881</v>
      </c>
      <c r="H41" s="348" t="n">
        <f aca="false">H38</f>
        <v>205.457</v>
      </c>
      <c r="I41" s="348" t="n">
        <f aca="false">I38</f>
        <v>-8.982</v>
      </c>
      <c r="J41" s="348" t="n">
        <f aca="false">J38</f>
        <v>-4.665</v>
      </c>
      <c r="K41" s="349" t="n">
        <f aca="false">K38</f>
        <v>0</v>
      </c>
      <c r="L41" s="350" t="n">
        <f aca="false">L38</f>
        <v>191.81</v>
      </c>
      <c r="M41" s="351"/>
      <c r="N41" s="352" t="n">
        <f aca="false">N38</f>
        <v>0</v>
      </c>
      <c r="O41" s="352" t="n">
        <f aca="false">O38</f>
        <v>0</v>
      </c>
      <c r="P41" s="353" t="n">
        <f aca="false">P38</f>
        <v>0</v>
      </c>
      <c r="Q41" s="354"/>
      <c r="R41" s="355" t="n">
        <f aca="false">R38</f>
        <v>0</v>
      </c>
    </row>
    <row r="42" customFormat="false" ht="18.75" hidden="false" customHeight="false" outlineLevel="0" collapsed="false">
      <c r="A42" s="356"/>
      <c r="B42" s="357"/>
      <c r="C42" s="357"/>
      <c r="D42" s="357"/>
      <c r="E42" s="357"/>
      <c r="F42" s="357"/>
      <c r="G42" s="358"/>
      <c r="H42" s="358"/>
      <c r="I42" s="358"/>
      <c r="J42" s="358"/>
      <c r="K42" s="359"/>
      <c r="L42" s="358"/>
      <c r="M42" s="360"/>
      <c r="N42" s="361"/>
      <c r="O42" s="361"/>
      <c r="P42" s="362"/>
      <c r="Q42" s="363"/>
      <c r="R42" s="364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customFormat="false" ht="18.75" hidden="false" customHeight="false" outlineLevel="0" collapsed="false">
      <c r="A43" s="192" t="s">
        <v>360</v>
      </c>
      <c r="B43" s="199"/>
      <c r="C43" s="199"/>
      <c r="D43" s="199"/>
      <c r="E43" s="199"/>
      <c r="F43" s="199"/>
      <c r="G43" s="365" t="n">
        <v>0</v>
      </c>
      <c r="H43" s="366" t="n">
        <v>0</v>
      </c>
      <c r="I43" s="366" t="n">
        <v>0</v>
      </c>
      <c r="J43" s="366" t="n">
        <v>0</v>
      </c>
      <c r="K43" s="367" t="n">
        <v>0</v>
      </c>
      <c r="L43" s="368" t="n">
        <v>0</v>
      </c>
      <c r="M43" s="12"/>
      <c r="N43" s="194" t="n">
        <v>0</v>
      </c>
      <c r="O43" s="195" t="n">
        <v>0</v>
      </c>
      <c r="P43" s="196" t="n">
        <v>0</v>
      </c>
      <c r="Q43" s="12"/>
      <c r="R43" s="200" t="n">
        <v>2597.022</v>
      </c>
      <c r="S43" s="3"/>
      <c r="T43" s="369"/>
      <c r="U43" s="369"/>
      <c r="V43" s="369"/>
      <c r="W43" s="369"/>
      <c r="X43" s="369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</row>
    <row r="44" customFormat="false" ht="18.75" hidden="false" customHeight="false" outlineLevel="0" collapsed="false">
      <c r="A44" s="192" t="s">
        <v>361</v>
      </c>
      <c r="B44" s="199"/>
      <c r="C44" s="199"/>
      <c r="D44" s="199"/>
      <c r="E44" s="199"/>
      <c r="F44" s="199"/>
      <c r="G44" s="365" t="n">
        <v>6810.055</v>
      </c>
      <c r="H44" s="366" t="n">
        <v>2519.768</v>
      </c>
      <c r="I44" s="366" t="n">
        <v>-347.888</v>
      </c>
      <c r="J44" s="366" t="n">
        <v>-10.732</v>
      </c>
      <c r="K44" s="367" t="n">
        <v>0</v>
      </c>
      <c r="L44" s="368" t="n">
        <v>2161.148</v>
      </c>
      <c r="M44" s="12"/>
      <c r="N44" s="194" t="n">
        <v>0</v>
      </c>
      <c r="O44" s="195" t="n">
        <v>0</v>
      </c>
      <c r="P44" s="196" t="n">
        <v>0</v>
      </c>
      <c r="Q44" s="12"/>
      <c r="R44" s="200" t="n">
        <v>2597.022</v>
      </c>
      <c r="S44" s="3"/>
      <c r="T44" s="369"/>
      <c r="U44" s="369"/>
      <c r="V44" s="369"/>
      <c r="W44" s="369"/>
      <c r="X44" s="369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</row>
    <row r="45" customFormat="false" ht="18.75" hidden="false" customHeight="false" outlineLevel="0" collapsed="false">
      <c r="A45" s="192" t="s">
        <v>362</v>
      </c>
      <c r="B45" s="199"/>
      <c r="C45" s="199"/>
      <c r="D45" s="199"/>
      <c r="E45" s="199"/>
      <c r="F45" s="199"/>
      <c r="G45" s="365" t="n">
        <f aca="false">G41</f>
        <v>936.881</v>
      </c>
      <c r="H45" s="366" t="n">
        <f aca="false">H41</f>
        <v>205.457</v>
      </c>
      <c r="I45" s="366" t="n">
        <f aca="false">I41</f>
        <v>-8.982</v>
      </c>
      <c r="J45" s="366" t="n">
        <f aca="false">J41</f>
        <v>-4.665</v>
      </c>
      <c r="K45" s="367" t="n">
        <f aca="false">K41</f>
        <v>0</v>
      </c>
      <c r="L45" s="368" t="n">
        <f aca="false">L41</f>
        <v>191.81</v>
      </c>
      <c r="M45" s="12" t="n">
        <f aca="false">M41</f>
        <v>0</v>
      </c>
      <c r="N45" s="194" t="n">
        <f aca="false">N41</f>
        <v>0</v>
      </c>
      <c r="O45" s="195" t="n">
        <f aca="false">O41</f>
        <v>0</v>
      </c>
      <c r="P45" s="196" t="n">
        <f aca="false">P41</f>
        <v>0</v>
      </c>
      <c r="Q45" s="12"/>
      <c r="R45" s="200" t="n">
        <f aca="false">R41</f>
        <v>0</v>
      </c>
      <c r="S45" s="3"/>
      <c r="T45" s="369"/>
      <c r="U45" s="369"/>
      <c r="V45" s="369"/>
      <c r="W45" s="369"/>
      <c r="X45" s="369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</row>
    <row r="46" customFormat="false" ht="18.75" hidden="false" customHeight="false" outlineLevel="0" collapsed="false">
      <c r="A46" s="192" t="s">
        <v>363</v>
      </c>
      <c r="B46" s="199"/>
      <c r="C46" s="199"/>
      <c r="D46" s="199"/>
      <c r="E46" s="199"/>
      <c r="F46" s="199"/>
      <c r="G46" s="365" t="n">
        <v>0</v>
      </c>
      <c r="H46" s="366" t="n">
        <v>0</v>
      </c>
      <c r="I46" s="366" t="n">
        <v>0</v>
      </c>
      <c r="J46" s="366" t="n">
        <v>0</v>
      </c>
      <c r="K46" s="366" t="n">
        <v>0</v>
      </c>
      <c r="L46" s="368" t="n">
        <v>0</v>
      </c>
      <c r="M46" s="12"/>
      <c r="N46" s="194" t="n">
        <v>0</v>
      </c>
      <c r="O46" s="195" t="n">
        <v>0</v>
      </c>
      <c r="P46" s="196" t="n">
        <v>0</v>
      </c>
      <c r="Q46" s="12"/>
      <c r="R46" s="200" t="n">
        <v>0</v>
      </c>
      <c r="S46" s="3"/>
      <c r="T46" s="370"/>
      <c r="U46" s="370"/>
      <c r="V46" s="370"/>
      <c r="W46" s="370"/>
      <c r="X46" s="370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8.75" hidden="false" customHeight="false" outlineLevel="0" collapsed="false">
      <c r="A47" s="192" t="s">
        <v>364</v>
      </c>
      <c r="B47" s="199"/>
      <c r="C47" s="199"/>
      <c r="D47" s="199"/>
      <c r="E47" s="199"/>
      <c r="F47" s="199"/>
      <c r="G47" s="365" t="n">
        <f aca="false">SUM(G43:G46)</f>
        <v>7746.936</v>
      </c>
      <c r="H47" s="366" t="n">
        <f aca="false">SUM(H43:H46)</f>
        <v>2725.225</v>
      </c>
      <c r="I47" s="366" t="n">
        <f aca="false">SUM(I43:I46)</f>
        <v>-356.87</v>
      </c>
      <c r="J47" s="366" t="n">
        <f aca="false">SUM(J43:J46)</f>
        <v>-15.397</v>
      </c>
      <c r="K47" s="366" t="n">
        <f aca="false">SUM(K43:K46)</f>
        <v>0</v>
      </c>
      <c r="L47" s="368" t="n">
        <f aca="false">SUM(L43:L46)</f>
        <v>2352.958</v>
      </c>
      <c r="M47" s="12" t="n">
        <f aca="false">SUM(M41:M46)</f>
        <v>0</v>
      </c>
      <c r="N47" s="194" t="n">
        <f aca="false">SUM(N41:N46)</f>
        <v>0</v>
      </c>
      <c r="O47" s="195" t="n">
        <f aca="false">SUM(O41:O46)</f>
        <v>0</v>
      </c>
      <c r="P47" s="196" t="n">
        <f aca="false">SUM(P41:P46)</f>
        <v>0</v>
      </c>
      <c r="Q47" s="12"/>
      <c r="R47" s="200" t="n">
        <f aca="false">SUM(R41:R46)</f>
        <v>5194.044</v>
      </c>
      <c r="S47" s="3"/>
      <c r="T47" s="370"/>
      <c r="U47" s="370"/>
      <c r="V47" s="370"/>
      <c r="W47" s="370"/>
      <c r="X47" s="37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</row>
    <row r="48" customFormat="false" ht="12.75" hidden="false" customHeight="false" outlineLevel="0" collapsed="false">
      <c r="M48" s="287"/>
    </row>
    <row r="49" customFormat="false" ht="12.75" hidden="false" customHeight="false" outlineLevel="0" collapsed="false">
      <c r="M49" s="287"/>
    </row>
    <row r="50" customFormat="false" ht="12.75" hidden="false" customHeight="false" outlineLevel="0" collapsed="false">
      <c r="M50" s="287"/>
    </row>
    <row r="51" customFormat="false" ht="12.75" hidden="false" customHeight="false" outlineLevel="0" collapsed="false">
      <c r="G51" s="0"/>
      <c r="M51" s="287"/>
      <c r="N51" s="287"/>
      <c r="O51" s="287"/>
      <c r="P51" s="287"/>
      <c r="Q51" s="287"/>
      <c r="R51" s="287"/>
    </row>
    <row r="52" customFormat="false" ht="12.75" hidden="false" customHeight="false" outlineLevel="0" collapsed="false">
      <c r="G52" s="0"/>
      <c r="M52" s="287"/>
      <c r="N52" s="287"/>
      <c r="O52" s="287"/>
      <c r="P52" s="287"/>
      <c r="Q52" s="287"/>
      <c r="R52" s="287"/>
    </row>
    <row r="53" customFormat="false" ht="27.75" hidden="false" customHeight="false" outlineLevel="0" collapsed="false">
      <c r="G53" s="6"/>
      <c r="H53" s="6" t="s">
        <v>446</v>
      </c>
      <c r="J53" s="4"/>
      <c r="K53" s="5"/>
      <c r="L53" s="5"/>
      <c r="M53" s="287"/>
      <c r="N53" s="287"/>
      <c r="O53" s="287"/>
      <c r="P53" s="287"/>
      <c r="Q53" s="287"/>
      <c r="R53" s="287"/>
    </row>
    <row r="54" customFormat="false" ht="27.75" hidden="false" customHeight="false" outlineLevel="0" collapsed="false">
      <c r="H54" s="6" t="s">
        <v>447</v>
      </c>
      <c r="J54" s="4"/>
      <c r="K54" s="5"/>
      <c r="L54" s="5"/>
      <c r="M54" s="287"/>
      <c r="N54" s="287"/>
      <c r="O54" s="287"/>
      <c r="P54" s="287"/>
      <c r="Q54" s="287"/>
      <c r="R54" s="287"/>
    </row>
    <row r="55" customFormat="false" ht="12.75" hidden="false" customHeight="false" outlineLevel="0" collapsed="false">
      <c r="G55" s="0"/>
      <c r="M55" s="287"/>
      <c r="N55" s="287"/>
      <c r="O55" s="287"/>
      <c r="P55" s="287"/>
      <c r="Q55" s="287"/>
      <c r="R55" s="287"/>
    </row>
    <row r="56" customFormat="false" ht="12.75" hidden="false" customHeight="false" outlineLevel="0" collapsed="false">
      <c r="G56" s="0"/>
      <c r="M56" s="287"/>
      <c r="N56" s="287"/>
      <c r="O56" s="287"/>
      <c r="P56" s="287"/>
      <c r="Q56" s="287"/>
      <c r="R56" s="287"/>
    </row>
    <row r="57" customFormat="false" ht="12.75" hidden="false" customHeight="false" outlineLevel="0" collapsed="false">
      <c r="G57" s="0"/>
      <c r="M57" s="287"/>
      <c r="N57" s="287"/>
      <c r="O57" s="287"/>
      <c r="P57" s="287"/>
      <c r="Q57" s="287"/>
      <c r="R57" s="287"/>
    </row>
    <row r="58" customFormat="false" ht="12.75" hidden="false" customHeight="false" outlineLevel="0" collapsed="false">
      <c r="G58" s="0"/>
      <c r="M58" s="287"/>
      <c r="N58" s="287"/>
      <c r="O58" s="287"/>
      <c r="P58" s="287"/>
      <c r="Q58" s="287"/>
      <c r="R58" s="287"/>
    </row>
    <row r="59" customFormat="false" ht="12.75" hidden="false" customHeight="false" outlineLevel="0" collapsed="false">
      <c r="A59" s="371" t="str">
        <f aca="false">A9</f>
        <v>As of 08/30/01</v>
      </c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</row>
    <row r="60" customFormat="false" ht="12.75" hidden="false" customHeight="false" outlineLevel="0" collapsed="false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6"/>
      <c r="M60" s="3"/>
      <c r="N60" s="266"/>
      <c r="O60" s="266"/>
      <c r="P60" s="266"/>
      <c r="Q60" s="266"/>
      <c r="R60" s="266"/>
    </row>
    <row r="61" customFormat="false" ht="12.75" hidden="false" customHeight="false" outlineLevel="0" collapsed="false">
      <c r="G61" s="0"/>
      <c r="M61" s="287"/>
      <c r="N61" s="287"/>
      <c r="O61" s="287"/>
      <c r="P61" s="287"/>
      <c r="Q61" s="287"/>
      <c r="R61" s="287"/>
    </row>
    <row r="62" customFormat="false" ht="13.5" hidden="false" customHeight="false" outlineLevel="0" collapsed="false">
      <c r="G62" s="0"/>
      <c r="M62" s="287"/>
      <c r="N62" s="287"/>
      <c r="O62" s="287"/>
      <c r="P62" s="287"/>
      <c r="Q62" s="287"/>
      <c r="R62" s="287"/>
    </row>
    <row r="63" customFormat="false" ht="16.5" hidden="false" customHeight="true" outlineLevel="0" collapsed="false">
      <c r="A63" s="267"/>
      <c r="B63" s="268"/>
      <c r="C63" s="268"/>
      <c r="D63" s="268"/>
      <c r="E63" s="268"/>
      <c r="F63" s="268"/>
      <c r="G63" s="218" t="s">
        <v>4</v>
      </c>
      <c r="H63" s="218"/>
      <c r="I63" s="218"/>
      <c r="J63" s="218"/>
      <c r="K63" s="218"/>
      <c r="L63" s="218"/>
      <c r="M63" s="372"/>
      <c r="N63" s="373" t="s">
        <v>414</v>
      </c>
      <c r="O63" s="373"/>
      <c r="P63" s="373"/>
      <c r="Q63" s="374"/>
      <c r="R63" s="279"/>
    </row>
    <row r="64" customFormat="false" ht="28.5" hidden="false" customHeight="true" outlineLevel="0" collapsed="false">
      <c r="A64" s="18" t="s">
        <v>3</v>
      </c>
      <c r="B64" s="274" t="s">
        <v>415</v>
      </c>
      <c r="C64" s="274" t="s">
        <v>416</v>
      </c>
      <c r="D64" s="274" t="s">
        <v>417</v>
      </c>
      <c r="E64" s="274" t="s">
        <v>418</v>
      </c>
      <c r="F64" s="274" t="s">
        <v>6</v>
      </c>
      <c r="G64" s="218" t="s">
        <v>419</v>
      </c>
      <c r="H64" s="275" t="s">
        <v>420</v>
      </c>
      <c r="I64" s="23" t="s">
        <v>9</v>
      </c>
      <c r="J64" s="23" t="s">
        <v>448</v>
      </c>
      <c r="K64" s="24" t="s">
        <v>11</v>
      </c>
      <c r="L64" s="218" t="s">
        <v>421</v>
      </c>
      <c r="M64" s="375"/>
      <c r="N64" s="376" t="s">
        <v>422</v>
      </c>
      <c r="O64" s="376" t="s">
        <v>423</v>
      </c>
      <c r="P64" s="376" t="s">
        <v>424</v>
      </c>
      <c r="Q64" s="280"/>
      <c r="R64" s="377" t="s">
        <v>425</v>
      </c>
    </row>
    <row r="65" customFormat="false" ht="22.5" hidden="false" customHeight="true" outlineLevel="0" collapsed="false">
      <c r="A65" s="21" t="s">
        <v>449</v>
      </c>
      <c r="B65" s="281"/>
      <c r="C65" s="281"/>
      <c r="D65" s="281"/>
      <c r="E65" s="281"/>
      <c r="F65" s="281"/>
      <c r="G65" s="218"/>
      <c r="H65" s="275"/>
      <c r="I65" s="23"/>
      <c r="J65" s="23"/>
      <c r="K65" s="24"/>
      <c r="L65" s="218"/>
      <c r="M65" s="378"/>
      <c r="N65" s="379" t="s">
        <v>427</v>
      </c>
      <c r="O65" s="380"/>
      <c r="P65" s="379" t="s">
        <v>428</v>
      </c>
      <c r="Q65" s="280"/>
      <c r="R65" s="381" t="s">
        <v>429</v>
      </c>
    </row>
    <row r="66" customFormat="false" ht="12.75" hidden="false" customHeight="false" outlineLevel="0" collapsed="false">
      <c r="A66" s="318"/>
      <c r="B66" s="287"/>
      <c r="C66" s="287"/>
      <c r="D66" s="287"/>
      <c r="E66" s="287"/>
      <c r="F66" s="287"/>
      <c r="G66" s="321"/>
      <c r="H66" s="124"/>
      <c r="I66" s="124"/>
      <c r="J66" s="124"/>
      <c r="K66" s="124"/>
      <c r="L66" s="125"/>
      <c r="M66" s="382"/>
      <c r="N66" s="287"/>
      <c r="O66" s="287"/>
      <c r="P66" s="378"/>
      <c r="Q66" s="287"/>
      <c r="R66" s="291"/>
    </row>
    <row r="67" customFormat="false" ht="15.75" hidden="false" customHeight="false" outlineLevel="0" collapsed="false">
      <c r="A67" s="383" t="s">
        <v>450</v>
      </c>
      <c r="B67" s="293"/>
      <c r="C67" s="293"/>
      <c r="D67" s="293"/>
      <c r="E67" s="293"/>
      <c r="F67" s="293"/>
      <c r="G67" s="384"/>
      <c r="H67" s="49"/>
      <c r="I67" s="49"/>
      <c r="J67" s="49"/>
      <c r="K67" s="49"/>
      <c r="L67" s="55"/>
      <c r="M67" s="385"/>
      <c r="N67" s="293"/>
      <c r="O67" s="293"/>
      <c r="P67" s="386"/>
      <c r="Q67" s="293"/>
      <c r="R67" s="298"/>
    </row>
    <row r="68" customFormat="false" ht="15.75" hidden="false" customHeight="false" outlineLevel="0" collapsed="false">
      <c r="A68" s="383"/>
      <c r="B68" s="293"/>
      <c r="C68" s="293"/>
      <c r="D68" s="293"/>
      <c r="E68" s="293"/>
      <c r="F68" s="293"/>
      <c r="G68" s="384"/>
      <c r="H68" s="49"/>
      <c r="I68" s="49"/>
      <c r="J68" s="49"/>
      <c r="K68" s="49"/>
      <c r="L68" s="55"/>
      <c r="M68" s="387"/>
      <c r="N68" s="293"/>
      <c r="O68" s="293"/>
      <c r="P68" s="386"/>
      <c r="Q68" s="293"/>
      <c r="R68" s="298"/>
    </row>
    <row r="69" customFormat="false" ht="15.75" hidden="false" customHeight="false" outlineLevel="0" collapsed="false">
      <c r="A69" s="388" t="s">
        <v>451</v>
      </c>
      <c r="B69" s="293"/>
      <c r="C69" s="293"/>
      <c r="D69" s="293"/>
      <c r="E69" s="293"/>
      <c r="F69" s="293"/>
      <c r="G69" s="389" t="n">
        <v>29696</v>
      </c>
      <c r="H69" s="49" t="n">
        <v>10302</v>
      </c>
      <c r="I69" s="49" t="n">
        <v>-84</v>
      </c>
      <c r="J69" s="49" t="n">
        <v>-466</v>
      </c>
      <c r="K69" s="49" t="n">
        <v>0</v>
      </c>
      <c r="L69" s="55" t="n">
        <f aca="false">SUM(H69:K69)</f>
        <v>9752</v>
      </c>
      <c r="M69" s="387"/>
      <c r="N69" s="390" t="n">
        <v>0</v>
      </c>
      <c r="O69" s="390" t="n">
        <v>0</v>
      </c>
      <c r="P69" s="390" t="n">
        <f aca="false">SUM(N69:O69)</f>
        <v>0</v>
      </c>
      <c r="Q69" s="391"/>
      <c r="R69" s="392" t="n">
        <f aca="false">L69+P69</f>
        <v>9752</v>
      </c>
    </row>
    <row r="70" customFormat="false" ht="15.75" hidden="false" customHeight="false" outlineLevel="0" collapsed="false">
      <c r="A70" s="388" t="s">
        <v>452</v>
      </c>
      <c r="B70" s="293"/>
      <c r="C70" s="293"/>
      <c r="D70" s="293"/>
      <c r="E70" s="293"/>
      <c r="F70" s="293"/>
      <c r="G70" s="389" t="n">
        <v>7546</v>
      </c>
      <c r="H70" s="49" t="n">
        <v>-282</v>
      </c>
      <c r="I70" s="49" t="n">
        <v>0</v>
      </c>
      <c r="J70" s="49" t="n">
        <v>0</v>
      </c>
      <c r="K70" s="49" t="n">
        <v>0</v>
      </c>
      <c r="L70" s="55" t="n">
        <f aca="false">SUM(H70:K70)</f>
        <v>-282</v>
      </c>
      <c r="M70" s="387"/>
      <c r="N70" s="390"/>
      <c r="O70" s="390"/>
      <c r="P70" s="390"/>
      <c r="Q70" s="391"/>
      <c r="R70" s="392" t="n">
        <f aca="false">L70+P70</f>
        <v>-282</v>
      </c>
    </row>
    <row r="71" customFormat="false" ht="16.5" hidden="false" customHeight="false" outlineLevel="0" collapsed="false">
      <c r="A71" s="388" t="s">
        <v>453</v>
      </c>
      <c r="B71" s="393"/>
      <c r="C71" s="393"/>
      <c r="D71" s="393"/>
      <c r="E71" s="393"/>
      <c r="F71" s="393"/>
      <c r="G71" s="394" t="n">
        <v>0</v>
      </c>
      <c r="H71" s="96" t="n">
        <v>0</v>
      </c>
      <c r="I71" s="97" t="n">
        <v>0</v>
      </c>
      <c r="J71" s="97" t="n">
        <v>0</v>
      </c>
      <c r="K71" s="97" t="n">
        <v>0</v>
      </c>
      <c r="L71" s="98" t="n">
        <f aca="false">SUM(H71:K71)</f>
        <v>0</v>
      </c>
      <c r="M71" s="387"/>
      <c r="N71" s="390" t="n">
        <v>0</v>
      </c>
      <c r="O71" s="390" t="n">
        <v>0</v>
      </c>
      <c r="P71" s="390" t="n">
        <f aca="false">SUM(N71:O71)</f>
        <v>0</v>
      </c>
      <c r="Q71" s="391"/>
      <c r="R71" s="392" t="n">
        <f aca="false">L71+P71</f>
        <v>0</v>
      </c>
    </row>
    <row r="72" customFormat="false" ht="15" hidden="false" customHeight="false" outlineLevel="0" collapsed="false">
      <c r="A72" s="395" t="s">
        <v>454</v>
      </c>
      <c r="B72" s="293"/>
      <c r="C72" s="293"/>
      <c r="D72" s="293"/>
      <c r="E72" s="293"/>
      <c r="F72" s="293"/>
      <c r="G72" s="389" t="n">
        <f aca="false">SUM(G69:G71)</f>
        <v>37242</v>
      </c>
      <c r="H72" s="396" t="n">
        <f aca="false">SUM(H69:H71)</f>
        <v>10020</v>
      </c>
      <c r="I72" s="396" t="n">
        <f aca="false">SUM(I69:I71)</f>
        <v>-84</v>
      </c>
      <c r="J72" s="396" t="n">
        <v>0</v>
      </c>
      <c r="K72" s="396" t="n">
        <v>0</v>
      </c>
      <c r="L72" s="397" t="n">
        <f aca="false">SUM(L69:L71)</f>
        <v>9470</v>
      </c>
      <c r="M72" s="398"/>
      <c r="N72" s="390" t="n">
        <f aca="false">SUM(N69:N71)</f>
        <v>0</v>
      </c>
      <c r="O72" s="390" t="n">
        <f aca="false">SUM(O69:O71)</f>
        <v>0</v>
      </c>
      <c r="P72" s="390" t="n">
        <f aca="false">SUM(P69:P71)</f>
        <v>0</v>
      </c>
      <c r="Q72" s="390"/>
      <c r="R72" s="392" t="n">
        <f aca="false">SUM(R69:R71)</f>
        <v>9470</v>
      </c>
    </row>
    <row r="73" customFormat="false" ht="15.75" hidden="false" customHeight="false" outlineLevel="0" collapsed="false">
      <c r="A73" s="388"/>
      <c r="B73" s="293"/>
      <c r="C73" s="293"/>
      <c r="D73" s="293"/>
      <c r="E73" s="293"/>
      <c r="F73" s="293"/>
      <c r="G73" s="399"/>
      <c r="H73" s="49"/>
      <c r="I73" s="49"/>
      <c r="J73" s="49"/>
      <c r="K73" s="49"/>
      <c r="L73" s="55"/>
      <c r="M73" s="387"/>
      <c r="N73" s="390"/>
      <c r="O73" s="390"/>
      <c r="P73" s="400"/>
      <c r="Q73" s="390"/>
      <c r="R73" s="392"/>
    </row>
    <row r="74" customFormat="false" ht="15.75" hidden="false" customHeight="false" outlineLevel="0" collapsed="false">
      <c r="A74" s="383" t="s">
        <v>455</v>
      </c>
      <c r="B74" s="293"/>
      <c r="C74" s="293"/>
      <c r="D74" s="293"/>
      <c r="E74" s="293"/>
      <c r="F74" s="293"/>
      <c r="G74" s="399"/>
      <c r="H74" s="49"/>
      <c r="I74" s="49"/>
      <c r="J74" s="49"/>
      <c r="K74" s="49"/>
      <c r="L74" s="55"/>
      <c r="M74" s="387"/>
      <c r="N74" s="390"/>
      <c r="O74" s="390"/>
      <c r="P74" s="400"/>
      <c r="Q74" s="390"/>
      <c r="R74" s="392"/>
    </row>
    <row r="75" customFormat="false" ht="15.75" hidden="false" customHeight="false" outlineLevel="0" collapsed="false">
      <c r="A75" s="388"/>
      <c r="B75" s="293"/>
      <c r="C75" s="293"/>
      <c r="D75" s="293"/>
      <c r="E75" s="293"/>
      <c r="F75" s="293"/>
      <c r="G75" s="399"/>
      <c r="H75" s="49"/>
      <c r="I75" s="49"/>
      <c r="J75" s="49"/>
      <c r="K75" s="49"/>
      <c r="L75" s="55"/>
      <c r="M75" s="387"/>
      <c r="N75" s="390"/>
      <c r="O75" s="390"/>
      <c r="P75" s="400"/>
      <c r="Q75" s="390"/>
      <c r="R75" s="392"/>
    </row>
    <row r="76" customFormat="false" ht="15.75" hidden="false" customHeight="false" outlineLevel="0" collapsed="false">
      <c r="A76" s="388" t="s">
        <v>456</v>
      </c>
      <c r="B76" s="293"/>
      <c r="C76" s="293"/>
      <c r="D76" s="293"/>
      <c r="E76" s="293"/>
      <c r="F76" s="293"/>
      <c r="G76" s="389" t="n">
        <f aca="false">743758*1.4*25.59/100000</f>
        <v>266.45874108</v>
      </c>
      <c r="H76" s="49" t="n">
        <f aca="false">6321.94*1.4/1000+0.5</f>
        <v>9.350716</v>
      </c>
      <c r="I76" s="49" t="n">
        <v>0</v>
      </c>
      <c r="J76" s="49" t="n">
        <v>0</v>
      </c>
      <c r="K76" s="49" t="n">
        <v>0</v>
      </c>
      <c r="L76" s="55" t="n">
        <f aca="false">SUM(H76:K76)</f>
        <v>9.350716</v>
      </c>
      <c r="M76" s="387"/>
      <c r="N76" s="390" t="n">
        <v>0</v>
      </c>
      <c r="O76" s="390" t="n">
        <v>0</v>
      </c>
      <c r="P76" s="390" t="n">
        <f aca="false">SUM(N76:O76)</f>
        <v>0</v>
      </c>
      <c r="Q76" s="390"/>
      <c r="R76" s="392" t="n">
        <f aca="false">L76+P76</f>
        <v>9.350716</v>
      </c>
    </row>
    <row r="77" customFormat="false" ht="15.75" hidden="false" customHeight="false" outlineLevel="0" collapsed="false">
      <c r="A77" s="388" t="s">
        <v>457</v>
      </c>
      <c r="B77" s="293"/>
      <c r="C77" s="293"/>
      <c r="D77" s="293"/>
      <c r="E77" s="293"/>
      <c r="F77" s="293"/>
      <c r="G77" s="389" t="n">
        <f aca="false">1234342*28.34*1.4/100000</f>
        <v>489.73753192</v>
      </c>
      <c r="H77" s="49" t="n">
        <f aca="false">55051.65*1.4/1000</f>
        <v>77.07231</v>
      </c>
      <c r="I77" s="49" t="n">
        <v>0</v>
      </c>
      <c r="J77" s="49" t="n">
        <v>0</v>
      </c>
      <c r="K77" s="49" t="n">
        <v>0</v>
      </c>
      <c r="L77" s="55" t="n">
        <f aca="false">SUM(H77:K77)</f>
        <v>77.07231</v>
      </c>
      <c r="M77" s="387"/>
      <c r="N77" s="390"/>
      <c r="O77" s="390"/>
      <c r="P77" s="390"/>
      <c r="Q77" s="390"/>
      <c r="R77" s="392" t="n">
        <f aca="false">L77+P77</f>
        <v>77.07231</v>
      </c>
    </row>
    <row r="78" customFormat="false" ht="16.5" hidden="false" customHeight="false" outlineLevel="0" collapsed="false">
      <c r="A78" s="388"/>
      <c r="B78" s="393"/>
      <c r="C78" s="393"/>
      <c r="D78" s="393"/>
      <c r="E78" s="393"/>
      <c r="F78" s="393"/>
      <c r="G78" s="394" t="n">
        <v>0</v>
      </c>
      <c r="H78" s="96" t="n">
        <v>0</v>
      </c>
      <c r="I78" s="97" t="n">
        <v>0</v>
      </c>
      <c r="J78" s="97" t="n">
        <v>0</v>
      </c>
      <c r="K78" s="97" t="n">
        <v>0</v>
      </c>
      <c r="L78" s="98" t="n">
        <f aca="false">SUM(H78:K78)</f>
        <v>0</v>
      </c>
      <c r="M78" s="387"/>
      <c r="N78" s="390" t="n">
        <v>0</v>
      </c>
      <c r="O78" s="390" t="n">
        <v>0</v>
      </c>
      <c r="P78" s="390" t="n">
        <f aca="false">SUM(N78:O78)</f>
        <v>0</v>
      </c>
      <c r="Q78" s="390"/>
      <c r="R78" s="392" t="n">
        <f aca="false">L78+P78</f>
        <v>0</v>
      </c>
    </row>
    <row r="79" customFormat="false" ht="15" hidden="false" customHeight="false" outlineLevel="0" collapsed="false">
      <c r="A79" s="395"/>
      <c r="B79" s="293"/>
      <c r="C79" s="293"/>
      <c r="D79" s="293"/>
      <c r="E79" s="293"/>
      <c r="F79" s="293"/>
      <c r="G79" s="389" t="n">
        <f aca="false">SUM(G76:G78)</f>
        <v>756.196273</v>
      </c>
      <c r="H79" s="396" t="n">
        <f aca="false">SUM(H76:H78)</f>
        <v>86.423026</v>
      </c>
      <c r="I79" s="396" t="n">
        <f aca="false">SUM(I76:I78)</f>
        <v>0</v>
      </c>
      <c r="J79" s="396" t="n">
        <f aca="false">SUM(J76:J78)</f>
        <v>0</v>
      </c>
      <c r="K79" s="396" t="n">
        <f aca="false">SUM(K76:K78)</f>
        <v>0</v>
      </c>
      <c r="L79" s="397" t="n">
        <f aca="false">SUM(L76:L78)</f>
        <v>86.423026</v>
      </c>
      <c r="M79" s="398"/>
      <c r="N79" s="390" t="n">
        <f aca="false">SUM(N71:N78)</f>
        <v>0</v>
      </c>
      <c r="O79" s="390" t="n">
        <f aca="false">SUM(O71:O78)</f>
        <v>0</v>
      </c>
      <c r="P79" s="390" t="n">
        <f aca="false">SUM(P71:P78)</f>
        <v>0</v>
      </c>
      <c r="Q79" s="390"/>
      <c r="R79" s="392" t="n">
        <f aca="false">SUM(R76:R78)</f>
        <v>86.423026</v>
      </c>
    </row>
    <row r="80" customFormat="false" ht="12.75" hidden="false" customHeight="false" outlineLevel="0" collapsed="false">
      <c r="A80" s="318"/>
      <c r="B80" s="287"/>
      <c r="C80" s="287"/>
      <c r="D80" s="287"/>
      <c r="E80" s="287"/>
      <c r="F80" s="287"/>
      <c r="G80" s="321"/>
      <c r="H80" s="124"/>
      <c r="I80" s="124"/>
      <c r="J80" s="124"/>
      <c r="K80" s="124"/>
      <c r="L80" s="125"/>
      <c r="M80" s="401"/>
      <c r="N80" s="402"/>
      <c r="O80" s="402"/>
      <c r="P80" s="403"/>
      <c r="Q80" s="402"/>
      <c r="R80" s="404"/>
    </row>
    <row r="81" customFormat="false" ht="13.5" hidden="false" customHeight="false" outlineLevel="0" collapsed="false">
      <c r="A81" s="318"/>
      <c r="B81" s="287"/>
      <c r="C81" s="287"/>
      <c r="D81" s="287"/>
      <c r="E81" s="287"/>
      <c r="F81" s="287"/>
      <c r="G81" s="321"/>
      <c r="H81" s="124"/>
      <c r="I81" s="124"/>
      <c r="J81" s="124"/>
      <c r="K81" s="124"/>
      <c r="L81" s="125"/>
      <c r="M81" s="401"/>
      <c r="N81" s="402"/>
      <c r="O81" s="402"/>
      <c r="P81" s="403"/>
      <c r="Q81" s="402"/>
      <c r="R81" s="404"/>
    </row>
    <row r="82" customFormat="false" ht="18.75" hidden="false" customHeight="false" outlineLevel="0" collapsed="false">
      <c r="A82" s="345" t="s">
        <v>458</v>
      </c>
      <c r="B82" s="346"/>
      <c r="C82" s="346"/>
      <c r="D82" s="346"/>
      <c r="E82" s="346"/>
      <c r="F82" s="346"/>
      <c r="G82" s="405" t="n">
        <f aca="false">G72+G79</f>
        <v>37998.196273</v>
      </c>
      <c r="H82" s="406" t="n">
        <f aca="false">H72+H79</f>
        <v>10106.423026</v>
      </c>
      <c r="I82" s="406" t="n">
        <f aca="false">I72+I79</f>
        <v>-84</v>
      </c>
      <c r="J82" s="406" t="n">
        <f aca="false">J72+J79</f>
        <v>0</v>
      </c>
      <c r="K82" s="406" t="n">
        <f aca="false">K72+K79</f>
        <v>0</v>
      </c>
      <c r="L82" s="407" t="n">
        <f aca="false">L72+L79</f>
        <v>9556.423026</v>
      </c>
      <c r="M82" s="351"/>
      <c r="N82" s="352" t="n">
        <f aca="false">N80</f>
        <v>0</v>
      </c>
      <c r="O82" s="352" t="n">
        <f aca="false">O80</f>
        <v>0</v>
      </c>
      <c r="P82" s="353" t="n">
        <f aca="false">P80</f>
        <v>0</v>
      </c>
      <c r="Q82" s="354"/>
      <c r="R82" s="355" t="n">
        <f aca="false">R80</f>
        <v>0</v>
      </c>
    </row>
    <row r="83" customFormat="false" ht="18.75" hidden="false" customHeight="false" outlineLevel="0" collapsed="false">
      <c r="A83" s="356"/>
      <c r="B83" s="357"/>
      <c r="C83" s="357"/>
      <c r="D83" s="357"/>
      <c r="E83" s="357"/>
      <c r="F83" s="357"/>
      <c r="G83" s="408"/>
      <c r="H83" s="408"/>
      <c r="I83" s="408"/>
      <c r="J83" s="408"/>
      <c r="K83" s="408"/>
      <c r="L83" s="408"/>
      <c r="M83" s="360"/>
      <c r="N83" s="352"/>
      <c r="O83" s="352"/>
      <c r="P83" s="353"/>
      <c r="Q83" s="363"/>
      <c r="R83" s="355"/>
    </row>
    <row r="84" customFormat="false" ht="18.75" hidden="false" customHeight="false" outlineLevel="0" collapsed="false">
      <c r="A84" s="192" t="s">
        <v>360</v>
      </c>
      <c r="B84" s="199"/>
      <c r="C84" s="199"/>
      <c r="D84" s="199"/>
      <c r="E84" s="199"/>
      <c r="F84" s="199"/>
      <c r="G84" s="409" t="n">
        <v>0</v>
      </c>
      <c r="H84" s="410" t="n">
        <v>0</v>
      </c>
      <c r="I84" s="410" t="n">
        <v>0</v>
      </c>
      <c r="J84" s="410" t="n">
        <v>0</v>
      </c>
      <c r="K84" s="410" t="n">
        <v>0</v>
      </c>
      <c r="L84" s="411" t="n">
        <v>0</v>
      </c>
      <c r="M84" s="12"/>
      <c r="N84" s="194" t="n">
        <v>0</v>
      </c>
      <c r="O84" s="195" t="n">
        <v>0</v>
      </c>
      <c r="P84" s="196" t="n">
        <v>0</v>
      </c>
      <c r="Q84" s="12"/>
      <c r="R84" s="200" t="n">
        <v>2597.022</v>
      </c>
      <c r="S84" s="3"/>
      <c r="T84" s="369"/>
      <c r="U84" s="369"/>
      <c r="V84" s="369"/>
      <c r="W84" s="369"/>
      <c r="X84" s="369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</row>
    <row r="85" customFormat="false" ht="18.75" hidden="false" customHeight="false" outlineLevel="0" collapsed="false">
      <c r="A85" s="192" t="s">
        <v>361</v>
      </c>
      <c r="B85" s="199"/>
      <c r="C85" s="199"/>
      <c r="D85" s="199"/>
      <c r="E85" s="199"/>
      <c r="F85" s="199"/>
      <c r="G85" s="409" t="n">
        <v>0</v>
      </c>
      <c r="H85" s="410" t="n">
        <v>0</v>
      </c>
      <c r="I85" s="410" t="n">
        <v>0</v>
      </c>
      <c r="J85" s="410" t="n">
        <v>0</v>
      </c>
      <c r="K85" s="410" t="n">
        <v>0</v>
      </c>
      <c r="L85" s="411" t="n">
        <v>0</v>
      </c>
      <c r="M85" s="12"/>
      <c r="N85" s="194" t="n">
        <v>0</v>
      </c>
      <c r="O85" s="195" t="n">
        <v>0</v>
      </c>
      <c r="P85" s="196" t="n">
        <v>0</v>
      </c>
      <c r="Q85" s="12"/>
      <c r="R85" s="200" t="n">
        <v>2597.022</v>
      </c>
      <c r="S85" s="3"/>
      <c r="T85" s="369"/>
      <c r="U85" s="369"/>
      <c r="V85" s="369"/>
      <c r="W85" s="369"/>
      <c r="X85" s="369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customFormat="false" ht="18.75" hidden="false" customHeight="false" outlineLevel="0" collapsed="false">
      <c r="A86" s="192" t="s">
        <v>362</v>
      </c>
      <c r="B86" s="199"/>
      <c r="C86" s="199"/>
      <c r="D86" s="199"/>
      <c r="E86" s="199"/>
      <c r="F86" s="199"/>
      <c r="G86" s="409" t="n">
        <f aca="false">G82</f>
        <v>37998.196273</v>
      </c>
      <c r="H86" s="410" t="n">
        <f aca="false">H82</f>
        <v>10106.423026</v>
      </c>
      <c r="I86" s="410" t="n">
        <f aca="false">I82</f>
        <v>-84</v>
      </c>
      <c r="J86" s="410" t="n">
        <f aca="false">J82</f>
        <v>0</v>
      </c>
      <c r="K86" s="410" t="n">
        <f aca="false">K82</f>
        <v>0</v>
      </c>
      <c r="L86" s="411" t="n">
        <f aca="false">L82</f>
        <v>9556.423026</v>
      </c>
      <c r="M86" s="12" t="n">
        <f aca="false">M82</f>
        <v>0</v>
      </c>
      <c r="N86" s="194" t="n">
        <f aca="false">N82</f>
        <v>0</v>
      </c>
      <c r="O86" s="195" t="n">
        <f aca="false">O82</f>
        <v>0</v>
      </c>
      <c r="P86" s="196" t="n">
        <f aca="false">P82</f>
        <v>0</v>
      </c>
      <c r="Q86" s="12"/>
      <c r="R86" s="200" t="n">
        <f aca="false">R82</f>
        <v>0</v>
      </c>
      <c r="S86" s="3"/>
      <c r="T86" s="369"/>
      <c r="U86" s="369"/>
      <c r="V86" s="369"/>
      <c r="W86" s="369"/>
      <c r="X86" s="369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customFormat="false" ht="18.75" hidden="false" customHeight="false" outlineLevel="0" collapsed="false">
      <c r="A87" s="192" t="s">
        <v>363</v>
      </c>
      <c r="B87" s="199"/>
      <c r="C87" s="199"/>
      <c r="D87" s="199"/>
      <c r="E87" s="199"/>
      <c r="F87" s="199"/>
      <c r="G87" s="409" t="n">
        <v>0</v>
      </c>
      <c r="H87" s="410" t="n">
        <v>0</v>
      </c>
      <c r="I87" s="410" t="n">
        <v>0</v>
      </c>
      <c r="J87" s="410" t="n">
        <v>0</v>
      </c>
      <c r="K87" s="410" t="n">
        <v>0</v>
      </c>
      <c r="L87" s="411" t="n">
        <v>0</v>
      </c>
      <c r="M87" s="12"/>
      <c r="N87" s="194" t="n">
        <v>0</v>
      </c>
      <c r="O87" s="195" t="n">
        <v>0</v>
      </c>
      <c r="P87" s="196" t="n">
        <v>0</v>
      </c>
      <c r="Q87" s="12"/>
      <c r="R87" s="200" t="n">
        <v>0</v>
      </c>
      <c r="S87" s="3"/>
      <c r="T87" s="370"/>
      <c r="U87" s="370"/>
      <c r="V87" s="370"/>
      <c r="W87" s="370"/>
      <c r="X87" s="370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</row>
    <row r="88" customFormat="false" ht="18.75" hidden="false" customHeight="false" outlineLevel="0" collapsed="false">
      <c r="A88" s="192" t="s">
        <v>364</v>
      </c>
      <c r="B88" s="199"/>
      <c r="C88" s="199"/>
      <c r="D88" s="199"/>
      <c r="E88" s="199"/>
      <c r="F88" s="199"/>
      <c r="G88" s="409" t="n">
        <f aca="false">SUM(G84:G87)</f>
        <v>37998.196273</v>
      </c>
      <c r="H88" s="410" t="n">
        <f aca="false">SUM(H84:H87)</f>
        <v>10106.423026</v>
      </c>
      <c r="I88" s="410" t="n">
        <f aca="false">SUM(I84:I87)</f>
        <v>-84</v>
      </c>
      <c r="J88" s="410" t="n">
        <f aca="false">SUM(J84:J87)</f>
        <v>0</v>
      </c>
      <c r="K88" s="410" t="n">
        <f aca="false">SUM(K84:K87)</f>
        <v>0</v>
      </c>
      <c r="L88" s="411" t="n">
        <f aca="false">SUM(L84:L87)</f>
        <v>9556.423026</v>
      </c>
      <c r="M88" s="12" t="n">
        <f aca="false">SUM(M82:M87)</f>
        <v>0</v>
      </c>
      <c r="N88" s="194" t="n">
        <f aca="false">SUM(N82:N87)</f>
        <v>0</v>
      </c>
      <c r="O88" s="195" t="n">
        <f aca="false">SUM(O82:O87)</f>
        <v>0</v>
      </c>
      <c r="P88" s="196" t="n">
        <f aca="false">SUM(P82:P87)</f>
        <v>0</v>
      </c>
      <c r="Q88" s="12"/>
      <c r="R88" s="200" t="n">
        <f aca="false">SUM(R82:R87)</f>
        <v>5194.044</v>
      </c>
      <c r="S88" s="3"/>
      <c r="T88" s="370"/>
      <c r="U88" s="370"/>
      <c r="V88" s="370"/>
      <c r="W88" s="370"/>
      <c r="X88" s="370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</sheetData>
  <mergeCells count="18">
    <mergeCell ref="A9:R9"/>
    <mergeCell ref="G13:L13"/>
    <mergeCell ref="N13:P13"/>
    <mergeCell ref="G14:G15"/>
    <mergeCell ref="H14:H15"/>
    <mergeCell ref="I14:I15"/>
    <mergeCell ref="J14:J15"/>
    <mergeCell ref="K14:K15"/>
    <mergeCell ref="L14:L15"/>
    <mergeCell ref="A59:R59"/>
    <mergeCell ref="G63:L63"/>
    <mergeCell ref="N63:P63"/>
    <mergeCell ref="G64:G65"/>
    <mergeCell ref="H64:H65"/>
    <mergeCell ref="I64:I65"/>
    <mergeCell ref="J64:J65"/>
    <mergeCell ref="K64:K65"/>
    <mergeCell ref="L64:L65"/>
  </mergeCells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2001-05-04T17:36:26Z</dcterms:created>
  <dc:creator>hmoryl</dc:creator>
  <dc:description/>
  <dc:language>en-US</dc:language>
  <cp:lastModifiedBy>kcutler</cp:lastModifiedBy>
  <cp:lastPrinted>2001-08-31T01:05:17Z</cp:lastPrinted>
  <dcterms:modified xsi:type="dcterms:W3CDTF">2001-08-30T16:12:37Z</dcterms:modified>
  <cp:revision>0</cp:revision>
  <dc:subject/>
  <dc:title/>
</cp:coreProperties>
</file>