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definedNames>
    <definedName function="false" hidden="false" localSheetId="0" name="_xlnm.Print_Area" vbProcedure="false">'Orig Sched'!$A$1:$T$155</definedName>
    <definedName function="false" hidden="false" localSheetId="0" name="_xlnm.Print_Titles" vbProcedure="false">'Orig Sched'!$1:$8</definedName>
    <definedName function="false" hidden="false" localSheetId="1" name="_xlnm.Print_Area" vbProcedure="false">'Summary Sched'!$A$1:$J$24</definedName>
    <definedName function="false" hidden="false" localSheetId="1" name="_xlnm.Print_Titles" vbProcedure="false">'Summary Sched'!$1:$13</definedName>
    <definedName function="false" hidden="false" name="DTITLE" vbProcedure="false">'Orig Sched'!$X$1:$AR$8</definedName>
    <definedName function="false" hidden="false" name="Print_Area_MI" vbProcedure="false">'Orig Sched'!$A$1:$G$9</definedName>
    <definedName function="false" hidden="false" name="Print_Titles_MI" vbProcedure="false">'Orig Sched'!$1:$8</definedName>
    <definedName function="false" hidden="false" name="TITLE" vbProcedure="false">'Orig Sched'!$A$1:$O$8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Sched'!$A$8:$AO$99</definedName>
    <definedName function="false" hidden="false" localSheetId="0" name="_Order1" vbProcedure="false">255</definedName>
    <definedName function="false" hidden="false" localSheetId="0" name="_Order2" vbProcedure="false">255</definedName>
    <definedName function="false" hidden="false" localSheetId="1" name="DTITLE" vbProcedure="false">'Summary Sched'!$AC$1:$AW$13</definedName>
    <definedName function="false" hidden="false" localSheetId="1" name="Print_Area_MI" vbProcedure="false">'Summary Sched'!$B$1:$L$13</definedName>
    <definedName function="false" hidden="false" localSheetId="1" name="Print_Titles_MI" vbProcedure="false">'Summary Sched'!$1:$13</definedName>
    <definedName function="false" hidden="false" localSheetId="1" name="TITLE" vbProcedure="false">'Summary Sched'!$B$1:$T$13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1" name="_Order1" vbProcedure="false">255</definedName>
    <definedName function="false" hidden="false" localSheetId="1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<sst xmlns="http://schemas.openxmlformats.org/spreadsheetml/2006/main" count="1115" uniqueCount="396">
  <si>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</si>
  <si>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</si>
  <si>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</si>
  <si>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West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</si>
  <si>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</si>
  <si>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</si>
  <si>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</si>
  <si>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</si>
  <si>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Enter Value of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</si>
  <si>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</si>
  <si>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</si>
  <si>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</si>
  <si>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</si>
  <si>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</si>
  <si>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</si>
  <si>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</si>
  <si>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</si>
  <si>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</si>
  <si>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</si>
  <si>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</si>
  <si>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</si>
  <si>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 </t>
  </si>
  <si>
    <t xml:space="preserve">PUB CODE</t>
  </si>
  <si>
    <t xml:space="preserve">Book ID List</t>
  </si>
  <si>
    <t xml:space="preserve">QJ9240</t>
  </si>
  <si>
    <t xml:space="preserve">Cenex</t>
  </si>
  <si>
    <t xml:space="preserve">Middle Market - West</t>
  </si>
  <si>
    <t xml:space="preserve">Lucci</t>
  </si>
  <si>
    <t xml:space="preserve">GD-NEW</t>
  </si>
  <si>
    <t xml:space="preserve">EMW</t>
  </si>
  <si>
    <t xml:space="preserve">QK5339</t>
  </si>
  <si>
    <t xml:space="preserve">Mercada Gas Services</t>
  </si>
  <si>
    <t xml:space="preserve">Tycholiz</t>
  </si>
  <si>
    <t xml:space="preserve">NG-Price</t>
  </si>
  <si>
    <t xml:space="preserve">FT-CENT</t>
  </si>
  <si>
    <t xml:space="preserve">QM2330.1</t>
  </si>
  <si>
    <t xml:space="preserve">Citizen</t>
  </si>
  <si>
    <t xml:space="preserve">Ward</t>
  </si>
  <si>
    <t xml:space="preserve">FT-DENVER</t>
  </si>
  <si>
    <t xml:space="preserve">QM7036</t>
  </si>
  <si>
    <t xml:space="preserve">TUDOR</t>
  </si>
  <si>
    <t xml:space="preserve">ABRAMO</t>
  </si>
  <si>
    <t xml:space="preserve">FT-NWEST</t>
  </si>
  <si>
    <t xml:space="preserve">B</t>
  </si>
  <si>
    <t xml:space="preserve">04/01-10/01</t>
  </si>
  <si>
    <t xml:space="preserve">IF-NWPL_ROCKY_B</t>
  </si>
  <si>
    <t xml:space="preserve">FT-EAST</t>
  </si>
  <si>
    <t xml:space="preserve">QM9512</t>
  </si>
  <si>
    <t xml:space="preserve">E-prime</t>
  </si>
  <si>
    <t xml:space="preserve">02/01/01-02/28/01</t>
  </si>
  <si>
    <t xml:space="preserve">IF-NWPL_ROCKY_M</t>
  </si>
  <si>
    <t xml:space="preserve">FT-EATP</t>
  </si>
  <si>
    <t xml:space="preserve">EC3952.35</t>
  </si>
  <si>
    <t xml:space="preserve">PGE</t>
  </si>
  <si>
    <t xml:space="preserve">FT-WEST</t>
  </si>
  <si>
    <t xml:space="preserve">S</t>
  </si>
  <si>
    <t xml:space="preserve">11/08-10/23</t>
  </si>
  <si>
    <t xml:space="preserve">Annuity</t>
  </si>
  <si>
    <t xml:space="preserve">FT-EOLTX</t>
  </si>
  <si>
    <t xml:space="preserve">QM9097.1</t>
  </si>
  <si>
    <t xml:space="preserve">Relient Energy Services, Inc.</t>
  </si>
  <si>
    <t xml:space="preserve">FT-Denver</t>
  </si>
  <si>
    <t xml:space="preserve">IF-CIG/Rockport</t>
  </si>
  <si>
    <t xml:space="preserve">FT-HPLC</t>
  </si>
  <si>
    <t xml:space="preserve">QM9140.1</t>
  </si>
  <si>
    <t xml:space="preserve">Dominion Exploration &amp; Production</t>
  </si>
  <si>
    <t xml:space="preserve">IF-CIG/WIC</t>
  </si>
  <si>
    <t xml:space="preserve">FT-INTRACENTRAL1</t>
  </si>
  <si>
    <t xml:space="preserve">QM9162.1</t>
  </si>
  <si>
    <t xml:space="preserve">Howell Petroleum</t>
  </si>
  <si>
    <t xml:space="preserve">02/01/01-08/31/03</t>
  </si>
  <si>
    <t xml:space="preserve">FT-INTRACENTRAL2</t>
  </si>
  <si>
    <t xml:space="preserve">QN0191</t>
  </si>
  <si>
    <t xml:space="preserve">Pasadena</t>
  </si>
  <si>
    <t xml:space="preserve">SOCAL</t>
  </si>
  <si>
    <t xml:space="preserve">FT-MKTEAST</t>
  </si>
  <si>
    <t xml:space="preserve">QN0023</t>
  </si>
  <si>
    <t xml:space="preserve">03/01-02/02</t>
  </si>
  <si>
    <t xml:space="preserve">FT-NEWYORK</t>
  </si>
  <si>
    <t xml:space="preserve">QN0119</t>
  </si>
  <si>
    <t xml:space="preserve">QN2687</t>
  </si>
  <si>
    <t xml:space="preserve">Dynegy Marketing &amp; Trade</t>
  </si>
  <si>
    <t xml:space="preserve">2/1/1 - 2/28/1</t>
  </si>
  <si>
    <t xml:space="preserve">FT-ONTARIO</t>
  </si>
  <si>
    <t xml:space="preserve">QN5418</t>
  </si>
  <si>
    <t xml:space="preserve">AKZO NOBLE</t>
  </si>
  <si>
    <t xml:space="preserve">2/1/01 - 9/30/01</t>
  </si>
  <si>
    <t xml:space="preserve">NGI-SOCAL</t>
  </si>
  <si>
    <t xml:space="preserve">FT-SOUTHEAST</t>
  </si>
  <si>
    <t xml:space="preserve">QN5519</t>
  </si>
  <si>
    <t xml:space="preserve">CROSS TIMBERS</t>
  </si>
  <si>
    <t xml:space="preserve">2/1/01 - 2/28/01</t>
  </si>
  <si>
    <t xml:space="preserve">FT-TEXAS</t>
  </si>
  <si>
    <t xml:space="preserve">QN6292</t>
  </si>
  <si>
    <t xml:space="preserve">FT-CAND-EGSC (CANADA)</t>
  </si>
  <si>
    <t xml:space="preserve">T</t>
  </si>
  <si>
    <t xml:space="preserve">11/1/01 - 10/3102</t>
  </si>
  <si>
    <t xml:space="preserve">QN4987.1</t>
  </si>
  <si>
    <t xml:space="preserve">Patina Oil &amp; Gas</t>
  </si>
  <si>
    <t xml:space="preserve">IF-CIG/RKYMTN</t>
  </si>
  <si>
    <t xml:space="preserve">GD-CENTRAL</t>
  </si>
  <si>
    <t xml:space="preserve">QN6164.1</t>
  </si>
  <si>
    <t xml:space="preserve">Marathon Oil &amp; Gas</t>
  </si>
  <si>
    <t xml:space="preserve">GD-HUB</t>
  </si>
  <si>
    <t xml:space="preserve">QN6117.1</t>
  </si>
  <si>
    <t xml:space="preserve">Greeley Gas Company</t>
  </si>
  <si>
    <t xml:space="preserve">QN6053.1</t>
  </si>
  <si>
    <t xml:space="preserve">Westport Oil &amp; Gas</t>
  </si>
  <si>
    <t xml:space="preserve">GD-TEXAS</t>
  </si>
  <si>
    <t xml:space="preserve">QN7596</t>
  </si>
  <si>
    <t xml:space="preserve">BP Energy</t>
  </si>
  <si>
    <t xml:space="preserve">04/01/01 - 10/31/01</t>
  </si>
  <si>
    <t xml:space="preserve">IF-ELPO/SJ</t>
  </si>
  <si>
    <t xml:space="preserve">MGMT-WEST</t>
  </si>
  <si>
    <t xml:space="preserve">QN7581</t>
  </si>
  <si>
    <t xml:space="preserve">NG-PRICE</t>
  </si>
  <si>
    <t xml:space="preserve">QN8907.1</t>
  </si>
  <si>
    <t xml:space="preserve">EJW Family Ltd</t>
  </si>
  <si>
    <t xml:space="preserve">IF-CIG/WINDRVR</t>
  </si>
  <si>
    <t xml:space="preserve">OPTIONS</t>
  </si>
  <si>
    <t xml:space="preserve">QN8890.1</t>
  </si>
  <si>
    <t xml:space="preserve">Aquila Energy Marketing &amp; trade</t>
  </si>
  <si>
    <t xml:space="preserve">IF-CIG/GLENROCK</t>
  </si>
  <si>
    <t xml:space="preserve">STORAGE</t>
  </si>
  <si>
    <t xml:space="preserve">QN8798.1</t>
  </si>
  <si>
    <t xml:space="preserve">HS Resources Inc.</t>
  </si>
  <si>
    <t xml:space="preserve">DJ/BASIN/PSCO</t>
  </si>
  <si>
    <t xml:space="preserve">QN8874.1</t>
  </si>
  <si>
    <t xml:space="preserve">Occidentenemar</t>
  </si>
  <si>
    <t xml:space="preserve">QN8840.1</t>
  </si>
  <si>
    <t xml:space="preserve">EOG Resources</t>
  </si>
  <si>
    <t xml:space="preserve">QN8837.1</t>
  </si>
  <si>
    <t xml:space="preserve">Oneok Gas Marketing</t>
  </si>
  <si>
    <t xml:space="preserve">QO2599</t>
  </si>
  <si>
    <t xml:space="preserve">PREMIER ENTERPRISES</t>
  </si>
  <si>
    <t xml:space="preserve">Feb01</t>
  </si>
  <si>
    <t xml:space="preserve">NATIONAL FUESL MARKETING</t>
  </si>
  <si>
    <t xml:space="preserve">NGI-PGE/CG</t>
  </si>
  <si>
    <t xml:space="preserve">QO0881.1</t>
  </si>
  <si>
    <t xml:space="preserve">IF-Questar</t>
  </si>
  <si>
    <t xml:space="preserve">QO0903.1</t>
  </si>
  <si>
    <t xml:space="preserve">Unicomene</t>
  </si>
  <si>
    <t xml:space="preserve">NWPL_Rockymn</t>
  </si>
  <si>
    <t xml:space="preserve">IM-West</t>
  </si>
  <si>
    <t xml:space="preserve">Millenium Gas Marketing</t>
  </si>
  <si>
    <t xml:space="preserve">Oxy Usa</t>
  </si>
  <si>
    <t xml:space="preserve">QO6003/549652</t>
  </si>
  <si>
    <t xml:space="preserve">Cross Timbers Energy Services</t>
  </si>
  <si>
    <t xml:space="preserve">4/1/01 - 3/31/02</t>
  </si>
  <si>
    <t xml:space="preserve">QO5731/594532</t>
  </si>
  <si>
    <t xml:space="preserve">Relaint Energy Services, Inc.</t>
  </si>
  <si>
    <t xml:space="preserve">Apr01 Oct01</t>
  </si>
  <si>
    <t xml:space="preserve">QR0453</t>
  </si>
  <si>
    <t xml:space="preserve">WARD</t>
  </si>
  <si>
    <t xml:space="preserve">04/01-03/02</t>
  </si>
  <si>
    <t xml:space="preserve">NGI_SOCAL</t>
  </si>
  <si>
    <t xml:space="preserve">NF1164.7&amp;8</t>
  </si>
  <si>
    <t xml:space="preserve">Mercado</t>
  </si>
  <si>
    <t xml:space="preserve">10000/d</t>
  </si>
  <si>
    <t xml:space="preserve">05/01-12/01</t>
  </si>
  <si>
    <t xml:space="preserve">unwind</t>
  </si>
  <si>
    <t xml:space="preserve">ELPOSJ</t>
  </si>
  <si>
    <t xml:space="preserve">QR1502</t>
  </si>
  <si>
    <t xml:space="preserve">Merced</t>
  </si>
  <si>
    <t xml:space="preserve">2040/d</t>
  </si>
  <si>
    <t xml:space="preserve">s</t>
  </si>
  <si>
    <t xml:space="preserve">03/01-02/03</t>
  </si>
  <si>
    <t xml:space="preserve">PG&amp;E Citygate</t>
  </si>
  <si>
    <t xml:space="preserve">QR4490</t>
  </si>
  <si>
    <t xml:space="preserve">El Paso</t>
  </si>
  <si>
    <t xml:space="preserve">03/01-03/31</t>
  </si>
  <si>
    <t xml:space="preserve">EU8529.T</t>
  </si>
  <si>
    <t xml:space="preserve">Citizens</t>
  </si>
  <si>
    <t xml:space="preserve">50000/mo</t>
  </si>
  <si>
    <t xml:space="preserve">EU8529.V</t>
  </si>
  <si>
    <t xml:space="preserve">Citizines</t>
  </si>
  <si>
    <t xml:space="preserve">varied</t>
  </si>
  <si>
    <t xml:space="preserve">QS3631</t>
  </si>
  <si>
    <t xml:space="preserve">Venoco</t>
  </si>
  <si>
    <t xml:space="preserve">5000/d</t>
  </si>
  <si>
    <t xml:space="preserve">Gilbert</t>
  </si>
  <si>
    <t xml:space="preserve">FT-West</t>
  </si>
  <si>
    <t xml:space="preserve">03/01-3/01</t>
  </si>
  <si>
    <t xml:space="preserve">NGI-Socal</t>
  </si>
  <si>
    <t xml:space="preserve">QS3369</t>
  </si>
  <si>
    <t xml:space="preserve">ECC</t>
  </si>
  <si>
    <t xml:space="preserve">EU8529</t>
  </si>
  <si>
    <t xml:space="preserve">NG-price</t>
  </si>
  <si>
    <t xml:space="preserve">06/01-03/02</t>
  </si>
  <si>
    <t xml:space="preserve">EPNG-Blanco</t>
  </si>
  <si>
    <t xml:space="preserve">QS7610.1</t>
  </si>
  <si>
    <t xml:space="preserve">Oneok Energy Marketing and Trade</t>
  </si>
  <si>
    <t xml:space="preserve">03/01/01-09/30/01</t>
  </si>
  <si>
    <t xml:space="preserve">QT5176</t>
  </si>
  <si>
    <t xml:space="preserve">aec marketing</t>
  </si>
  <si>
    <t xml:space="preserve">Whitt</t>
  </si>
  <si>
    <t xml:space="preserve">04/01-03/06</t>
  </si>
  <si>
    <t xml:space="preserve">QT5305.1</t>
  </si>
  <si>
    <t xml:space="preserve">Burlington Resources</t>
  </si>
  <si>
    <t xml:space="preserve">03/01/01-03/31/01</t>
  </si>
  <si>
    <t xml:space="preserve">AEC Marketing</t>
  </si>
  <si>
    <t xml:space="preserve">QT5520</t>
  </si>
  <si>
    <t xml:space="preserve">City of Pasadena</t>
  </si>
  <si>
    <t xml:space="preserve">1000/d</t>
  </si>
  <si>
    <t xml:space="preserve">Apr01 - Mar02</t>
  </si>
  <si>
    <t xml:space="preserve">QT5145</t>
  </si>
  <si>
    <t xml:space="preserve">Dominion E&amp;P</t>
  </si>
  <si>
    <t xml:space="preserve">QT5822</t>
  </si>
  <si>
    <t xml:space="preserve">Smurfit</t>
  </si>
  <si>
    <t xml:space="preserve">Mar01</t>
  </si>
  <si>
    <t xml:space="preserve">QT5131</t>
  </si>
  <si>
    <t xml:space="preserve">Cross Timbers</t>
  </si>
  <si>
    <t xml:space="preserve">N48252.6</t>
  </si>
  <si>
    <t xml:space="preserve">Phillips</t>
  </si>
  <si>
    <t xml:space="preserve">IF-CIG/Glenrock</t>
  </si>
  <si>
    <t xml:space="preserve">Millennium Gas Mkt.</t>
  </si>
  <si>
    <t xml:space="preserve">If-cig/rockymtn</t>
  </si>
  <si>
    <t xml:space="preserve">Coleman Oil &amp; Gas</t>
  </si>
  <si>
    <t xml:space="preserve">QV8440.1</t>
  </si>
  <si>
    <t xml:space="preserve">Mercado Gas</t>
  </si>
  <si>
    <t xml:space="preserve">QS5478.A</t>
  </si>
  <si>
    <t xml:space="preserve">Varied/d</t>
  </si>
  <si>
    <t xml:space="preserve">4/01-3/02</t>
  </si>
  <si>
    <t xml:space="preserve">Varied</t>
  </si>
  <si>
    <t xml:space="preserve">QS4578</t>
  </si>
  <si>
    <t xml:space="preserve">GD-NEWJR</t>
  </si>
  <si>
    <t xml:space="preserve">Apr-Sep 01</t>
  </si>
  <si>
    <t xml:space="preserve">IF-ElPO/SJ</t>
  </si>
  <si>
    <t xml:space="preserve">QY3799</t>
  </si>
  <si>
    <t xml:space="preserve">Smurfet</t>
  </si>
  <si>
    <t xml:space="preserve">NGI Socal</t>
  </si>
  <si>
    <t xml:space="preserve">QS5478</t>
  </si>
  <si>
    <t xml:space="preserve">07/01-09/01</t>
  </si>
  <si>
    <t xml:space="preserve">various</t>
  </si>
  <si>
    <t xml:space="preserve">Kennedy</t>
  </si>
  <si>
    <t xml:space="preserve">9000/d</t>
  </si>
  <si>
    <t xml:space="preserve">EJW</t>
  </si>
  <si>
    <t xml:space="preserve">6740/d</t>
  </si>
  <si>
    <t xml:space="preserve">dominion</t>
  </si>
  <si>
    <t xml:space="preserve">IF-NWPL_ROICKY_M</t>
  </si>
  <si>
    <t xml:space="preserve">Colorado Spring Utilities</t>
  </si>
  <si>
    <t xml:space="preserve">Excelon Energy</t>
  </si>
  <si>
    <t xml:space="preserve">4305/d</t>
  </si>
  <si>
    <t xml:space="preserve">7489/d</t>
  </si>
  <si>
    <t xml:space="preserve">GD-New</t>
  </si>
  <si>
    <t xml:space="preserve">b</t>
  </si>
  <si>
    <t xml:space="preserve">13.5/13.25</t>
  </si>
  <si>
    <t xml:space="preserve">socal border</t>
  </si>
  <si>
    <t xml:space="preserve">Forrest Oil</t>
  </si>
  <si>
    <t xml:space="preserve">3825/d</t>
  </si>
  <si>
    <t xml:space="preserve">4/01-10/01</t>
  </si>
  <si>
    <t xml:space="preserve">if-questar</t>
  </si>
  <si>
    <t xml:space="preserve">QY6470</t>
  </si>
  <si>
    <t xml:space="preserve">IF-KERN/RIVER</t>
  </si>
  <si>
    <t xml:space="preserve">qy6476</t>
  </si>
  <si>
    <t xml:space="preserve">Westport</t>
  </si>
  <si>
    <t xml:space="preserve">3500/d</t>
  </si>
  <si>
    <t xml:space="preserve">KN Retail Services</t>
  </si>
  <si>
    <t xml:space="preserve">6000/d</t>
  </si>
  <si>
    <t xml:space="preserve">Relex</t>
  </si>
  <si>
    <t xml:space="preserve">western gas resources</t>
  </si>
  <si>
    <t xml:space="preserve">duke field services</t>
  </si>
  <si>
    <t xml:space="preserve">1225/d</t>
  </si>
  <si>
    <t xml:space="preserve">crosstimbers</t>
  </si>
  <si>
    <t xml:space="preserve">7000/d</t>
  </si>
  <si>
    <t xml:space="preserve">reliant energy</t>
  </si>
  <si>
    <t xml:space="preserve">3000/d</t>
  </si>
  <si>
    <t xml:space="preserve">Gd-new</t>
  </si>
  <si>
    <t xml:space="preserve">Apr 01</t>
  </si>
  <si>
    <t xml:space="preserve">2.10 + Variable</t>
  </si>
  <si>
    <t xml:space="preserve">NGI-SOBDR-PG&amp;E</t>
  </si>
  <si>
    <t xml:space="preserve">V03636.1</t>
  </si>
  <si>
    <t xml:space="preserve">Greenley Gas</t>
  </si>
  <si>
    <t xml:space="preserve">varied/d</t>
  </si>
  <si>
    <t xml:space="preserve">05/01-10/01</t>
  </si>
  <si>
    <t xml:space="preserve">QW8457</t>
  </si>
  <si>
    <t xml:space="preserve">QS5478.j</t>
  </si>
  <si>
    <t xml:space="preserve">11/01-12/01</t>
  </si>
  <si>
    <t xml:space="preserve">QS5478.k</t>
  </si>
  <si>
    <t xml:space="preserve">10/01-03/02</t>
  </si>
  <si>
    <t xml:space="preserve">NF1164.C</t>
  </si>
  <si>
    <t xml:space="preserve">Gas Origination - West</t>
  </si>
  <si>
    <t xml:space="preserve">10000/D</t>
  </si>
  <si>
    <t xml:space="preserve">NF1164.E</t>
  </si>
  <si>
    <t xml:space="preserve">V10337.1</t>
  </si>
  <si>
    <t xml:space="preserve">05/01-11/01</t>
  </si>
  <si>
    <t xml:space="preserve">NF1164.f</t>
  </si>
  <si>
    <t xml:space="preserve">11/01-08/02</t>
  </si>
  <si>
    <t xml:space="preserve">NF1164.F</t>
  </si>
  <si>
    <t xml:space="preserve">MERCADO</t>
  </si>
  <si>
    <t xml:space="preserve">Nov01 Aug02</t>
  </si>
  <si>
    <t xml:space="preserve">May01 - Oct01</t>
  </si>
  <si>
    <t xml:space="preserve">NF1164.D</t>
  </si>
  <si>
    <t xml:space="preserve">05/01-04/02</t>
  </si>
  <si>
    <t xml:space="preserve">v</t>
  </si>
  <si>
    <t xml:space="preserve">V16627</t>
  </si>
  <si>
    <t xml:space="preserve">DUKE ENERGY</t>
  </si>
  <si>
    <t xml:space="preserve">Miller</t>
  </si>
  <si>
    <t xml:space="preserve">FT-Nwest</t>
  </si>
  <si>
    <t xml:space="preserve">01/04-12/13</t>
  </si>
  <si>
    <t xml:space="preserve">if-nwpl_rocky_m</t>
  </si>
  <si>
    <t xml:space="preserve">QS5478.N</t>
  </si>
  <si>
    <t xml:space="preserve">CITIZENS</t>
  </si>
  <si>
    <t xml:space="preserve">MAY01 TO APR02</t>
  </si>
  <si>
    <t xml:space="preserve">n/a</t>
  </si>
  <si>
    <t xml:space="preserve">07/01-06/02</t>
  </si>
  <si>
    <t xml:space="preserve">TransAlta Energy</t>
  </si>
  <si>
    <t xml:space="preserve">48250/day</t>
  </si>
  <si>
    <t xml:space="preserve">May03-May20</t>
  </si>
  <si>
    <t xml:space="preserve">GDP-ELPO/PERM2</t>
  </si>
  <si>
    <t xml:space="preserve">609214/725150</t>
  </si>
  <si>
    <t xml:space="preserve">City of Pasadena(addition to overage granted 3/29/01)</t>
  </si>
  <si>
    <t xml:space="preserve">2430/day</t>
  </si>
  <si>
    <t xml:space="preserve">Apr01</t>
  </si>
  <si>
    <t xml:space="preserve">2.10+Variable</t>
  </si>
  <si>
    <t xml:space="preserve">Capacity</t>
  </si>
  <si>
    <t xml:space="preserve">NF1164</t>
  </si>
  <si>
    <t xml:space="preserve">ngi-socal</t>
  </si>
  <si>
    <t xml:space="preserve">QS5478.Q</t>
  </si>
  <si>
    <t xml:space="preserve">Citizens (Daily/Tom)</t>
  </si>
  <si>
    <t xml:space="preserve">Various/day</t>
  </si>
  <si>
    <t xml:space="preserve">08/01-07/02'</t>
  </si>
  <si>
    <t xml:space="preserve">Various</t>
  </si>
  <si>
    <t xml:space="preserve">QS5478.R</t>
  </si>
  <si>
    <t xml:space="preserve">05/01-03/02</t>
  </si>
  <si>
    <t xml:space="preserve">V39711</t>
  </si>
  <si>
    <t xml:space="preserve">Pala Alto</t>
  </si>
  <si>
    <t xml:space="preserve">11/01-03/02</t>
  </si>
  <si>
    <t xml:space="preserve">07/03-03/04</t>
  </si>
  <si>
    <t xml:space="preserve">QS5478.S</t>
  </si>
  <si>
    <t xml:space="preserve">Citizens </t>
  </si>
  <si>
    <t xml:space="preserve">V40795.1</t>
  </si>
  <si>
    <t xml:space="preserve">Western Gas Resources</t>
  </si>
  <si>
    <t xml:space="preserve">06/01-10/01</t>
  </si>
  <si>
    <t xml:space="preserve">if-cig/glenrock</t>
  </si>
  <si>
    <t xml:space="preserve">V41871.1</t>
  </si>
  <si>
    <t xml:space="preserve">Western New Mexico Natural Gas Co.</t>
  </si>
  <si>
    <t xml:space="preserve">1000/day</t>
  </si>
  <si>
    <t xml:space="preserve">05/01-04/05</t>
  </si>
  <si>
    <t xml:space="preserve">IF-TW/PERMIAN</t>
  </si>
  <si>
    <t xml:space="preserve">Smurfit Capacity</t>
  </si>
  <si>
    <t xml:space="preserve">7,500/day</t>
  </si>
  <si>
    <t xml:space="preserve">May01</t>
  </si>
  <si>
    <t xml:space="preserve">Transport Model (84 to 87)</t>
  </si>
  <si>
    <t xml:space="preserve">NWPL</t>
  </si>
  <si>
    <t xml:space="preserve">36,100/day</t>
  </si>
  <si>
    <t xml:space="preserve">Sep01 - Apr03</t>
  </si>
  <si>
    <t xml:space="preserve">Rox to Socal</t>
  </si>
  <si>
    <t xml:space="preserve">V50299.1/745696</t>
  </si>
  <si>
    <t xml:space="preserve">Arizon Public Service Company</t>
  </si>
  <si>
    <t xml:space="preserve">10000/day</t>
  </si>
  <si>
    <t xml:space="preserve">IF-ELPO/PERMIAN</t>
  </si>
  <si>
    <t xml:space="preserve">V54334.1</t>
  </si>
  <si>
    <t xml:space="preserve">PSCO</t>
  </si>
  <si>
    <t xml:space="preserve">if-cig/rkymtn</t>
  </si>
  <si>
    <t xml:space="preserve">V54336.1</t>
  </si>
  <si>
    <t xml:space="preserve">EJW Family</t>
  </si>
  <si>
    <t xml:space="preserve">5298/d</t>
  </si>
  <si>
    <t xml:space="preserve">V54329.1</t>
  </si>
  <si>
    <t xml:space="preserve">Kennedy Oil</t>
  </si>
  <si>
    <t xml:space="preserve">12800/d</t>
  </si>
  <si>
    <t xml:space="preserve">V54341.1</t>
  </si>
  <si>
    <t xml:space="preserve">KN Retail Gas Services</t>
  </si>
  <si>
    <t xml:space="preserve">QS5478.T</t>
  </si>
  <si>
    <t xml:space="preserve">various Daily</t>
  </si>
  <si>
    <t xml:space="preserve">May01 to Apr02</t>
  </si>
  <si>
    <t xml:space="preserve">various P&amp;B</t>
  </si>
  <si>
    <t xml:space="preserve">QS5478.V</t>
  </si>
  <si>
    <t xml:space="preserve">01/02-03/02</t>
  </si>
  <si>
    <t xml:space="preserve">5,000/day</t>
  </si>
  <si>
    <t xml:space="preserve">TOTAL ORIGINATION</t>
  </si>
  <si>
    <t xml:space="preserve">Origination Summary Schedule - YTD-01</t>
  </si>
  <si>
    <t xml:space="preserve">Origination</t>
  </si>
  <si>
    <t xml:space="preserve">Number of</t>
  </si>
  <si>
    <t xml:space="preserve">RC Code</t>
  </si>
  <si>
    <t xml:space="preserve">Amount</t>
  </si>
  <si>
    <t xml:space="preserve">Originated Deals</t>
  </si>
  <si>
    <t xml:space="preserve">Barry Tycholiz</t>
  </si>
  <si>
    <t xml:space="preserve">107321-01-BT</t>
  </si>
  <si>
    <t xml:space="preserve">Mark Whitt</t>
  </si>
  <si>
    <t xml:space="preserve">107321-02-MW</t>
  </si>
  <si>
    <t xml:space="preserve">Paul Lucci</t>
  </si>
  <si>
    <t xml:space="preserve">107321-03-PL</t>
  </si>
  <si>
    <t xml:space="preserve">Kim Ward</t>
  </si>
  <si>
    <t xml:space="preserve">107321-04-KW</t>
  </si>
  <si>
    <t xml:space="preserve">Stephanie Miller</t>
  </si>
  <si>
    <t xml:space="preserve">107321-05-SM</t>
  </si>
  <si>
    <t xml:space="preserve">Dave Fuller</t>
  </si>
  <si>
    <t xml:space="preserve">Fuller</t>
  </si>
  <si>
    <t xml:space="preserve">107321-06-DF</t>
  </si>
  <si>
    <t xml:space="preserve">Tyrell Harrison</t>
  </si>
  <si>
    <t xml:space="preserve">Harrison</t>
  </si>
  <si>
    <t xml:space="preserve">107321-07-TH</t>
  </si>
  <si>
    <t xml:space="preserve">Phillip Polsky</t>
  </si>
  <si>
    <t xml:space="preserve">Polsky</t>
  </si>
  <si>
    <t xml:space="preserve">107321-08-PP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</si>
</sst>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_(* #,##0.00_);_(* \(#,##0.00\);_(* \-??_);_(@_)"/>
    <numFmt numFmtId="169" formatCode="_(* #,##0_);_(* \(#,##0\);_(* \-??_);_(@_)"/>
    <numFmt numFmtId="170" formatCode="\$#,##0_);[RED]&quot;($&quot;#,##0\)"/>
    <numFmt numFmtId="171" formatCode="[$-409]m/d/yyyy"/>
    <numFmt numFmtId="172" formatCode="&quot;As of &quot;mmmm\ dd&quot;, &quot;yyyy"/>
    <numFmt numFmtId="173" formatCode="[$-409]#,##0_);[RED]\(#,##0\)"/>
    <numFmt numFmtId="174" formatCode="_(\$* #,##0.00_);_(\$* \(#,##0.00\);_(\$* \-??_);_(@_)"/>
    <numFmt numFmtId="175" formatCode="mm/dd/yy"/>
    <numFmt numFmtId="176" formatCode="0.00"/>
    <numFmt numFmtId="177" formatCode="0"/>
    <numFmt numFmtId="178" formatCode="&quot;Detail of New Transactions By Originator - &quot;mmmm&quot;, &quot;yy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6" fillId="5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6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.7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2" width="3.28"/>
    <col collapsed="false" customWidth="true" hidden="false" outlineLevel="0" max="3" min="3" style="2" width="9.56"/>
    <col collapsed="false" customWidth="true" hidden="false" outlineLevel="0" max="4" min="4" style="2" width="2.56"/>
    <col collapsed="false" customWidth="true" hidden="false" outlineLevel="0" max="5" min="5" style="3" width="24.85"/>
    <col collapsed="false" customWidth="true" hidden="false" outlineLevel="0" max="6" min="6" style="2" width="3.28"/>
    <col collapsed="false" customWidth="true" hidden="false" outlineLevel="0" max="7" min="7" style="2" width="17.85"/>
    <col collapsed="false" customWidth="true" hidden="false" outlineLevel="0" max="8" min="8" style="0" width="2.42"/>
    <col collapsed="false" customWidth="true" hidden="false" outlineLevel="0" max="9" min="9" style="4" width="13.28"/>
    <col collapsed="false" customWidth="true" hidden="false" outlineLevel="0" max="10" min="10" style="5" width="1.7"/>
    <col collapsed="false" customWidth="true" hidden="false" outlineLevel="0" max="11" min="11" style="4" width="13.41"/>
    <col collapsed="false" customWidth="true" hidden="false" outlineLevel="0" max="12" min="12" style="6" width="3.14"/>
    <col collapsed="false" customWidth="true" hidden="false" outlineLevel="0" max="13" min="13" style="7" width="25.85"/>
    <col collapsed="false" customWidth="true" hidden="false" outlineLevel="0" max="14" min="14" style="8" width="14.41"/>
    <col collapsed="false" customWidth="true" hidden="false" outlineLevel="0" max="15" min="15" style="2" width="14.41"/>
    <col collapsed="false" customWidth="true" hidden="false" outlineLevel="0" max="16" min="16" style="9" width="12.56"/>
    <col collapsed="false" customWidth="true" hidden="false" outlineLevel="0" max="17" min="17" style="2" width="7.28"/>
    <col collapsed="false" customWidth="true" hidden="false" outlineLevel="0" max="18" min="18" style="2" width="9.56"/>
    <col collapsed="false" customWidth="true" hidden="false" outlineLevel="0" max="19" min="19" style="2" width="8.7"/>
    <col collapsed="false" customWidth="true" hidden="false" outlineLevel="0" max="20" min="20" style="2" width="17.99"/>
    <col collapsed="false" customWidth="true" hidden="false" outlineLevel="0" max="21" min="21" style="2" width="1.56"/>
    <col collapsed="false" customWidth="true" hidden="false" outlineLevel="0" max="22" min="22" style="10" width="23.7"/>
    <col collapsed="false" customWidth="true" hidden="false" outlineLevel="0" max="23" min="23" style="2" width="4.99"/>
    <col collapsed="false" customWidth="true" hidden="false" outlineLevel="0" max="24" min="24" style="2" width="2.42"/>
    <col collapsed="false" customWidth="true" hidden="false" outlineLevel="0" max="25" min="25" style="2" width="6.7"/>
    <col collapsed="false" customWidth="true" hidden="false" outlineLevel="0" max="26" min="26" style="2" width="2.42"/>
    <col collapsed="false" customWidth="true" hidden="false" outlineLevel="0" max="27" min="27" style="2" width="8.99"/>
    <col collapsed="false" customWidth="true" hidden="false" outlineLevel="0" max="28" min="28" style="2" width="2.42"/>
    <col collapsed="false" customWidth="true" hidden="false" outlineLevel="0" max="29" min="29" style="2" width="17.85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12.75" hidden="false" customHeight="true" outlineLevel="0" collapsed="false">
      <c r="A1" s="11" t="s">
        <v>0</v>
      </c>
      <c r="B1" s="12"/>
      <c r="C1" s="12"/>
      <c r="D1" s="12"/>
      <c r="F1" s="12"/>
      <c r="G1" s="13"/>
      <c r="H1" s="14"/>
      <c r="L1" s="5"/>
      <c r="M1" s="15"/>
      <c r="N1" s="16"/>
      <c r="O1" s="12"/>
      <c r="AD1" s="17" t="s">
        <v>1</v>
      </c>
      <c r="AF1" s="18"/>
    </row>
    <row r="2" customFormat="false" ht="18.75" hidden="false" customHeight="true" outlineLevel="0" collapsed="false">
      <c r="A2" s="19" t="n">
        <f aca="true">TODAY()</f>
        <v>45926</v>
      </c>
      <c r="B2" s="12"/>
      <c r="C2" s="12"/>
      <c r="D2" s="12"/>
      <c r="F2" s="12"/>
      <c r="G2" s="13"/>
      <c r="H2" s="14"/>
      <c r="L2" s="5"/>
      <c r="M2" s="15"/>
      <c r="N2" s="16"/>
      <c r="O2" s="12"/>
      <c r="AD2" s="17" t="s">
        <v>2</v>
      </c>
      <c r="AF2" s="18"/>
    </row>
    <row r="3" customFormat="false" ht="18.75" hidden="false" customHeight="true" outlineLevel="0" collapsed="false">
      <c r="A3" s="20" t="s">
        <v>3</v>
      </c>
      <c r="B3" s="12"/>
      <c r="C3" s="12"/>
      <c r="D3" s="12"/>
      <c r="F3" s="12"/>
      <c r="G3" s="13"/>
      <c r="H3" s="14"/>
      <c r="L3" s="5"/>
      <c r="M3" s="15"/>
      <c r="N3" s="16"/>
      <c r="O3" s="12"/>
    </row>
    <row r="4" customFormat="false" ht="12.75" hidden="false" customHeight="true" outlineLevel="0" collapsed="false">
      <c r="A4" s="21"/>
      <c r="B4" s="12"/>
      <c r="C4" s="12"/>
      <c r="D4" s="12"/>
      <c r="F4" s="17"/>
      <c r="G4" s="13"/>
      <c r="H4" s="14"/>
      <c r="L4" s="5"/>
      <c r="M4" s="15"/>
      <c r="N4" s="16"/>
      <c r="O4" s="12"/>
    </row>
    <row r="5" customFormat="false" ht="12.75" hidden="false" customHeight="true" outlineLevel="0" collapsed="false">
      <c r="F5" s="18"/>
      <c r="G5" s="17"/>
    </row>
    <row r="6" customFormat="false" ht="12.75" hidden="false" customHeight="true" outlineLevel="0" collapsed="false">
      <c r="A6" s="22"/>
      <c r="B6" s="23"/>
      <c r="C6" s="23"/>
      <c r="D6" s="23"/>
      <c r="E6" s="24"/>
      <c r="F6" s="23"/>
      <c r="G6" s="23"/>
      <c r="H6" s="23"/>
      <c r="I6" s="25"/>
      <c r="J6" s="16" t="s">
        <v>4</v>
      </c>
      <c r="K6" s="25"/>
      <c r="L6" s="8"/>
      <c r="M6" s="26" t="s">
        <v>5</v>
      </c>
      <c r="O6" s="23"/>
      <c r="P6" s="22"/>
      <c r="Q6" s="23"/>
      <c r="R6" s="23"/>
      <c r="S6" s="23"/>
      <c r="T6" s="23"/>
      <c r="U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2.75" hidden="false" customHeight="true" outlineLevel="0" collapsed="false">
      <c r="A7" s="27"/>
      <c r="B7" s="28"/>
      <c r="C7" s="28"/>
      <c r="D7" s="28"/>
      <c r="E7" s="29"/>
      <c r="F7" s="28"/>
      <c r="G7" s="28"/>
      <c r="H7" s="23"/>
      <c r="I7" s="30"/>
      <c r="J7" s="31" t="s">
        <v>6</v>
      </c>
      <c r="K7" s="30"/>
      <c r="L7" s="8"/>
      <c r="M7" s="26" t="s">
        <v>7</v>
      </c>
      <c r="N7" s="32" t="s">
        <v>8</v>
      </c>
      <c r="O7" s="28"/>
      <c r="P7" s="22"/>
      <c r="Q7" s="23"/>
      <c r="R7" s="23"/>
      <c r="S7" s="23"/>
      <c r="T7" s="23"/>
      <c r="U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8.75" hidden="false" customHeight="true" outlineLevel="0" collapsed="false">
      <c r="A8" s="33" t="s">
        <v>9</v>
      </c>
      <c r="B8" s="23"/>
      <c r="C8" s="34" t="s">
        <v>10</v>
      </c>
      <c r="D8" s="23"/>
      <c r="E8" s="35" t="s">
        <v>11</v>
      </c>
      <c r="F8" s="23"/>
      <c r="G8" s="33" t="s">
        <v>12</v>
      </c>
      <c r="H8" s="23"/>
      <c r="I8" s="30" t="s">
        <v>13</v>
      </c>
      <c r="J8" s="16"/>
      <c r="K8" s="30" t="s">
        <v>14</v>
      </c>
      <c r="L8" s="16"/>
      <c r="M8" s="36" t="s">
        <v>15</v>
      </c>
      <c r="N8" s="37" t="s">
        <v>16</v>
      </c>
      <c r="O8" s="33" t="s">
        <v>17</v>
      </c>
      <c r="P8" s="38" t="s">
        <v>18</v>
      </c>
      <c r="Q8" s="33" t="s">
        <v>19</v>
      </c>
      <c r="R8" s="33" t="s">
        <v>20</v>
      </c>
      <c r="S8" s="33" t="s">
        <v>21</v>
      </c>
      <c r="T8" s="33" t="s">
        <v>22</v>
      </c>
      <c r="U8" s="23"/>
      <c r="V8" s="39" t="s">
        <v>23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false" customHeight="true" outlineLevel="0" collapsed="false">
      <c r="A9" s="1" t="s">
        <v>24</v>
      </c>
      <c r="C9" s="40" t="n">
        <v>36896</v>
      </c>
      <c r="E9" s="3" t="s">
        <v>25</v>
      </c>
      <c r="G9" s="41" t="s">
        <v>26</v>
      </c>
      <c r="I9" s="4" t="n">
        <v>0</v>
      </c>
      <c r="J9" s="4"/>
      <c r="K9" s="4" t="n">
        <v>0</v>
      </c>
      <c r="M9" s="42" t="n">
        <f aca="false">N9/1000</f>
        <v>4.28</v>
      </c>
      <c r="N9" s="8" t="n">
        <v>4280</v>
      </c>
      <c r="O9" s="12" t="s">
        <v>27</v>
      </c>
      <c r="P9" s="9" t="s">
        <v>28</v>
      </c>
      <c r="U9" s="43"/>
      <c r="V9" s="44" t="s">
        <v>29</v>
      </c>
      <c r="AA9" s="2" t="n">
        <f aca="false">N9</f>
        <v>4280</v>
      </c>
      <c r="AB9" s="2" t="n">
        <v>1</v>
      </c>
    </row>
    <row r="10" customFormat="false" ht="12.75" hidden="false" customHeight="true" outlineLevel="0" collapsed="false">
      <c r="A10" s="1" t="s">
        <v>30</v>
      </c>
      <c r="C10" s="40" t="n">
        <v>36901</v>
      </c>
      <c r="E10" s="3" t="s">
        <v>31</v>
      </c>
      <c r="G10" s="41" t="s">
        <v>26</v>
      </c>
      <c r="H10" s="12"/>
      <c r="I10" s="4" t="n">
        <v>2273911</v>
      </c>
      <c r="J10" s="4"/>
      <c r="M10" s="42" t="n">
        <f aca="false">N10/1000</f>
        <v>181.913</v>
      </c>
      <c r="N10" s="8" t="n">
        <v>181913</v>
      </c>
      <c r="O10" s="12" t="s">
        <v>32</v>
      </c>
      <c r="P10" s="1" t="s">
        <v>33</v>
      </c>
      <c r="Q10" s="12"/>
      <c r="R10" s="12"/>
      <c r="S10" s="12"/>
      <c r="T10" s="12"/>
      <c r="V10" s="44" t="s">
        <v>34</v>
      </c>
      <c r="AA10" s="2" t="n">
        <f aca="false">N10</f>
        <v>181913</v>
      </c>
      <c r="AB10" s="2" t="n">
        <v>1</v>
      </c>
    </row>
    <row r="11" customFormat="false" ht="12.75" hidden="false" customHeight="true" outlineLevel="0" collapsed="false">
      <c r="A11" s="1" t="s">
        <v>35</v>
      </c>
      <c r="B11" s="12"/>
      <c r="C11" s="40" t="n">
        <v>36910</v>
      </c>
      <c r="D11" s="12"/>
      <c r="E11" s="3" t="s">
        <v>36</v>
      </c>
      <c r="F11" s="12"/>
      <c r="G11" s="41" t="s">
        <v>26</v>
      </c>
      <c r="H11" s="12"/>
      <c r="I11" s="4" t="n">
        <v>4765</v>
      </c>
      <c r="J11" s="4"/>
      <c r="M11" s="42" t="n">
        <f aca="false">N11/1000</f>
        <v>4.438</v>
      </c>
      <c r="N11" s="8" t="n">
        <v>4438</v>
      </c>
      <c r="O11" s="12" t="s">
        <v>37</v>
      </c>
      <c r="P11" s="1" t="s">
        <v>33</v>
      </c>
      <c r="Q11" s="12"/>
      <c r="R11" s="12"/>
      <c r="S11" s="12"/>
      <c r="T11" s="12"/>
      <c r="V11" s="44" t="s">
        <v>38</v>
      </c>
      <c r="AA11" s="2" t="n">
        <f aca="false">N11</f>
        <v>4438</v>
      </c>
      <c r="AB11" s="2" t="n">
        <v>1</v>
      </c>
    </row>
    <row r="12" customFormat="false" ht="12.75" hidden="false" customHeight="true" outlineLevel="0" collapsed="false">
      <c r="A12" s="1" t="s">
        <v>39</v>
      </c>
      <c r="C12" s="40" t="n">
        <v>36910</v>
      </c>
      <c r="E12" s="3" t="s">
        <v>40</v>
      </c>
      <c r="G12" s="41" t="s">
        <v>26</v>
      </c>
      <c r="H12" s="2"/>
      <c r="I12" s="4" t="n">
        <v>0</v>
      </c>
      <c r="J12" s="4" t="n">
        <v>0</v>
      </c>
      <c r="K12" s="4" t="n">
        <v>0</v>
      </c>
      <c r="L12" s="45"/>
      <c r="M12" s="42" t="n">
        <f aca="false">N12/1000</f>
        <v>2.612</v>
      </c>
      <c r="N12" s="46" t="n">
        <v>2612</v>
      </c>
      <c r="O12" s="12" t="s">
        <v>41</v>
      </c>
      <c r="P12" s="1" t="s">
        <v>42</v>
      </c>
      <c r="Q12" s="12" t="s">
        <v>43</v>
      </c>
      <c r="R12" s="12" t="s">
        <v>44</v>
      </c>
      <c r="S12" s="12" t="n">
        <v>-0.585</v>
      </c>
      <c r="T12" s="12" t="s">
        <v>45</v>
      </c>
      <c r="V12" s="44" t="s">
        <v>46</v>
      </c>
      <c r="AA12" s="2" t="n">
        <f aca="false">N12</f>
        <v>2612</v>
      </c>
      <c r="AB12" s="2" t="n">
        <v>1</v>
      </c>
    </row>
    <row r="13" customFormat="false" ht="12.75" hidden="false" customHeight="true" outlineLevel="0" collapsed="false">
      <c r="A13" s="1" t="s">
        <v>47</v>
      </c>
      <c r="C13" s="40" t="n">
        <v>36914</v>
      </c>
      <c r="E13" s="3" t="s">
        <v>48</v>
      </c>
      <c r="G13" s="41" t="s">
        <v>26</v>
      </c>
      <c r="H13" s="12"/>
      <c r="I13" s="4" t="n">
        <v>0</v>
      </c>
      <c r="K13" s="4" t="n">
        <f aca="false">10000*28</f>
        <v>280000</v>
      </c>
      <c r="M13" s="42" t="n">
        <f aca="false">N13/1000</f>
        <v>0.7</v>
      </c>
      <c r="N13" s="8" t="n">
        <v>700</v>
      </c>
      <c r="O13" s="12" t="s">
        <v>27</v>
      </c>
      <c r="P13" s="1" t="s">
        <v>28</v>
      </c>
      <c r="Q13" s="12" t="s">
        <v>43</v>
      </c>
      <c r="R13" s="12" t="s">
        <v>49</v>
      </c>
      <c r="S13" s="12" t="n">
        <v>0.0325</v>
      </c>
      <c r="T13" s="12" t="s">
        <v>50</v>
      </c>
      <c r="U13" s="12"/>
      <c r="V13" s="44" t="s">
        <v>51</v>
      </c>
      <c r="W13" s="12"/>
      <c r="X13" s="12"/>
      <c r="Y13" s="12"/>
      <c r="Z13" s="12"/>
      <c r="AA13" s="2" t="n">
        <f aca="false">N13</f>
        <v>700</v>
      </c>
      <c r="AB13" s="2" t="n">
        <v>1</v>
      </c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</row>
    <row r="14" customFormat="false" ht="12.75" hidden="false" customHeight="true" outlineLevel="0" collapsed="false">
      <c r="A14" s="1" t="s">
        <v>52</v>
      </c>
      <c r="C14" s="40" t="n">
        <v>36914</v>
      </c>
      <c r="E14" s="3" t="s">
        <v>53</v>
      </c>
      <c r="G14" s="41" t="s">
        <v>26</v>
      </c>
      <c r="H14" s="12"/>
      <c r="I14" s="4" t="n">
        <v>10000</v>
      </c>
      <c r="M14" s="42" t="n">
        <f aca="false">N14/1000</f>
        <v>2003.309</v>
      </c>
      <c r="N14" s="8" t="n">
        <v>2003309</v>
      </c>
      <c r="O14" s="12" t="s">
        <v>32</v>
      </c>
      <c r="P14" s="1" t="s">
        <v>54</v>
      </c>
      <c r="Q14" s="12" t="s">
        <v>55</v>
      </c>
      <c r="R14" s="12" t="s">
        <v>56</v>
      </c>
      <c r="S14" s="12" t="n">
        <v>0.17308</v>
      </c>
      <c r="T14" s="12" t="s">
        <v>57</v>
      </c>
      <c r="U14" s="12"/>
      <c r="V14" s="44" t="s">
        <v>58</v>
      </c>
      <c r="W14" s="12"/>
      <c r="X14" s="12"/>
      <c r="Y14" s="12"/>
      <c r="Z14" s="12"/>
      <c r="AA14" s="2" t="n">
        <f aca="false">N14</f>
        <v>2003309</v>
      </c>
      <c r="AB14" s="2" t="n">
        <v>1</v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customFormat="false" ht="12.75" hidden="false" customHeight="true" outlineLevel="0" collapsed="false">
      <c r="A15" s="47" t="s">
        <v>59</v>
      </c>
      <c r="C15" s="40" t="n">
        <v>36914</v>
      </c>
      <c r="E15" s="3" t="s">
        <v>60</v>
      </c>
      <c r="G15" s="41" t="s">
        <v>26</v>
      </c>
      <c r="H15" s="12"/>
      <c r="J15" s="5" t="n">
        <v>139791</v>
      </c>
      <c r="K15" s="4" t="n">
        <v>140000</v>
      </c>
      <c r="M15" s="42" t="n">
        <f aca="false">N15/1000</f>
        <v>2.796</v>
      </c>
      <c r="N15" s="8" t="n">
        <v>2796</v>
      </c>
      <c r="O15" s="12" t="s">
        <v>27</v>
      </c>
      <c r="P15" s="1" t="s">
        <v>61</v>
      </c>
      <c r="Q15" s="12" t="s">
        <v>55</v>
      </c>
      <c r="R15" s="12" t="s">
        <v>49</v>
      </c>
      <c r="S15" s="12" t="n">
        <v>0.2</v>
      </c>
      <c r="T15" s="12" t="s">
        <v>62</v>
      </c>
      <c r="U15" s="12"/>
      <c r="V15" s="44" t="s">
        <v>63</v>
      </c>
      <c r="W15" s="12"/>
      <c r="X15" s="12"/>
      <c r="Y15" s="12"/>
      <c r="Z15" s="12"/>
      <c r="AA15" s="2" t="n">
        <f aca="false">N15</f>
        <v>2796</v>
      </c>
      <c r="AB15" s="2" t="n">
        <v>1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customFormat="false" ht="12.75" hidden="false" customHeight="true" outlineLevel="0" collapsed="false">
      <c r="A16" s="47" t="s">
        <v>64</v>
      </c>
      <c r="C16" s="40" t="n">
        <v>36914</v>
      </c>
      <c r="E16" s="3" t="s">
        <v>65</v>
      </c>
      <c r="G16" s="41" t="s">
        <v>26</v>
      </c>
      <c r="H16" s="12"/>
      <c r="I16" s="4" t="n">
        <v>140000</v>
      </c>
      <c r="M16" s="42" t="n">
        <f aca="false">N16/1000</f>
        <v>0</v>
      </c>
      <c r="N16" s="8" t="n">
        <v>0</v>
      </c>
      <c r="O16" s="12" t="s">
        <v>27</v>
      </c>
      <c r="P16" s="1" t="s">
        <v>61</v>
      </c>
      <c r="Q16" s="12" t="s">
        <v>43</v>
      </c>
      <c r="R16" s="12" t="s">
        <v>49</v>
      </c>
      <c r="S16" s="12" t="n">
        <v>0.06</v>
      </c>
      <c r="T16" s="12" t="s">
        <v>66</v>
      </c>
      <c r="U16" s="12"/>
      <c r="V16" s="44" t="s">
        <v>67</v>
      </c>
      <c r="W16" s="12"/>
      <c r="X16" s="12"/>
      <c r="Y16" s="12"/>
      <c r="Z16" s="12"/>
      <c r="AA16" s="2" t="n">
        <f aca="false">N16</f>
        <v>0</v>
      </c>
      <c r="AB16" s="2" t="n">
        <v>1</v>
      </c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2.75" hidden="false" customHeight="true" outlineLevel="0" collapsed="false">
      <c r="A17" s="47" t="s">
        <v>68</v>
      </c>
      <c r="C17" s="40" t="n">
        <v>36914</v>
      </c>
      <c r="E17" s="3" t="s">
        <v>69</v>
      </c>
      <c r="G17" s="41" t="s">
        <v>26</v>
      </c>
      <c r="H17" s="12"/>
      <c r="I17" s="4" t="n">
        <v>1408636</v>
      </c>
      <c r="M17" s="42" t="n">
        <f aca="false">N17/1000</f>
        <v>17.608</v>
      </c>
      <c r="N17" s="8" t="n">
        <v>17608</v>
      </c>
      <c r="O17" s="12" t="s">
        <v>27</v>
      </c>
      <c r="P17" s="1" t="s">
        <v>61</v>
      </c>
      <c r="Q17" s="12" t="s">
        <v>43</v>
      </c>
      <c r="R17" s="12" t="s">
        <v>70</v>
      </c>
      <c r="S17" s="12" t="n">
        <v>0.03</v>
      </c>
      <c r="T17" s="12" t="s">
        <v>66</v>
      </c>
      <c r="U17" s="12"/>
      <c r="V17" s="44" t="s">
        <v>71</v>
      </c>
      <c r="W17" s="12"/>
      <c r="X17" s="12"/>
      <c r="Y17" s="12"/>
      <c r="Z17" s="12"/>
      <c r="AA17" s="2" t="n">
        <f aca="false">N17</f>
        <v>17608</v>
      </c>
      <c r="AB17" s="2" t="n">
        <v>1</v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customFormat="false" ht="12.75" hidden="false" customHeight="true" outlineLevel="0" collapsed="false">
      <c r="A18" s="1" t="s">
        <v>72</v>
      </c>
      <c r="C18" s="40" t="n">
        <v>36914</v>
      </c>
      <c r="E18" s="3" t="s">
        <v>73</v>
      </c>
      <c r="G18" s="41" t="s">
        <v>26</v>
      </c>
      <c r="I18" s="4" t="n">
        <v>6000</v>
      </c>
      <c r="M18" s="42" t="n">
        <f aca="false">N18/1000</f>
        <v>23.5</v>
      </c>
      <c r="N18" s="8" t="n">
        <v>23500</v>
      </c>
      <c r="O18" s="12" t="s">
        <v>37</v>
      </c>
      <c r="P18" s="1" t="s">
        <v>33</v>
      </c>
      <c r="Q18" s="12" t="s">
        <v>55</v>
      </c>
      <c r="R18" s="48" t="n">
        <v>36923</v>
      </c>
      <c r="S18" s="12" t="n">
        <v>7.1</v>
      </c>
      <c r="T18" s="12" t="s">
        <v>74</v>
      </c>
      <c r="U18" s="12"/>
      <c r="V18" s="44" t="s">
        <v>75</v>
      </c>
      <c r="W18" s="12"/>
      <c r="X18" s="12"/>
      <c r="Y18" s="12"/>
      <c r="Z18" s="12"/>
      <c r="AA18" s="2" t="n">
        <f aca="false">N18</f>
        <v>23500</v>
      </c>
      <c r="AB18" s="2" t="n">
        <v>1</v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true" outlineLevel="0" collapsed="false">
      <c r="A19" s="1" t="s">
        <v>76</v>
      </c>
      <c r="C19" s="40" t="n">
        <v>36914</v>
      </c>
      <c r="E19" s="3" t="s">
        <v>73</v>
      </c>
      <c r="G19" s="41" t="s">
        <v>26</v>
      </c>
      <c r="I19" s="4" t="n">
        <v>182500</v>
      </c>
      <c r="M19" s="42" t="n">
        <f aca="false">N19/1000</f>
        <v>6.388</v>
      </c>
      <c r="N19" s="8" t="n">
        <v>6388</v>
      </c>
      <c r="O19" s="12" t="s">
        <v>37</v>
      </c>
      <c r="P19" s="1" t="s">
        <v>33</v>
      </c>
      <c r="Q19" s="12" t="s">
        <v>55</v>
      </c>
      <c r="R19" s="12" t="s">
        <v>77</v>
      </c>
      <c r="S19" s="12" t="n">
        <v>7.63</v>
      </c>
      <c r="T19" s="12" t="s">
        <v>74</v>
      </c>
      <c r="U19" s="12"/>
      <c r="V19" s="44" t="s">
        <v>78</v>
      </c>
      <c r="W19" s="12"/>
      <c r="X19" s="12"/>
      <c r="Y19" s="12"/>
      <c r="Z19" s="12"/>
      <c r="AA19" s="2" t="n">
        <f aca="false">N19</f>
        <v>6388</v>
      </c>
      <c r="AB19" s="2" t="n">
        <v>1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customFormat="false" ht="12.75" hidden="false" customHeight="true" outlineLevel="0" collapsed="false">
      <c r="A20" s="1" t="s">
        <v>79</v>
      </c>
      <c r="C20" s="40" t="n">
        <v>36914</v>
      </c>
      <c r="E20" s="3" t="s">
        <v>73</v>
      </c>
      <c r="G20" s="41" t="s">
        <v>26</v>
      </c>
      <c r="H20" s="12"/>
      <c r="I20" s="4" t="n">
        <v>306000</v>
      </c>
      <c r="M20" s="42" t="n">
        <f aca="false">N20/1000</f>
        <v>16.83</v>
      </c>
      <c r="N20" s="8" t="n">
        <v>16830</v>
      </c>
      <c r="O20" s="12" t="s">
        <v>37</v>
      </c>
      <c r="P20" s="1" t="s">
        <v>33</v>
      </c>
      <c r="Q20" s="12" t="s">
        <v>55</v>
      </c>
      <c r="R20" s="12" t="s">
        <v>77</v>
      </c>
      <c r="S20" s="12" t="n">
        <v>7.7</v>
      </c>
      <c r="T20" s="12" t="s">
        <v>74</v>
      </c>
      <c r="U20" s="12"/>
      <c r="V20" s="44" t="s">
        <v>75</v>
      </c>
      <c r="W20" s="12"/>
      <c r="X20" s="12"/>
      <c r="Y20" s="12"/>
      <c r="Z20" s="12"/>
      <c r="AA20" s="2" t="n">
        <f aca="false">N20</f>
        <v>16830</v>
      </c>
      <c r="AB20" s="2" t="n">
        <v>1</v>
      </c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customFormat="false" ht="12.75" hidden="false" customHeight="true" outlineLevel="0" collapsed="false">
      <c r="A21" s="1" t="s">
        <v>80</v>
      </c>
      <c r="C21" s="40" t="n">
        <v>36915</v>
      </c>
      <c r="E21" s="3" t="s">
        <v>81</v>
      </c>
      <c r="G21" s="41" t="s">
        <v>26</v>
      </c>
      <c r="H21" s="12"/>
      <c r="K21" s="4" t="n">
        <v>280000</v>
      </c>
      <c r="M21" s="42" t="n">
        <f aca="false">N21/1000</f>
        <v>0</v>
      </c>
      <c r="N21" s="8" t="n">
        <v>0</v>
      </c>
      <c r="O21" s="12" t="s">
        <v>27</v>
      </c>
      <c r="P21" s="1" t="s">
        <v>28</v>
      </c>
      <c r="Q21" s="12" t="s">
        <v>43</v>
      </c>
      <c r="R21" s="12" t="s">
        <v>82</v>
      </c>
      <c r="S21" s="12" t="n">
        <v>0.02</v>
      </c>
      <c r="T21" s="12" t="s">
        <v>50</v>
      </c>
      <c r="U21" s="12"/>
      <c r="V21" s="44" t="s">
        <v>83</v>
      </c>
      <c r="W21" s="12"/>
      <c r="X21" s="12"/>
      <c r="Y21" s="12"/>
      <c r="Z21" s="12"/>
      <c r="AA21" s="2" t="n">
        <f aca="false">N21</f>
        <v>0</v>
      </c>
      <c r="AB21" s="2" t="n">
        <v>1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customFormat="false" ht="12.75" hidden="false" customHeight="true" outlineLevel="0" collapsed="false">
      <c r="A22" s="47" t="s">
        <v>84</v>
      </c>
      <c r="C22" s="40" t="n">
        <v>36916</v>
      </c>
      <c r="E22" s="3" t="s">
        <v>85</v>
      </c>
      <c r="G22" s="41" t="s">
        <v>26</v>
      </c>
      <c r="H22" s="12"/>
      <c r="I22" s="4" t="n">
        <v>606000</v>
      </c>
      <c r="M22" s="42" t="n">
        <f aca="false">N22/1000</f>
        <v>0</v>
      </c>
      <c r="N22" s="8" t="n">
        <v>0</v>
      </c>
      <c r="O22" s="12" t="s">
        <v>37</v>
      </c>
      <c r="P22" s="1" t="s">
        <v>28</v>
      </c>
      <c r="Q22" s="12" t="s">
        <v>55</v>
      </c>
      <c r="R22" s="12" t="s">
        <v>86</v>
      </c>
      <c r="S22" s="12" t="n">
        <v>0.05</v>
      </c>
      <c r="T22" s="12" t="s">
        <v>87</v>
      </c>
      <c r="U22" s="12"/>
      <c r="V22" s="44" t="s">
        <v>88</v>
      </c>
      <c r="W22" s="12"/>
      <c r="X22" s="12"/>
      <c r="Y22" s="12"/>
      <c r="Z22" s="12"/>
      <c r="AA22" s="2" t="n">
        <f aca="false">N22</f>
        <v>0</v>
      </c>
      <c r="AB22" s="2" t="n">
        <v>1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customFormat="false" ht="12.75" hidden="false" customHeight="true" outlineLevel="0" collapsed="false">
      <c r="A23" s="47" t="s">
        <v>89</v>
      </c>
      <c r="C23" s="40" t="n">
        <v>36916</v>
      </c>
      <c r="E23" s="3" t="s">
        <v>90</v>
      </c>
      <c r="G23" s="41" t="s">
        <v>26</v>
      </c>
      <c r="H23" s="12"/>
      <c r="K23" s="4" t="n">
        <v>84000</v>
      </c>
      <c r="M23" s="42" t="n">
        <f aca="false">N23/1000</f>
        <v>0</v>
      </c>
      <c r="N23" s="8" t="n">
        <v>0</v>
      </c>
      <c r="O23" s="12" t="s">
        <v>37</v>
      </c>
      <c r="P23" s="1" t="s">
        <v>28</v>
      </c>
      <c r="Q23" s="12" t="s">
        <v>43</v>
      </c>
      <c r="R23" s="12" t="s">
        <v>91</v>
      </c>
      <c r="S23" s="12" t="n">
        <v>0.02</v>
      </c>
      <c r="T23" s="12" t="s">
        <v>50</v>
      </c>
      <c r="U23" s="12"/>
      <c r="V23" s="44" t="s">
        <v>92</v>
      </c>
      <c r="W23" s="12"/>
      <c r="X23" s="12"/>
      <c r="Y23" s="12"/>
      <c r="Z23" s="12"/>
      <c r="AA23" s="2" t="n">
        <f aca="false">N23</f>
        <v>0</v>
      </c>
      <c r="AB23" s="2" t="n">
        <v>1</v>
      </c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</row>
    <row r="24" customFormat="false" ht="12.75" hidden="false" customHeight="true" outlineLevel="0" collapsed="false">
      <c r="A24" s="47" t="s">
        <v>93</v>
      </c>
      <c r="C24" s="40" t="n">
        <v>36916</v>
      </c>
      <c r="E24" s="3" t="s">
        <v>94</v>
      </c>
      <c r="G24" s="41" t="s">
        <v>26</v>
      </c>
      <c r="H24" s="12"/>
      <c r="M24" s="42" t="n">
        <f aca="false">N24/1000</f>
        <v>1180</v>
      </c>
      <c r="N24" s="8" t="n">
        <v>1180000</v>
      </c>
      <c r="O24" s="12" t="s">
        <v>32</v>
      </c>
      <c r="P24" s="1" t="s">
        <v>28</v>
      </c>
      <c r="Q24" s="12" t="s">
        <v>95</v>
      </c>
      <c r="R24" s="12" t="s">
        <v>96</v>
      </c>
      <c r="S24" s="12"/>
      <c r="T24" s="12" t="s">
        <v>57</v>
      </c>
      <c r="U24" s="12"/>
      <c r="V24" s="44" t="s">
        <v>54</v>
      </c>
      <c r="W24" s="12"/>
      <c r="X24" s="12"/>
      <c r="Y24" s="12"/>
      <c r="Z24" s="12"/>
      <c r="AA24" s="2" t="n">
        <f aca="false">N24</f>
        <v>1180000</v>
      </c>
      <c r="AB24" s="2" t="n">
        <v>1</v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customFormat="false" ht="12.75" hidden="false" customHeight="true" outlineLevel="0" collapsed="false">
      <c r="A25" s="47" t="s">
        <v>97</v>
      </c>
      <c r="C25" s="40" t="n">
        <v>36916</v>
      </c>
      <c r="E25" s="3" t="s">
        <v>98</v>
      </c>
      <c r="G25" s="41" t="s">
        <v>26</v>
      </c>
      <c r="H25" s="12"/>
      <c r="K25" s="4" t="n">
        <v>168000</v>
      </c>
      <c r="M25" s="42" t="n">
        <f aca="false">N25/1000</f>
        <v>0.42</v>
      </c>
      <c r="N25" s="8" t="n">
        <v>420</v>
      </c>
      <c r="O25" s="12" t="s">
        <v>27</v>
      </c>
      <c r="P25" s="1" t="s">
        <v>61</v>
      </c>
      <c r="Q25" s="12" t="s">
        <v>43</v>
      </c>
      <c r="R25" s="12" t="s">
        <v>49</v>
      </c>
      <c r="S25" s="12"/>
      <c r="T25" s="12" t="s">
        <v>99</v>
      </c>
      <c r="U25" s="12"/>
      <c r="V25" s="44" t="s">
        <v>100</v>
      </c>
      <c r="W25" s="12"/>
      <c r="X25" s="12"/>
      <c r="Y25" s="12"/>
      <c r="Z25" s="12"/>
      <c r="AA25" s="2" t="n">
        <f aca="false">N25</f>
        <v>420</v>
      </c>
      <c r="AB25" s="2" t="n">
        <v>1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customFormat="false" ht="12.75" hidden="false" customHeight="true" outlineLevel="0" collapsed="false">
      <c r="A26" s="47" t="s">
        <v>101</v>
      </c>
      <c r="C26" s="40" t="n">
        <v>36916</v>
      </c>
      <c r="E26" s="3" t="s">
        <v>102</v>
      </c>
      <c r="G26" s="41" t="s">
        <v>26</v>
      </c>
      <c r="H26" s="12"/>
      <c r="K26" s="4" t="n">
        <v>84000</v>
      </c>
      <c r="M26" s="42" t="n">
        <f aca="false">N26/1000</f>
        <v>0.42</v>
      </c>
      <c r="N26" s="8" t="n">
        <v>420</v>
      </c>
      <c r="O26" s="12" t="s">
        <v>27</v>
      </c>
      <c r="P26" s="1" t="s">
        <v>61</v>
      </c>
      <c r="Q26" s="12" t="s">
        <v>43</v>
      </c>
      <c r="R26" s="12" t="s">
        <v>49</v>
      </c>
      <c r="S26" s="12"/>
      <c r="T26" s="12" t="s">
        <v>99</v>
      </c>
      <c r="U26" s="12"/>
      <c r="V26" s="44" t="s">
        <v>103</v>
      </c>
      <c r="W26" s="12"/>
      <c r="X26" s="12"/>
      <c r="Y26" s="12"/>
      <c r="Z26" s="12"/>
      <c r="AA26" s="2" t="n">
        <f aca="false">N26</f>
        <v>420</v>
      </c>
      <c r="AB26" s="2" t="n">
        <v>1</v>
      </c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customFormat="false" ht="12.75" hidden="false" customHeight="true" outlineLevel="0" collapsed="false">
      <c r="A27" s="47" t="s">
        <v>104</v>
      </c>
      <c r="C27" s="40" t="n">
        <v>36916</v>
      </c>
      <c r="E27" s="3" t="s">
        <v>105</v>
      </c>
      <c r="G27" s="41" t="s">
        <v>26</v>
      </c>
      <c r="H27" s="12"/>
      <c r="I27" s="4" t="n">
        <v>67200</v>
      </c>
      <c r="M27" s="42" t="n">
        <f aca="false">N27/1000</f>
        <v>0.168</v>
      </c>
      <c r="N27" s="8" t="n">
        <v>168</v>
      </c>
      <c r="O27" s="12" t="s">
        <v>27</v>
      </c>
      <c r="P27" s="1" t="s">
        <v>61</v>
      </c>
      <c r="Q27" s="12" t="s">
        <v>55</v>
      </c>
      <c r="R27" s="12" t="s">
        <v>49</v>
      </c>
      <c r="S27" s="12"/>
      <c r="T27" s="12" t="s">
        <v>50</v>
      </c>
      <c r="U27" s="12"/>
      <c r="V27" s="44" t="s">
        <v>28</v>
      </c>
      <c r="W27" s="12"/>
      <c r="X27" s="12"/>
      <c r="Y27" s="12"/>
      <c r="Z27" s="12"/>
      <c r="AA27" s="2" t="n">
        <f aca="false">N27</f>
        <v>168</v>
      </c>
      <c r="AB27" s="2" t="n">
        <v>1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customFormat="false" ht="12.75" hidden="false" customHeight="true" outlineLevel="0" collapsed="false">
      <c r="A28" s="1" t="s">
        <v>106</v>
      </c>
      <c r="C28" s="40" t="n">
        <v>36916</v>
      </c>
      <c r="E28" s="3" t="s">
        <v>107</v>
      </c>
      <c r="G28" s="41" t="s">
        <v>26</v>
      </c>
      <c r="H28" s="12"/>
      <c r="K28" s="4" t="n">
        <v>82600</v>
      </c>
      <c r="M28" s="42" t="n">
        <f aca="false">N28/1000</f>
        <v>0.206</v>
      </c>
      <c r="N28" s="8" t="n">
        <v>206</v>
      </c>
      <c r="O28" s="12" t="s">
        <v>27</v>
      </c>
      <c r="P28" s="1" t="s">
        <v>61</v>
      </c>
      <c r="Q28" s="12" t="s">
        <v>43</v>
      </c>
      <c r="R28" s="12" t="s">
        <v>49</v>
      </c>
      <c r="S28" s="12"/>
      <c r="T28" s="12" t="s">
        <v>50</v>
      </c>
      <c r="U28" s="12"/>
      <c r="V28" s="44" t="s">
        <v>108</v>
      </c>
      <c r="W28" s="12"/>
      <c r="X28" s="12"/>
      <c r="Y28" s="12"/>
      <c r="Z28" s="12"/>
      <c r="AA28" s="2" t="n">
        <f aca="false">N28</f>
        <v>206</v>
      </c>
      <c r="AB28" s="2" t="n">
        <v>1</v>
      </c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customFormat="false" ht="12.75" hidden="false" customHeight="true" outlineLevel="0" collapsed="false">
      <c r="A29" s="1" t="s">
        <v>109</v>
      </c>
      <c r="C29" s="40" t="n">
        <v>36917</v>
      </c>
      <c r="E29" s="3" t="s">
        <v>110</v>
      </c>
      <c r="G29" s="41" t="s">
        <v>26</v>
      </c>
      <c r="H29" s="12"/>
      <c r="K29" s="4" t="n">
        <v>280000</v>
      </c>
      <c r="M29" s="42" t="n">
        <f aca="false">N29/1000</f>
        <v>0</v>
      </c>
      <c r="N29" s="8" t="n">
        <v>0</v>
      </c>
      <c r="O29" s="12" t="s">
        <v>27</v>
      </c>
      <c r="P29" s="1" t="s">
        <v>28</v>
      </c>
      <c r="Q29" s="12" t="s">
        <v>43</v>
      </c>
      <c r="R29" s="12" t="s">
        <v>111</v>
      </c>
      <c r="S29" s="12"/>
      <c r="T29" s="12" t="s">
        <v>112</v>
      </c>
      <c r="U29" s="12"/>
      <c r="V29" s="44" t="s">
        <v>113</v>
      </c>
      <c r="W29" s="12"/>
      <c r="X29" s="12"/>
      <c r="Y29" s="12"/>
      <c r="Z29" s="12"/>
      <c r="AA29" s="2" t="n">
        <f aca="false">N29</f>
        <v>0</v>
      </c>
      <c r="AB29" s="2" t="n">
        <v>1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customFormat="false" ht="12.75" hidden="false" customHeight="true" outlineLevel="0" collapsed="false">
      <c r="A30" s="1" t="s">
        <v>114</v>
      </c>
      <c r="C30" s="40" t="n">
        <v>36917</v>
      </c>
      <c r="E30" s="3" t="s">
        <v>110</v>
      </c>
      <c r="G30" s="41" t="s">
        <v>26</v>
      </c>
      <c r="H30" s="12"/>
      <c r="K30" s="4" t="n">
        <v>280000</v>
      </c>
      <c r="M30" s="42" t="n">
        <f aca="false">N30/1000</f>
        <v>0</v>
      </c>
      <c r="N30" s="8" t="n">
        <v>0</v>
      </c>
      <c r="O30" s="12" t="s">
        <v>27</v>
      </c>
      <c r="P30" s="1" t="s">
        <v>28</v>
      </c>
      <c r="Q30" s="12" t="s">
        <v>43</v>
      </c>
      <c r="R30" s="12" t="s">
        <v>111</v>
      </c>
      <c r="S30" s="12"/>
      <c r="T30" s="12" t="s">
        <v>112</v>
      </c>
      <c r="U30" s="12"/>
      <c r="V30" s="44" t="s">
        <v>115</v>
      </c>
      <c r="W30" s="12"/>
      <c r="X30" s="12"/>
      <c r="Y30" s="12"/>
      <c r="Z30" s="12"/>
      <c r="AA30" s="2" t="n">
        <f aca="false">N30</f>
        <v>0</v>
      </c>
      <c r="AB30" s="2" t="n">
        <v>1</v>
      </c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customFormat="false" ht="12.75" hidden="false" customHeight="true" outlineLevel="0" collapsed="false">
      <c r="A31" s="1" t="s">
        <v>116</v>
      </c>
      <c r="C31" s="40" t="n">
        <v>36917</v>
      </c>
      <c r="E31" s="3" t="s">
        <v>117</v>
      </c>
      <c r="G31" s="41" t="s">
        <v>26</v>
      </c>
      <c r="H31" s="12"/>
      <c r="K31" s="4" t="n">
        <v>81536</v>
      </c>
      <c r="M31" s="42" t="n">
        <f aca="false">N31/1000</f>
        <v>1.222</v>
      </c>
      <c r="N31" s="8" t="n">
        <v>1222</v>
      </c>
      <c r="O31" s="12" t="s">
        <v>27</v>
      </c>
      <c r="P31" s="1" t="s">
        <v>61</v>
      </c>
      <c r="Q31" s="12" t="s">
        <v>43</v>
      </c>
      <c r="R31" s="12" t="s">
        <v>49</v>
      </c>
      <c r="S31" s="12"/>
      <c r="T31" s="12" t="s">
        <v>118</v>
      </c>
      <c r="U31" s="12"/>
      <c r="V31" s="44" t="s">
        <v>119</v>
      </c>
      <c r="W31" s="12"/>
      <c r="X31" s="12"/>
      <c r="Y31" s="12"/>
      <c r="Z31" s="12"/>
      <c r="AA31" s="2" t="n">
        <f aca="false">N31</f>
        <v>1222</v>
      </c>
      <c r="AB31" s="2" t="n">
        <v>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customFormat="false" ht="12.75" hidden="false" customHeight="true" outlineLevel="0" collapsed="false">
      <c r="A32" s="1" t="s">
        <v>120</v>
      </c>
      <c r="C32" s="40" t="n">
        <v>36917</v>
      </c>
      <c r="E32" s="3" t="s">
        <v>121</v>
      </c>
      <c r="G32" s="41" t="s">
        <v>26</v>
      </c>
      <c r="H32" s="12"/>
      <c r="I32" s="4" t="n">
        <v>98000</v>
      </c>
      <c r="M32" s="42" t="n">
        <f aca="false">N32/1000</f>
        <v>0</v>
      </c>
      <c r="N32" s="8" t="n">
        <v>0</v>
      </c>
      <c r="O32" s="12" t="s">
        <v>27</v>
      </c>
      <c r="P32" s="1" t="s">
        <v>61</v>
      </c>
      <c r="Q32" s="12" t="s">
        <v>55</v>
      </c>
      <c r="R32" s="12" t="s">
        <v>49</v>
      </c>
      <c r="S32" s="12"/>
      <c r="T32" s="12" t="s">
        <v>122</v>
      </c>
      <c r="U32" s="12"/>
      <c r="V32" s="49" t="s">
        <v>123</v>
      </c>
      <c r="W32" s="12"/>
      <c r="X32" s="12"/>
      <c r="Y32" s="12"/>
      <c r="Z32" s="12"/>
      <c r="AA32" s="2" t="n">
        <f aca="false">N32</f>
        <v>0</v>
      </c>
      <c r="AB32" s="2" t="n">
        <v>1</v>
      </c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customFormat="false" ht="12.75" hidden="false" customHeight="true" outlineLevel="0" collapsed="false">
      <c r="A33" s="1" t="s">
        <v>124</v>
      </c>
      <c r="C33" s="40" t="n">
        <v>36917</v>
      </c>
      <c r="E33" s="3" t="s">
        <v>125</v>
      </c>
      <c r="G33" s="41" t="s">
        <v>26</v>
      </c>
      <c r="H33" s="12"/>
      <c r="K33" s="4" t="n">
        <v>140000</v>
      </c>
      <c r="M33" s="42" t="n">
        <f aca="false">N33/1000</f>
        <v>0</v>
      </c>
      <c r="N33" s="8" t="n">
        <v>0</v>
      </c>
      <c r="O33" s="12" t="s">
        <v>27</v>
      </c>
      <c r="P33" s="1" t="s">
        <v>61</v>
      </c>
      <c r="Q33" s="12" t="s">
        <v>43</v>
      </c>
      <c r="R33" s="12" t="s">
        <v>49</v>
      </c>
      <c r="S33" s="12"/>
      <c r="T33" s="12" t="s">
        <v>126</v>
      </c>
      <c r="U33" s="12"/>
      <c r="V33" s="50"/>
      <c r="W33" s="12"/>
      <c r="X33" s="12"/>
      <c r="Y33" s="12"/>
      <c r="Z33" s="12"/>
      <c r="AA33" s="2" t="n">
        <f aca="false">N33</f>
        <v>0</v>
      </c>
      <c r="AB33" s="2" t="n">
        <v>1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customFormat="false" ht="12.75" hidden="false" customHeight="true" outlineLevel="0" collapsed="false">
      <c r="A34" s="1" t="s">
        <v>127</v>
      </c>
      <c r="C34" s="40" t="n">
        <v>36917</v>
      </c>
      <c r="E34" s="3" t="s">
        <v>128</v>
      </c>
      <c r="G34" s="41" t="s">
        <v>26</v>
      </c>
      <c r="H34" s="12"/>
      <c r="I34" s="4" t="n">
        <v>134400</v>
      </c>
      <c r="M34" s="42" t="n">
        <f aca="false">N34/1000</f>
        <v>0</v>
      </c>
      <c r="N34" s="8" t="n">
        <v>0</v>
      </c>
      <c r="O34" s="12" t="s">
        <v>27</v>
      </c>
      <c r="P34" s="1" t="s">
        <v>61</v>
      </c>
      <c r="Q34" s="12" t="s">
        <v>55</v>
      </c>
      <c r="R34" s="12" t="s">
        <v>49</v>
      </c>
      <c r="S34" s="12"/>
      <c r="T34" s="12" t="s">
        <v>99</v>
      </c>
      <c r="U34" s="12"/>
      <c r="V34" s="50"/>
      <c r="W34" s="12"/>
      <c r="X34" s="12"/>
      <c r="Y34" s="12"/>
      <c r="Z34" s="12"/>
      <c r="AA34" s="2" t="n">
        <f aca="false">N34</f>
        <v>0</v>
      </c>
      <c r="AB34" s="2" t="n">
        <v>1</v>
      </c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customFormat="false" ht="12.75" hidden="false" customHeight="true" outlineLevel="0" collapsed="false">
      <c r="A35" s="1" t="s">
        <v>129</v>
      </c>
      <c r="C35" s="40" t="n">
        <v>36917</v>
      </c>
      <c r="E35" s="3" t="s">
        <v>130</v>
      </c>
      <c r="G35" s="41" t="s">
        <v>26</v>
      </c>
      <c r="H35" s="12"/>
      <c r="K35" s="4" t="n">
        <v>134400</v>
      </c>
      <c r="M35" s="42" t="n">
        <f aca="false">N35/1000</f>
        <v>0</v>
      </c>
      <c r="N35" s="8" t="n">
        <v>0</v>
      </c>
      <c r="O35" s="12" t="s">
        <v>27</v>
      </c>
      <c r="P35" s="1" t="s">
        <v>61</v>
      </c>
      <c r="Q35" s="12" t="s">
        <v>43</v>
      </c>
      <c r="R35" s="12" t="s">
        <v>49</v>
      </c>
      <c r="S35" s="12"/>
      <c r="T35" s="12" t="s">
        <v>99</v>
      </c>
      <c r="U35" s="12"/>
      <c r="V35" s="50"/>
      <c r="W35" s="12"/>
      <c r="X35" s="12"/>
      <c r="Y35" s="12"/>
      <c r="Z35" s="12"/>
      <c r="AA35" s="2" t="n">
        <f aca="false">N35</f>
        <v>0</v>
      </c>
      <c r="AB35" s="2" t="n">
        <v>1</v>
      </c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customFormat="false" ht="12.75" hidden="false" customHeight="true" outlineLevel="0" collapsed="false">
      <c r="A36" s="1" t="s">
        <v>131</v>
      </c>
      <c r="C36" s="40" t="n">
        <v>36917</v>
      </c>
      <c r="E36" s="3" t="s">
        <v>132</v>
      </c>
      <c r="G36" s="41" t="s">
        <v>26</v>
      </c>
      <c r="H36" s="12"/>
      <c r="I36" s="4" t="n">
        <v>140000</v>
      </c>
      <c r="M36" s="42" t="n">
        <f aca="false">N36/1000</f>
        <v>0</v>
      </c>
      <c r="N36" s="8" t="n">
        <v>0</v>
      </c>
      <c r="O36" s="12" t="s">
        <v>27</v>
      </c>
      <c r="P36" s="1" t="s">
        <v>61</v>
      </c>
      <c r="Q36" s="12" t="s">
        <v>55</v>
      </c>
      <c r="R36" s="12" t="s">
        <v>49</v>
      </c>
      <c r="S36" s="12"/>
      <c r="T36" s="12" t="s">
        <v>62</v>
      </c>
      <c r="U36" s="12"/>
      <c r="V36" s="50"/>
      <c r="W36" s="12"/>
      <c r="X36" s="12"/>
      <c r="Y36" s="12"/>
      <c r="Z36" s="12"/>
      <c r="AA36" s="2" t="n">
        <f aca="false">N36</f>
        <v>0</v>
      </c>
      <c r="AB36" s="2" t="n">
        <v>1</v>
      </c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</row>
    <row r="37" customFormat="false" ht="12.75" hidden="false" customHeight="true" outlineLevel="0" collapsed="false">
      <c r="A37" s="1" t="s">
        <v>133</v>
      </c>
      <c r="C37" s="40" t="n">
        <v>36920</v>
      </c>
      <c r="E37" s="3" t="s">
        <v>134</v>
      </c>
      <c r="G37" s="41" t="s">
        <v>26</v>
      </c>
      <c r="H37" s="12"/>
      <c r="I37" s="4" t="n">
        <v>91000</v>
      </c>
      <c r="M37" s="42" t="n">
        <f aca="false">N37/1000</f>
        <v>0</v>
      </c>
      <c r="N37" s="8" t="n">
        <v>0</v>
      </c>
      <c r="O37" s="12" t="s">
        <v>27</v>
      </c>
      <c r="P37" s="1" t="s">
        <v>28</v>
      </c>
      <c r="Q37" s="12" t="s">
        <v>55</v>
      </c>
      <c r="R37" s="12" t="s">
        <v>135</v>
      </c>
      <c r="S37" s="12"/>
      <c r="T37" s="12" t="s">
        <v>112</v>
      </c>
      <c r="U37" s="12"/>
      <c r="V37" s="50"/>
      <c r="W37" s="12"/>
      <c r="X37" s="12"/>
      <c r="Y37" s="12"/>
      <c r="Z37" s="12"/>
      <c r="AA37" s="2" t="n">
        <f aca="false">N37</f>
        <v>0</v>
      </c>
      <c r="AB37" s="2" t="n">
        <v>1</v>
      </c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customFormat="false" ht="12.75" hidden="false" customHeight="true" outlineLevel="0" collapsed="false">
      <c r="A38" s="1" t="s">
        <v>133</v>
      </c>
      <c r="C38" s="40" t="n">
        <v>36920</v>
      </c>
      <c r="E38" s="3" t="s">
        <v>136</v>
      </c>
      <c r="G38" s="41" t="s">
        <v>26</v>
      </c>
      <c r="H38" s="12"/>
      <c r="I38" s="4" t="n">
        <v>208600</v>
      </c>
      <c r="M38" s="42" t="n">
        <f aca="false">N38/1000</f>
        <v>0</v>
      </c>
      <c r="N38" s="8" t="n">
        <v>0</v>
      </c>
      <c r="O38" s="12" t="s">
        <v>27</v>
      </c>
      <c r="P38" s="1" t="s">
        <v>28</v>
      </c>
      <c r="Q38" s="12" t="s">
        <v>55</v>
      </c>
      <c r="R38" s="12" t="s">
        <v>135</v>
      </c>
      <c r="S38" s="12"/>
      <c r="T38" s="12" t="s">
        <v>137</v>
      </c>
      <c r="U38" s="12"/>
      <c r="V38" s="50"/>
      <c r="W38" s="12"/>
      <c r="X38" s="12"/>
      <c r="Y38" s="12"/>
      <c r="Z38" s="12"/>
      <c r="AA38" s="2" t="n">
        <f aca="false">N38</f>
        <v>0</v>
      </c>
      <c r="AB38" s="2" t="n">
        <v>1</v>
      </c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customFormat="false" ht="12.75" hidden="false" customHeight="true" outlineLevel="0" collapsed="false">
      <c r="A39" s="1" t="s">
        <v>138</v>
      </c>
      <c r="C39" s="40" t="n">
        <v>36920</v>
      </c>
      <c r="E39" s="3" t="s">
        <v>48</v>
      </c>
      <c r="G39" s="41" t="s">
        <v>26</v>
      </c>
      <c r="H39" s="12"/>
      <c r="I39" s="4" t="n">
        <v>140000</v>
      </c>
      <c r="M39" s="42" t="n">
        <f aca="false">N39/1000</f>
        <v>0</v>
      </c>
      <c r="N39" s="8" t="n">
        <v>0</v>
      </c>
      <c r="O39" s="12" t="s">
        <v>27</v>
      </c>
      <c r="P39" s="1" t="s">
        <v>61</v>
      </c>
      <c r="Q39" s="12" t="s">
        <v>55</v>
      </c>
      <c r="R39" s="12" t="s">
        <v>49</v>
      </c>
      <c r="S39" s="12"/>
      <c r="T39" s="12" t="s">
        <v>139</v>
      </c>
      <c r="U39" s="12"/>
      <c r="V39" s="50"/>
      <c r="W39" s="12"/>
      <c r="X39" s="12"/>
      <c r="Y39" s="12"/>
      <c r="Z39" s="12"/>
      <c r="AA39" s="2" t="n">
        <f aca="false">N39</f>
        <v>0</v>
      </c>
      <c r="AB39" s="2" t="n">
        <v>1</v>
      </c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customFormat="false" ht="12.75" hidden="false" customHeight="true" outlineLevel="0" collapsed="false">
      <c r="A40" s="1" t="s">
        <v>140</v>
      </c>
      <c r="C40" s="40" t="n">
        <v>36920</v>
      </c>
      <c r="E40" s="3" t="s">
        <v>141</v>
      </c>
      <c r="G40" s="41" t="s">
        <v>26</v>
      </c>
      <c r="H40" s="12"/>
      <c r="I40" s="4" t="n">
        <v>156800</v>
      </c>
      <c r="M40" s="42" t="n">
        <f aca="false">N40/1000</f>
        <v>4.702</v>
      </c>
      <c r="N40" s="8" t="n">
        <v>4702</v>
      </c>
      <c r="O40" s="12" t="s">
        <v>27</v>
      </c>
      <c r="P40" s="1" t="s">
        <v>61</v>
      </c>
      <c r="Q40" s="12" t="s">
        <v>55</v>
      </c>
      <c r="R40" s="12" t="s">
        <v>49</v>
      </c>
      <c r="S40" s="12"/>
      <c r="T40" s="12" t="s">
        <v>126</v>
      </c>
      <c r="U40" s="12"/>
      <c r="V40" s="50"/>
      <c r="W40" s="12"/>
      <c r="X40" s="12"/>
      <c r="Y40" s="12"/>
      <c r="Z40" s="12"/>
      <c r="AA40" s="2" t="n">
        <f aca="false">N40</f>
        <v>4702</v>
      </c>
      <c r="AB40" s="2" t="n">
        <v>1</v>
      </c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</row>
    <row r="41" customFormat="false" ht="12.75" hidden="false" customHeight="true" outlineLevel="0" collapsed="false">
      <c r="A41" s="51" t="n">
        <v>594754</v>
      </c>
      <c r="C41" s="40" t="n">
        <v>36921</v>
      </c>
      <c r="E41" s="3" t="s">
        <v>132</v>
      </c>
      <c r="G41" s="41" t="s">
        <v>26</v>
      </c>
      <c r="H41" s="12"/>
      <c r="I41" s="4" t="n">
        <v>140000</v>
      </c>
      <c r="M41" s="42" t="n">
        <f aca="false">N41/1000</f>
        <v>5.6</v>
      </c>
      <c r="N41" s="8" t="n">
        <v>5600</v>
      </c>
      <c r="O41" s="12" t="s">
        <v>27</v>
      </c>
      <c r="P41" s="1" t="s">
        <v>61</v>
      </c>
      <c r="Q41" s="12" t="s">
        <v>55</v>
      </c>
      <c r="R41" s="12" t="s">
        <v>49</v>
      </c>
      <c r="S41" s="12"/>
      <c r="T41" s="12" t="s">
        <v>142</v>
      </c>
      <c r="U41" s="12"/>
      <c r="V41" s="50"/>
      <c r="W41" s="12"/>
      <c r="X41" s="12"/>
      <c r="Y41" s="12"/>
      <c r="Z41" s="12"/>
      <c r="AA41" s="2" t="n">
        <f aca="false">N41</f>
        <v>5600</v>
      </c>
      <c r="AB41" s="2" t="n">
        <v>1</v>
      </c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</row>
    <row r="42" customFormat="false" ht="12.75" hidden="false" customHeight="true" outlineLevel="0" collapsed="false">
      <c r="A42" s="51" t="n">
        <v>594762</v>
      </c>
      <c r="C42" s="40" t="n">
        <v>36921</v>
      </c>
      <c r="E42" s="3" t="s">
        <v>143</v>
      </c>
      <c r="G42" s="41" t="s">
        <v>26</v>
      </c>
      <c r="H42" s="12"/>
      <c r="K42" s="4" t="n">
        <v>140000</v>
      </c>
      <c r="M42" s="42" t="n">
        <f aca="false">N42/1000</f>
        <v>0</v>
      </c>
      <c r="N42" s="8" t="n">
        <v>0</v>
      </c>
      <c r="O42" s="12" t="s">
        <v>27</v>
      </c>
      <c r="P42" s="1" t="s">
        <v>61</v>
      </c>
      <c r="Q42" s="12" t="s">
        <v>43</v>
      </c>
      <c r="R42" s="12" t="s">
        <v>49</v>
      </c>
      <c r="S42" s="12"/>
      <c r="T42" s="12" t="s">
        <v>142</v>
      </c>
      <c r="U42" s="12"/>
      <c r="V42" s="50"/>
      <c r="W42" s="12"/>
      <c r="X42" s="12"/>
      <c r="Y42" s="12"/>
      <c r="Z42" s="12"/>
      <c r="AA42" s="2" t="n">
        <f aca="false">N42</f>
        <v>0</v>
      </c>
      <c r="AB42" s="2" t="n">
        <v>1</v>
      </c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</row>
    <row r="43" customFormat="false" ht="12.75" hidden="false" customHeight="true" outlineLevel="0" collapsed="false">
      <c r="A43" s="51" t="n">
        <v>592184</v>
      </c>
      <c r="C43" s="40" t="n">
        <v>36921</v>
      </c>
      <c r="E43" s="3" t="s">
        <v>144</v>
      </c>
      <c r="G43" s="41" t="s">
        <v>26</v>
      </c>
      <c r="H43" s="12"/>
      <c r="I43" s="4" t="n">
        <v>134400</v>
      </c>
      <c r="K43" s="4" t="n">
        <v>0</v>
      </c>
      <c r="M43" s="42" t="n">
        <f aca="false">N43/1000</f>
        <v>3.024</v>
      </c>
      <c r="N43" s="8" t="n">
        <v>3024</v>
      </c>
      <c r="O43" s="12" t="s">
        <v>27</v>
      </c>
      <c r="P43" s="1" t="s">
        <v>28</v>
      </c>
      <c r="Q43" s="12" t="s">
        <v>55</v>
      </c>
      <c r="R43" s="12" t="s">
        <v>135</v>
      </c>
      <c r="S43" s="12"/>
      <c r="T43" s="12" t="s">
        <v>99</v>
      </c>
      <c r="U43" s="12"/>
      <c r="V43" s="52"/>
      <c r="W43" s="12"/>
      <c r="X43" s="12"/>
      <c r="Y43" s="12"/>
      <c r="Z43" s="12"/>
      <c r="AA43" s="2" t="n">
        <f aca="false">N43</f>
        <v>3024</v>
      </c>
      <c r="AB43" s="2" t="n">
        <v>1</v>
      </c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2.75" hidden="false" customHeight="true" outlineLevel="0" collapsed="false">
      <c r="A44" s="51" t="n">
        <v>592174</v>
      </c>
      <c r="C44" s="40" t="n">
        <v>36921</v>
      </c>
      <c r="E44" s="3" t="s">
        <v>145</v>
      </c>
      <c r="G44" s="41" t="s">
        <v>26</v>
      </c>
      <c r="H44" s="12"/>
      <c r="I44" s="4" t="n">
        <v>0</v>
      </c>
      <c r="K44" s="4" t="n">
        <v>134400</v>
      </c>
      <c r="M44" s="42" t="n">
        <f aca="false">N44/1000</f>
        <v>3.024</v>
      </c>
      <c r="N44" s="8" t="n">
        <v>3024</v>
      </c>
      <c r="O44" s="12" t="s">
        <v>27</v>
      </c>
      <c r="P44" s="1" t="s">
        <v>28</v>
      </c>
      <c r="Q44" s="12" t="s">
        <v>43</v>
      </c>
      <c r="R44" s="12" t="s">
        <v>135</v>
      </c>
      <c r="S44" s="12"/>
      <c r="T44" s="12" t="s">
        <v>99</v>
      </c>
      <c r="U44" s="12"/>
      <c r="V44" s="52"/>
      <c r="W44" s="12"/>
      <c r="X44" s="12"/>
      <c r="Y44" s="12"/>
      <c r="Z44" s="12"/>
      <c r="AA44" s="2" t="n">
        <f aca="false">N44</f>
        <v>3024</v>
      </c>
      <c r="AB44" s="2" t="n">
        <v>1</v>
      </c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customFormat="false" ht="12.75" hidden="false" customHeight="true" outlineLevel="0" collapsed="false">
      <c r="A45" s="51" t="s">
        <v>146</v>
      </c>
      <c r="C45" s="40" t="n">
        <v>36921</v>
      </c>
      <c r="E45" s="3" t="s">
        <v>147</v>
      </c>
      <c r="G45" s="41" t="s">
        <v>26</v>
      </c>
      <c r="H45" s="12"/>
      <c r="I45" s="4" t="n">
        <v>0</v>
      </c>
      <c r="K45" s="4" t="n">
        <v>3650000</v>
      </c>
      <c r="M45" s="42" t="n">
        <f aca="false">N45/1000</f>
        <v>45.625</v>
      </c>
      <c r="N45" s="8" t="n">
        <v>45625</v>
      </c>
      <c r="O45" s="12" t="s">
        <v>27</v>
      </c>
      <c r="P45" s="1" t="s">
        <v>28</v>
      </c>
      <c r="Q45" s="12" t="s">
        <v>43</v>
      </c>
      <c r="R45" s="12" t="s">
        <v>148</v>
      </c>
      <c r="S45" s="12"/>
      <c r="T45" s="12" t="s">
        <v>50</v>
      </c>
      <c r="U45" s="12"/>
      <c r="V45" s="52"/>
      <c r="W45" s="12"/>
      <c r="X45" s="12"/>
      <c r="Y45" s="12"/>
      <c r="Z45" s="12"/>
      <c r="AA45" s="2" t="n">
        <f aca="false">N45</f>
        <v>45625</v>
      </c>
      <c r="AB45" s="2" t="n">
        <v>1</v>
      </c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customFormat="false" ht="12.75" hidden="false" customHeight="true" outlineLevel="0" collapsed="false">
      <c r="A46" s="51" t="n">
        <v>581479</v>
      </c>
      <c r="C46" s="40" t="n">
        <v>36921</v>
      </c>
      <c r="E46" s="3" t="s">
        <v>73</v>
      </c>
      <c r="G46" s="41" t="s">
        <v>26</v>
      </c>
      <c r="H46" s="12"/>
      <c r="K46" s="4" t="n">
        <v>111300</v>
      </c>
      <c r="M46" s="42" t="n">
        <f aca="false">N46/1000</f>
        <v>22.26</v>
      </c>
      <c r="N46" s="8" t="n">
        <v>22260</v>
      </c>
      <c r="O46" s="12" t="s">
        <v>37</v>
      </c>
      <c r="P46" s="1" t="s">
        <v>28</v>
      </c>
      <c r="Q46" s="12" t="s">
        <v>43</v>
      </c>
      <c r="R46" s="12" t="s">
        <v>135</v>
      </c>
      <c r="S46" s="12"/>
      <c r="T46" s="12" t="s">
        <v>87</v>
      </c>
      <c r="U46" s="12"/>
      <c r="V46" s="52"/>
      <c r="W46" s="12"/>
      <c r="X46" s="12"/>
      <c r="Y46" s="12"/>
      <c r="Z46" s="12"/>
      <c r="AA46" s="2" t="n">
        <f aca="false">N46</f>
        <v>22260</v>
      </c>
      <c r="AB46" s="2" t="n">
        <v>1</v>
      </c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customFormat="false" ht="12" hidden="false" customHeight="true" outlineLevel="0" collapsed="false">
      <c r="A47" s="51" t="s">
        <v>149</v>
      </c>
      <c r="C47" s="40" t="n">
        <v>36921</v>
      </c>
      <c r="E47" s="3" t="s">
        <v>150</v>
      </c>
      <c r="G47" s="41" t="s">
        <v>26</v>
      </c>
      <c r="H47" s="12"/>
      <c r="I47" s="4" t="n">
        <v>0</v>
      </c>
      <c r="K47" s="4" t="n">
        <v>2140000</v>
      </c>
      <c r="M47" s="42" t="n">
        <f aca="false">N47/1000</f>
        <v>0</v>
      </c>
      <c r="N47" s="8" t="n">
        <v>0</v>
      </c>
      <c r="O47" s="12" t="s">
        <v>27</v>
      </c>
      <c r="P47" s="1" t="s">
        <v>28</v>
      </c>
      <c r="Q47" s="12" t="s">
        <v>43</v>
      </c>
      <c r="R47" s="12" t="s">
        <v>151</v>
      </c>
      <c r="S47" s="12"/>
      <c r="T47" s="12" t="s">
        <v>50</v>
      </c>
      <c r="U47" s="12"/>
      <c r="V47" s="52"/>
      <c r="W47" s="12"/>
      <c r="X47" s="12"/>
      <c r="Y47" s="12"/>
      <c r="Z47" s="12"/>
      <c r="AA47" s="2" t="n">
        <f aca="false">N47</f>
        <v>0</v>
      </c>
      <c r="AB47" s="2" t="n">
        <v>1</v>
      </c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customFormat="false" ht="12" hidden="false" customHeight="true" outlineLevel="0" collapsed="false">
      <c r="A48" s="1" t="s">
        <v>39</v>
      </c>
      <c r="C48" s="40" t="n">
        <v>36930</v>
      </c>
      <c r="E48" s="3" t="s">
        <v>40</v>
      </c>
      <c r="G48" s="41" t="s">
        <v>26</v>
      </c>
      <c r="H48" s="2"/>
      <c r="I48" s="4" t="n">
        <v>0</v>
      </c>
      <c r="J48" s="4" t="n">
        <v>0</v>
      </c>
      <c r="K48" s="4" t="n">
        <v>0</v>
      </c>
      <c r="L48" s="45"/>
      <c r="M48" s="42" t="n">
        <f aca="false">N48/1000</f>
        <v>-2.612</v>
      </c>
      <c r="N48" s="46" t="n">
        <v>-2612</v>
      </c>
      <c r="O48" s="12" t="s">
        <v>41</v>
      </c>
      <c r="P48" s="53" t="s">
        <v>42</v>
      </c>
      <c r="Q48" s="12" t="s">
        <v>43</v>
      </c>
      <c r="R48" s="12" t="s">
        <v>44</v>
      </c>
      <c r="S48" s="12" t="n">
        <v>-0.585</v>
      </c>
      <c r="T48" s="12" t="s">
        <v>50</v>
      </c>
      <c r="U48" s="12"/>
      <c r="V48" s="52"/>
      <c r="W48" s="12"/>
      <c r="X48" s="12"/>
      <c r="Y48" s="12"/>
      <c r="Z48" s="12"/>
      <c r="AA48" s="2" t="n">
        <f aca="false">N48</f>
        <v>-2612</v>
      </c>
      <c r="AB48" s="2" t="n">
        <v>1</v>
      </c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customFormat="false" ht="12" hidden="false" customHeight="true" outlineLevel="0" collapsed="false">
      <c r="A49" s="1" t="s">
        <v>152</v>
      </c>
      <c r="C49" s="40" t="n">
        <v>36930</v>
      </c>
      <c r="E49" s="3" t="s">
        <v>73</v>
      </c>
      <c r="G49" s="41" t="s">
        <v>26</v>
      </c>
      <c r="H49" s="2"/>
      <c r="J49" s="54"/>
      <c r="M49" s="42" t="n">
        <f aca="false">N49/1000</f>
        <v>14.152</v>
      </c>
      <c r="N49" s="8" t="n">
        <v>14152</v>
      </c>
      <c r="O49" s="12" t="s">
        <v>153</v>
      </c>
      <c r="P49" s="9" t="s">
        <v>54</v>
      </c>
      <c r="Q49" s="2" t="s">
        <v>55</v>
      </c>
      <c r="R49" s="2" t="s">
        <v>154</v>
      </c>
      <c r="S49" s="2" t="n">
        <v>2.4</v>
      </c>
      <c r="T49" s="2" t="s">
        <v>155</v>
      </c>
      <c r="U49" s="12"/>
      <c r="V49" s="52"/>
      <c r="W49" s="12"/>
      <c r="X49" s="12"/>
      <c r="Y49" s="12"/>
      <c r="Z49" s="12"/>
      <c r="AA49" s="2" t="n">
        <f aca="false">N49</f>
        <v>14152</v>
      </c>
      <c r="AB49" s="2" t="n">
        <v>1</v>
      </c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customFormat="false" ht="12" hidden="false" customHeight="true" outlineLevel="0" collapsed="false">
      <c r="A50" s="1" t="s">
        <v>156</v>
      </c>
      <c r="C50" s="40" t="n">
        <v>36930</v>
      </c>
      <c r="E50" s="3" t="s">
        <v>157</v>
      </c>
      <c r="G50" s="41" t="s">
        <v>26</v>
      </c>
      <c r="H50" s="2"/>
      <c r="J50" s="4"/>
      <c r="K50" s="4" t="s">
        <v>158</v>
      </c>
      <c r="M50" s="42" t="n">
        <f aca="false">N50/1000</f>
        <v>154</v>
      </c>
      <c r="N50" s="8" t="n">
        <v>154000</v>
      </c>
      <c r="O50" s="12" t="s">
        <v>32</v>
      </c>
      <c r="P50" s="9" t="s">
        <v>33</v>
      </c>
      <c r="Q50" s="2" t="s">
        <v>43</v>
      </c>
      <c r="R50" s="2" t="s">
        <v>159</v>
      </c>
      <c r="S50" s="2" t="s">
        <v>160</v>
      </c>
      <c r="T50" s="2" t="s">
        <v>161</v>
      </c>
      <c r="U50" s="12"/>
      <c r="V50" s="52"/>
      <c r="W50" s="12"/>
      <c r="X50" s="12"/>
      <c r="Y50" s="12"/>
      <c r="Z50" s="12"/>
      <c r="AA50" s="2" t="n">
        <f aca="false">N50</f>
        <v>154000</v>
      </c>
      <c r="AB50" s="2" t="n">
        <v>1</v>
      </c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" hidden="false" customHeight="true" outlineLevel="0" collapsed="false">
      <c r="A51" s="1" t="s">
        <v>162</v>
      </c>
      <c r="C51" s="40" t="n">
        <v>36931</v>
      </c>
      <c r="E51" s="3" t="s">
        <v>163</v>
      </c>
      <c r="G51" s="41" t="s">
        <v>26</v>
      </c>
      <c r="I51" s="4" t="s">
        <v>164</v>
      </c>
      <c r="J51" s="4"/>
      <c r="M51" s="42" t="n">
        <f aca="false">N51/1000</f>
        <v>156.366</v>
      </c>
      <c r="N51" s="8" t="n">
        <v>156366</v>
      </c>
      <c r="O51" s="12" t="s">
        <v>153</v>
      </c>
      <c r="P51" s="9" t="s">
        <v>33</v>
      </c>
      <c r="Q51" s="2" t="s">
        <v>165</v>
      </c>
      <c r="R51" s="2" t="s">
        <v>166</v>
      </c>
      <c r="S51" s="2" t="n">
        <v>2.56</v>
      </c>
      <c r="T51" s="2" t="s">
        <v>167</v>
      </c>
      <c r="U51" s="12"/>
      <c r="V51" s="52"/>
      <c r="W51" s="12"/>
      <c r="X51" s="12"/>
      <c r="Y51" s="12"/>
      <c r="Z51" s="12"/>
      <c r="AA51" s="2" t="n">
        <f aca="false">N51</f>
        <v>156366</v>
      </c>
      <c r="AB51" s="2" t="n">
        <v>1</v>
      </c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2" hidden="false" customHeight="true" outlineLevel="0" collapsed="false">
      <c r="A52" s="1" t="s">
        <v>168</v>
      </c>
      <c r="C52" s="40" t="n">
        <v>36934</v>
      </c>
      <c r="E52" s="3" t="s">
        <v>169</v>
      </c>
      <c r="G52" s="41" t="s">
        <v>26</v>
      </c>
      <c r="H52" s="12"/>
      <c r="J52" s="4"/>
      <c r="K52" s="4" t="s">
        <v>158</v>
      </c>
      <c r="M52" s="42" t="n">
        <f aca="false">N52/1000</f>
        <v>0</v>
      </c>
      <c r="N52" s="8" t="n">
        <v>0</v>
      </c>
      <c r="O52" s="12" t="s">
        <v>27</v>
      </c>
      <c r="P52" s="1" t="s">
        <v>28</v>
      </c>
      <c r="Q52" s="12" t="s">
        <v>43</v>
      </c>
      <c r="R52" s="12" t="s">
        <v>170</v>
      </c>
      <c r="S52" s="12" t="n">
        <v>0.015</v>
      </c>
      <c r="T52" s="12" t="s">
        <v>50</v>
      </c>
      <c r="U52" s="12"/>
      <c r="V52" s="52"/>
      <c r="W52" s="12"/>
      <c r="X52" s="12"/>
      <c r="Y52" s="12"/>
      <c r="Z52" s="12"/>
      <c r="AA52" s="2" t="n">
        <f aca="false">N52</f>
        <v>0</v>
      </c>
      <c r="AB52" s="2" t="n">
        <v>1</v>
      </c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12" hidden="false" customHeight="true" outlineLevel="0" collapsed="false">
      <c r="A53" s="1" t="s">
        <v>171</v>
      </c>
      <c r="B53" s="12"/>
      <c r="C53" s="40" t="n">
        <v>36934</v>
      </c>
      <c r="D53" s="12"/>
      <c r="E53" s="3" t="s">
        <v>172</v>
      </c>
      <c r="F53" s="12"/>
      <c r="G53" s="41" t="s">
        <v>26</v>
      </c>
      <c r="H53" s="12"/>
      <c r="I53" s="4" t="s">
        <v>173</v>
      </c>
      <c r="J53" s="4"/>
      <c r="M53" s="42" t="n">
        <f aca="false">N53/1000</f>
        <v>0</v>
      </c>
      <c r="N53" s="8" t="n">
        <v>0</v>
      </c>
      <c r="O53" s="12" t="s">
        <v>37</v>
      </c>
      <c r="P53" s="9" t="s">
        <v>33</v>
      </c>
      <c r="Q53" s="12" t="s">
        <v>55</v>
      </c>
      <c r="R53" s="12" t="s">
        <v>170</v>
      </c>
      <c r="S53" s="12" t="n">
        <v>5.88</v>
      </c>
      <c r="T53" s="2" t="s">
        <v>161</v>
      </c>
      <c r="U53" s="12"/>
      <c r="V53" s="52"/>
      <c r="W53" s="12"/>
      <c r="X53" s="12"/>
      <c r="Y53" s="12"/>
      <c r="Z53" s="12"/>
      <c r="AA53" s="2" t="n">
        <f aca="false">N53</f>
        <v>0</v>
      </c>
      <c r="AB53" s="2" t="n">
        <v>1</v>
      </c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12" hidden="false" customHeight="true" outlineLevel="0" collapsed="false">
      <c r="A54" s="1" t="s">
        <v>174</v>
      </c>
      <c r="C54" s="40" t="n">
        <v>36936</v>
      </c>
      <c r="E54" s="3" t="s">
        <v>175</v>
      </c>
      <c r="G54" s="41" t="s">
        <v>26</v>
      </c>
      <c r="H54" s="2"/>
      <c r="I54" s="4" t="s">
        <v>176</v>
      </c>
      <c r="J54" s="4"/>
      <c r="L54" s="45"/>
      <c r="M54" s="42" t="n">
        <f aca="false">N54/1000</f>
        <v>0.54605</v>
      </c>
      <c r="N54" s="46" t="n">
        <v>546.05</v>
      </c>
      <c r="O54" s="12" t="s">
        <v>37</v>
      </c>
      <c r="P54" s="9" t="s">
        <v>54</v>
      </c>
      <c r="Q54" s="12" t="s">
        <v>55</v>
      </c>
      <c r="R54" s="12" t="s">
        <v>44</v>
      </c>
      <c r="S54" s="12" t="s">
        <v>176</v>
      </c>
      <c r="T54" s="12" t="s">
        <v>112</v>
      </c>
      <c r="U54" s="12"/>
      <c r="V54" s="52"/>
      <c r="W54" s="12"/>
      <c r="X54" s="12"/>
      <c r="Y54" s="12"/>
      <c r="Z54" s="12"/>
      <c r="AA54" s="2" t="n">
        <f aca="false">N54</f>
        <v>546.05</v>
      </c>
      <c r="AB54" s="2" t="n">
        <v>1</v>
      </c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12" hidden="false" customHeight="true" outlineLevel="0" collapsed="false">
      <c r="A55" s="1" t="s">
        <v>174</v>
      </c>
      <c r="C55" s="40" t="n">
        <v>36936</v>
      </c>
      <c r="E55" s="3" t="s">
        <v>175</v>
      </c>
      <c r="G55" s="41" t="s">
        <v>26</v>
      </c>
      <c r="H55" s="12"/>
      <c r="I55" s="4" t="n">
        <v>720</v>
      </c>
      <c r="M55" s="42" t="n">
        <f aca="false">N55/1000</f>
        <v>0.217</v>
      </c>
      <c r="N55" s="8" t="n">
        <v>217</v>
      </c>
      <c r="O55" s="12" t="s">
        <v>37</v>
      </c>
      <c r="P55" s="1" t="s">
        <v>33</v>
      </c>
      <c r="Q55" s="12" t="s">
        <v>55</v>
      </c>
      <c r="R55" s="12" t="s">
        <v>44</v>
      </c>
      <c r="S55" s="12" t="s">
        <v>176</v>
      </c>
      <c r="T55" s="2" t="s">
        <v>161</v>
      </c>
      <c r="U55" s="12"/>
      <c r="V55" s="52"/>
      <c r="W55" s="12"/>
      <c r="X55" s="12"/>
      <c r="Y55" s="12"/>
      <c r="Z55" s="12"/>
      <c r="AA55" s="2" t="n">
        <f aca="false">N55</f>
        <v>217</v>
      </c>
      <c r="AB55" s="2" t="n">
        <v>1</v>
      </c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12" hidden="false" customHeight="true" outlineLevel="0" collapsed="false">
      <c r="A56" s="1" t="s">
        <v>174</v>
      </c>
      <c r="C56" s="40" t="n">
        <v>36936</v>
      </c>
      <c r="E56" s="3" t="s">
        <v>175</v>
      </c>
      <c r="G56" s="41" t="s">
        <v>26</v>
      </c>
      <c r="H56" s="12"/>
      <c r="I56" s="4" t="n">
        <v>25520</v>
      </c>
      <c r="M56" s="42" t="n">
        <f aca="false">N56/1000</f>
        <v>0.2552</v>
      </c>
      <c r="N56" s="8" t="n">
        <v>255.2</v>
      </c>
      <c r="O56" s="12" t="s">
        <v>37</v>
      </c>
      <c r="P56" s="1" t="s">
        <v>28</v>
      </c>
      <c r="Q56" s="12" t="s">
        <v>55</v>
      </c>
      <c r="R56" s="12" t="s">
        <v>44</v>
      </c>
      <c r="S56" s="12" t="s">
        <v>176</v>
      </c>
      <c r="T56" s="12" t="s">
        <v>112</v>
      </c>
      <c r="U56" s="12"/>
      <c r="V56" s="52"/>
      <c r="W56" s="12"/>
      <c r="X56" s="12"/>
      <c r="Y56" s="12"/>
      <c r="Z56" s="12"/>
      <c r="AA56" s="2" t="n">
        <f aca="false">N56</f>
        <v>255.2</v>
      </c>
      <c r="AB56" s="2" t="n">
        <v>1</v>
      </c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12" hidden="false" customHeight="true" outlineLevel="0" collapsed="false">
      <c r="A57" s="47" t="s">
        <v>177</v>
      </c>
      <c r="C57" s="40" t="n">
        <v>36937</v>
      </c>
      <c r="E57" s="3" t="s">
        <v>178</v>
      </c>
      <c r="G57" s="41" t="s">
        <v>26</v>
      </c>
      <c r="H57" s="12"/>
      <c r="K57" s="4" t="s">
        <v>179</v>
      </c>
      <c r="M57" s="42" t="n">
        <f aca="false">N57/1000</f>
        <v>1.55</v>
      </c>
      <c r="N57" s="8" t="n">
        <v>1550</v>
      </c>
      <c r="O57" s="12" t="s">
        <v>180</v>
      </c>
      <c r="P57" s="1" t="s">
        <v>181</v>
      </c>
      <c r="Q57" s="12" t="s">
        <v>43</v>
      </c>
      <c r="R57" s="12" t="s">
        <v>182</v>
      </c>
      <c r="S57" s="12" t="n">
        <v>9.2</v>
      </c>
      <c r="T57" s="12" t="s">
        <v>183</v>
      </c>
      <c r="U57" s="12"/>
      <c r="V57" s="52"/>
      <c r="W57" s="12"/>
      <c r="X57" s="12"/>
      <c r="Y57" s="12"/>
      <c r="Z57" s="12"/>
      <c r="AA57" s="2" t="n">
        <f aca="false">N57</f>
        <v>1550</v>
      </c>
      <c r="AB57" s="2" t="n">
        <v>1</v>
      </c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12" hidden="false" customHeight="true" outlineLevel="0" collapsed="false">
      <c r="A58" s="47" t="s">
        <v>184</v>
      </c>
      <c r="C58" s="40" t="n">
        <v>36938</v>
      </c>
      <c r="E58" s="3" t="s">
        <v>185</v>
      </c>
      <c r="G58" s="41" t="s">
        <v>26</v>
      </c>
      <c r="H58" s="12"/>
      <c r="M58" s="42" t="n">
        <f aca="false">N58/1000</f>
        <v>17.7</v>
      </c>
      <c r="N58" s="8" t="n">
        <v>17700</v>
      </c>
      <c r="O58" s="12" t="s">
        <v>32</v>
      </c>
      <c r="P58" s="1" t="s">
        <v>181</v>
      </c>
      <c r="Q58" s="12"/>
      <c r="R58" s="12"/>
      <c r="S58" s="12"/>
      <c r="T58" s="12"/>
      <c r="U58" s="12"/>
      <c r="V58" s="52"/>
      <c r="W58" s="12"/>
      <c r="X58" s="12"/>
      <c r="Y58" s="12"/>
      <c r="Z58" s="12"/>
      <c r="AA58" s="2" t="n">
        <f aca="false">N58</f>
        <v>17700</v>
      </c>
      <c r="AB58" s="2" t="n">
        <v>1</v>
      </c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</row>
    <row r="59" customFormat="false" ht="12" hidden="false" customHeight="true" outlineLevel="0" collapsed="false">
      <c r="A59" s="47" t="s">
        <v>177</v>
      </c>
      <c r="C59" s="40" t="n">
        <v>36938</v>
      </c>
      <c r="E59" s="3" t="s">
        <v>178</v>
      </c>
      <c r="G59" s="41" t="s">
        <v>26</v>
      </c>
      <c r="H59" s="12"/>
      <c r="K59" s="4" t="s">
        <v>179</v>
      </c>
      <c r="M59" s="42" t="n">
        <f aca="false">N59/1000</f>
        <v>-1.55</v>
      </c>
      <c r="N59" s="8" t="n">
        <v>-1550</v>
      </c>
      <c r="O59" s="12" t="s">
        <v>180</v>
      </c>
      <c r="P59" s="1" t="s">
        <v>181</v>
      </c>
      <c r="Q59" s="12" t="s">
        <v>43</v>
      </c>
      <c r="R59" s="12" t="s">
        <v>182</v>
      </c>
      <c r="S59" s="12" t="n">
        <v>9.2</v>
      </c>
      <c r="T59" s="12" t="s">
        <v>183</v>
      </c>
      <c r="U59" s="12"/>
      <c r="V59" s="52"/>
      <c r="W59" s="12"/>
      <c r="X59" s="12"/>
      <c r="Y59" s="12"/>
      <c r="Z59" s="12"/>
      <c r="AA59" s="2" t="n">
        <f aca="false">N59</f>
        <v>-1550</v>
      </c>
      <c r="AB59" s="2" t="n">
        <v>1</v>
      </c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</row>
    <row r="60" customFormat="false" ht="12" hidden="false" customHeight="true" outlineLevel="0" collapsed="false">
      <c r="A60" s="1" t="s">
        <v>186</v>
      </c>
      <c r="C60" s="40" t="n">
        <v>36938</v>
      </c>
      <c r="E60" s="3" t="s">
        <v>172</v>
      </c>
      <c r="G60" s="41" t="s">
        <v>26</v>
      </c>
      <c r="I60" s="4" t="n">
        <v>300000</v>
      </c>
      <c r="M60" s="42" t="n">
        <f aca="false">N60/1000</f>
        <v>3</v>
      </c>
      <c r="N60" s="8" t="n">
        <v>3000</v>
      </c>
      <c r="O60" s="12" t="s">
        <v>153</v>
      </c>
      <c r="P60" s="1" t="s">
        <v>187</v>
      </c>
      <c r="Q60" s="12" t="s">
        <v>165</v>
      </c>
      <c r="R60" s="12" t="s">
        <v>188</v>
      </c>
      <c r="S60" s="12" t="s">
        <v>176</v>
      </c>
      <c r="T60" s="12" t="s">
        <v>189</v>
      </c>
      <c r="U60" s="12"/>
      <c r="V60" s="52"/>
      <c r="W60" s="12"/>
      <c r="X60" s="12"/>
      <c r="Y60" s="12"/>
      <c r="Z60" s="12"/>
      <c r="AA60" s="2" t="n">
        <f aca="false">N60</f>
        <v>3000</v>
      </c>
      <c r="AB60" s="2" t="n">
        <v>1</v>
      </c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</row>
    <row r="61" customFormat="false" ht="12" hidden="false" customHeight="true" outlineLevel="0" collapsed="false">
      <c r="A61" s="1" t="s">
        <v>190</v>
      </c>
      <c r="C61" s="40" t="n">
        <v>36942</v>
      </c>
      <c r="E61" s="3" t="s">
        <v>191</v>
      </c>
      <c r="G61" s="41" t="s">
        <v>26</v>
      </c>
      <c r="H61" s="12"/>
      <c r="I61" s="4" t="n">
        <v>1070000</v>
      </c>
      <c r="M61" s="42" t="n">
        <f aca="false">N61/1000</f>
        <v>19.5</v>
      </c>
      <c r="N61" s="8" t="n">
        <v>19500</v>
      </c>
      <c r="O61" s="12" t="s">
        <v>27</v>
      </c>
      <c r="P61" s="1" t="s">
        <v>61</v>
      </c>
      <c r="Q61" s="12" t="s">
        <v>55</v>
      </c>
      <c r="R61" s="12" t="s">
        <v>192</v>
      </c>
      <c r="S61" s="12" t="n">
        <v>0.03</v>
      </c>
      <c r="T61" s="12" t="s">
        <v>50</v>
      </c>
      <c r="U61" s="12"/>
      <c r="V61" s="52"/>
      <c r="W61" s="12"/>
      <c r="X61" s="12"/>
      <c r="Y61" s="12"/>
      <c r="Z61" s="12"/>
      <c r="AA61" s="2" t="n">
        <f aca="false">N61</f>
        <v>19500</v>
      </c>
      <c r="AB61" s="2" t="n">
        <v>1</v>
      </c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</row>
    <row r="62" customFormat="false" ht="12" hidden="false" customHeight="true" outlineLevel="0" collapsed="false">
      <c r="A62" s="1" t="s">
        <v>193</v>
      </c>
      <c r="C62" s="40" t="n">
        <v>36945</v>
      </c>
      <c r="E62" s="3" t="s">
        <v>194</v>
      </c>
      <c r="G62" s="41" t="s">
        <v>26</v>
      </c>
      <c r="H62" s="12"/>
      <c r="K62" s="4" t="s">
        <v>176</v>
      </c>
      <c r="M62" s="42" t="n">
        <f aca="false">N62/1000</f>
        <v>197.82</v>
      </c>
      <c r="N62" s="8" t="n">
        <v>197820</v>
      </c>
      <c r="O62" s="12" t="s">
        <v>195</v>
      </c>
      <c r="P62" s="1" t="s">
        <v>42</v>
      </c>
      <c r="Q62" s="12" t="s">
        <v>43</v>
      </c>
      <c r="R62" s="12" t="s">
        <v>196</v>
      </c>
      <c r="S62" s="12" t="n">
        <v>-0.305</v>
      </c>
      <c r="T62" s="12" t="s">
        <v>50</v>
      </c>
      <c r="U62" s="12"/>
      <c r="V62" s="52"/>
      <c r="W62" s="12"/>
      <c r="X62" s="12"/>
      <c r="Y62" s="12"/>
      <c r="Z62" s="12"/>
      <c r="AA62" s="2" t="n">
        <f aca="false">N62</f>
        <v>197820</v>
      </c>
      <c r="AB62" s="2" t="n">
        <v>1</v>
      </c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</row>
    <row r="63" customFormat="false" ht="12" hidden="false" customHeight="true" outlineLevel="0" collapsed="false">
      <c r="A63" s="47" t="s">
        <v>197</v>
      </c>
      <c r="C63" s="40" t="n">
        <v>36945</v>
      </c>
      <c r="E63" s="3" t="s">
        <v>198</v>
      </c>
      <c r="G63" s="41" t="s">
        <v>26</v>
      </c>
      <c r="H63" s="12"/>
      <c r="K63" s="4" t="n">
        <v>155000</v>
      </c>
      <c r="M63" s="42" t="n">
        <f aca="false">N63/1000</f>
        <v>3.1</v>
      </c>
      <c r="N63" s="8" t="n">
        <v>3100</v>
      </c>
      <c r="O63" s="12" t="s">
        <v>27</v>
      </c>
      <c r="P63" s="1" t="s">
        <v>61</v>
      </c>
      <c r="Q63" s="12" t="s">
        <v>43</v>
      </c>
      <c r="R63" s="12" t="s">
        <v>199</v>
      </c>
      <c r="S63" s="12" t="n">
        <v>0.04</v>
      </c>
      <c r="T63" s="12" t="s">
        <v>66</v>
      </c>
      <c r="U63" s="12"/>
      <c r="V63" s="52"/>
      <c r="W63" s="12"/>
      <c r="X63" s="12"/>
      <c r="Y63" s="12"/>
      <c r="Z63" s="12"/>
      <c r="AA63" s="2" t="n">
        <f aca="false">N63</f>
        <v>3100</v>
      </c>
      <c r="AB63" s="2" t="n">
        <v>1</v>
      </c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</row>
    <row r="64" customFormat="false" ht="12" hidden="false" customHeight="true" outlineLevel="0" collapsed="false">
      <c r="A64" s="47" t="s">
        <v>193</v>
      </c>
      <c r="C64" s="40" t="n">
        <v>36945</v>
      </c>
      <c r="E64" s="3" t="s">
        <v>200</v>
      </c>
      <c r="G64" s="41" t="s">
        <v>26</v>
      </c>
      <c r="H64" s="12"/>
      <c r="K64" s="4" t="s">
        <v>176</v>
      </c>
      <c r="M64" s="42" t="n">
        <f aca="false">N64/1000</f>
        <v>2315.118</v>
      </c>
      <c r="N64" s="8" t="n">
        <v>2315118</v>
      </c>
      <c r="O64" s="12" t="s">
        <v>195</v>
      </c>
      <c r="P64" s="1" t="s">
        <v>28</v>
      </c>
      <c r="Q64" s="12" t="s">
        <v>43</v>
      </c>
      <c r="R64" s="12" t="s">
        <v>196</v>
      </c>
      <c r="S64" s="12" t="n">
        <v>-0.305</v>
      </c>
      <c r="T64" s="12" t="s">
        <v>50</v>
      </c>
      <c r="U64" s="12"/>
      <c r="V64" s="52"/>
      <c r="W64" s="12"/>
      <c r="X64" s="12"/>
      <c r="Y64" s="12"/>
      <c r="Z64" s="12"/>
      <c r="AA64" s="2" t="n">
        <f aca="false">N64</f>
        <v>2315118</v>
      </c>
      <c r="AB64" s="2" t="n">
        <v>1</v>
      </c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</row>
    <row r="65" customFormat="false" ht="12" hidden="false" customHeight="true" outlineLevel="0" collapsed="false">
      <c r="A65" s="47" t="s">
        <v>201</v>
      </c>
      <c r="C65" s="40" t="n">
        <v>36945</v>
      </c>
      <c r="E65" s="3" t="s">
        <v>202</v>
      </c>
      <c r="G65" s="41" t="s">
        <v>26</v>
      </c>
      <c r="H65" s="12"/>
      <c r="K65" s="4" t="s">
        <v>203</v>
      </c>
      <c r="M65" s="42" t="n">
        <f aca="false">N65/1000</f>
        <v>18.25</v>
      </c>
      <c r="N65" s="8" t="n">
        <v>18250</v>
      </c>
      <c r="O65" s="12" t="s">
        <v>153</v>
      </c>
      <c r="P65" s="1" t="s">
        <v>54</v>
      </c>
      <c r="Q65" s="12" t="s">
        <v>55</v>
      </c>
      <c r="R65" s="12" t="s">
        <v>204</v>
      </c>
      <c r="S65" s="12" t="n">
        <v>1.75</v>
      </c>
      <c r="T65" s="12" t="s">
        <v>87</v>
      </c>
      <c r="U65" s="12"/>
      <c r="V65" s="52"/>
      <c r="W65" s="12"/>
      <c r="X65" s="12"/>
      <c r="Y65" s="12"/>
      <c r="Z65" s="12"/>
      <c r="AA65" s="2" t="n">
        <f aca="false">N65</f>
        <v>18250</v>
      </c>
      <c r="AB65" s="2" t="n">
        <v>1</v>
      </c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</row>
    <row r="66" customFormat="false" ht="12" hidden="false" customHeight="true" outlineLevel="0" collapsed="false">
      <c r="A66" s="47" t="s">
        <v>205</v>
      </c>
      <c r="C66" s="40" t="n">
        <v>36945</v>
      </c>
      <c r="E66" s="3" t="s">
        <v>206</v>
      </c>
      <c r="G66" s="41" t="s">
        <v>26</v>
      </c>
      <c r="H66" s="12"/>
      <c r="K66" s="4" t="n">
        <v>1498000</v>
      </c>
      <c r="M66" s="42" t="n">
        <f aca="false">N66/1000</f>
        <v>29.96</v>
      </c>
      <c r="N66" s="8" t="n">
        <v>29960</v>
      </c>
      <c r="O66" s="12" t="s">
        <v>27</v>
      </c>
      <c r="P66" s="1" t="s">
        <v>28</v>
      </c>
      <c r="Q66" s="12" t="s">
        <v>43</v>
      </c>
      <c r="R66" s="12" t="s">
        <v>151</v>
      </c>
      <c r="S66" s="12" t="n">
        <v>-0.09</v>
      </c>
      <c r="T66" s="12" t="s">
        <v>112</v>
      </c>
      <c r="U66" s="12"/>
      <c r="V66" s="52"/>
      <c r="W66" s="12"/>
      <c r="X66" s="12"/>
      <c r="Y66" s="12"/>
      <c r="Z66" s="12"/>
      <c r="AA66" s="2" t="n">
        <f aca="false">N66</f>
        <v>29960</v>
      </c>
      <c r="AB66" s="2" t="n">
        <v>1</v>
      </c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</row>
    <row r="67" customFormat="false" ht="12" hidden="false" customHeight="true" outlineLevel="0" collapsed="false">
      <c r="A67" s="47" t="s">
        <v>207</v>
      </c>
      <c r="C67" s="40" t="n">
        <v>36945</v>
      </c>
      <c r="E67" s="3" t="s">
        <v>208</v>
      </c>
      <c r="G67" s="41" t="s">
        <v>26</v>
      </c>
      <c r="H67" s="12"/>
      <c r="I67" s="4" t="n">
        <v>232500</v>
      </c>
      <c r="M67" s="42" t="n">
        <f aca="false">N67/1000</f>
        <v>11.625</v>
      </c>
      <c r="N67" s="8" t="n">
        <v>11625</v>
      </c>
      <c r="O67" s="12" t="s">
        <v>37</v>
      </c>
      <c r="P67" s="1" t="s">
        <v>28</v>
      </c>
      <c r="Q67" s="12" t="s">
        <v>55</v>
      </c>
      <c r="R67" s="12" t="s">
        <v>209</v>
      </c>
      <c r="S67" s="12" t="n">
        <v>0.1</v>
      </c>
      <c r="T67" s="12" t="s">
        <v>183</v>
      </c>
      <c r="U67" s="12"/>
      <c r="V67" s="52"/>
      <c r="W67" s="12"/>
      <c r="X67" s="12"/>
      <c r="Y67" s="12"/>
      <c r="Z67" s="12"/>
      <c r="AA67" s="2" t="n">
        <f aca="false">N67</f>
        <v>11625</v>
      </c>
      <c r="AB67" s="2" t="n">
        <v>1</v>
      </c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</row>
    <row r="68" customFormat="false" ht="12" hidden="false" customHeight="true" outlineLevel="0" collapsed="false">
      <c r="A68" s="47" t="s">
        <v>210</v>
      </c>
      <c r="C68" s="40" t="n">
        <v>36945</v>
      </c>
      <c r="E68" s="3" t="s">
        <v>211</v>
      </c>
      <c r="G68" s="41" t="s">
        <v>26</v>
      </c>
      <c r="H68" s="12"/>
      <c r="J68" s="4"/>
      <c r="K68" s="4" t="n">
        <f aca="false">1500*31</f>
        <v>46500</v>
      </c>
      <c r="M68" s="42" t="n">
        <f aca="false">N68/1000</f>
        <v>0</v>
      </c>
      <c r="N68" s="8" t="n">
        <v>0</v>
      </c>
      <c r="O68" s="12" t="s">
        <v>27</v>
      </c>
      <c r="P68" s="1" t="s">
        <v>28</v>
      </c>
      <c r="Q68" s="12" t="s">
        <v>43</v>
      </c>
      <c r="R68" s="12" t="s">
        <v>209</v>
      </c>
      <c r="S68" s="12" t="n">
        <v>0</v>
      </c>
      <c r="T68" s="12" t="s">
        <v>50</v>
      </c>
      <c r="U68" s="12"/>
      <c r="V68" s="52"/>
      <c r="W68" s="12"/>
      <c r="X68" s="12"/>
      <c r="Y68" s="12"/>
      <c r="Z68" s="12"/>
      <c r="AA68" s="2" t="n">
        <f aca="false">N68</f>
        <v>0</v>
      </c>
      <c r="AB68" s="2" t="n">
        <v>1</v>
      </c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</row>
    <row r="69" customFormat="false" ht="12" hidden="false" customHeight="true" outlineLevel="0" collapsed="false">
      <c r="A69" s="1" t="s">
        <v>212</v>
      </c>
      <c r="C69" s="40" t="n">
        <v>36948</v>
      </c>
      <c r="E69" s="3" t="s">
        <v>213</v>
      </c>
      <c r="G69" s="41" t="s">
        <v>26</v>
      </c>
      <c r="H69" s="12"/>
      <c r="K69" s="4" t="n">
        <v>71145</v>
      </c>
      <c r="M69" s="42" t="n">
        <f aca="false">N69/1000</f>
        <v>18.24</v>
      </c>
      <c r="N69" s="8" t="n">
        <v>18240</v>
      </c>
      <c r="O69" s="12" t="s">
        <v>27</v>
      </c>
      <c r="P69" s="1" t="s">
        <v>61</v>
      </c>
      <c r="Q69" s="12" t="s">
        <v>43</v>
      </c>
      <c r="R69" s="12" t="n">
        <v>36951</v>
      </c>
      <c r="S69" s="12" t="n">
        <v>-0.4855</v>
      </c>
      <c r="T69" s="12" t="s">
        <v>214</v>
      </c>
      <c r="U69" s="12"/>
      <c r="V69" s="52"/>
      <c r="W69" s="12"/>
      <c r="X69" s="12"/>
      <c r="Y69" s="12"/>
      <c r="Z69" s="12"/>
      <c r="AA69" s="2" t="n">
        <f aca="false">N69</f>
        <v>18240</v>
      </c>
      <c r="AB69" s="2" t="n">
        <v>1</v>
      </c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</row>
    <row r="70" customFormat="false" ht="12" hidden="false" customHeight="true" outlineLevel="0" collapsed="false">
      <c r="A70" s="1" t="n">
        <v>646366</v>
      </c>
      <c r="C70" s="40" t="n">
        <v>36950</v>
      </c>
      <c r="E70" s="3" t="s">
        <v>215</v>
      </c>
      <c r="G70" s="41" t="s">
        <v>26</v>
      </c>
      <c r="H70" s="12"/>
      <c r="I70" s="4" t="n">
        <v>145700</v>
      </c>
      <c r="M70" s="42" t="n">
        <f aca="false">N70/1000</f>
        <v>5.099</v>
      </c>
      <c r="N70" s="8" t="n">
        <v>5099</v>
      </c>
      <c r="O70" s="12" t="s">
        <v>27</v>
      </c>
      <c r="P70" s="1" t="s">
        <v>61</v>
      </c>
      <c r="Q70" s="12" t="s">
        <v>55</v>
      </c>
      <c r="R70" s="12" t="n">
        <v>36951</v>
      </c>
      <c r="S70" s="12" t="n">
        <v>0.035</v>
      </c>
      <c r="T70" s="12" t="s">
        <v>216</v>
      </c>
      <c r="U70" s="12"/>
      <c r="V70" s="52"/>
      <c r="W70" s="12"/>
      <c r="X70" s="12"/>
      <c r="Y70" s="12"/>
      <c r="Z70" s="12"/>
      <c r="AA70" s="2" t="n">
        <f aca="false">N70</f>
        <v>5099</v>
      </c>
      <c r="AB70" s="2" t="n">
        <v>1</v>
      </c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</row>
    <row r="71" customFormat="false" ht="12" hidden="false" customHeight="true" outlineLevel="0" collapsed="false">
      <c r="A71" s="1" t="n">
        <v>646238</v>
      </c>
      <c r="C71" s="40" t="n">
        <v>36950</v>
      </c>
      <c r="E71" s="3" t="s">
        <v>217</v>
      </c>
      <c r="G71" s="41" t="s">
        <v>26</v>
      </c>
      <c r="H71" s="12"/>
      <c r="K71" s="4" t="n">
        <v>124000</v>
      </c>
      <c r="M71" s="42" t="n">
        <f aca="false">N71/1000</f>
        <v>9.92</v>
      </c>
      <c r="N71" s="8" t="n">
        <v>9920</v>
      </c>
      <c r="O71" s="12" t="s">
        <v>27</v>
      </c>
      <c r="P71" s="1" t="s">
        <v>61</v>
      </c>
      <c r="Q71" s="12" t="s">
        <v>43</v>
      </c>
      <c r="R71" s="12" t="n">
        <v>36951</v>
      </c>
      <c r="S71" s="12" t="n">
        <v>-0.25</v>
      </c>
      <c r="T71" s="12" t="s">
        <v>214</v>
      </c>
      <c r="U71" s="12"/>
      <c r="V71" s="52"/>
      <c r="W71" s="12"/>
      <c r="X71" s="12"/>
      <c r="Y71" s="12"/>
      <c r="Z71" s="12"/>
      <c r="AA71" s="2" t="n">
        <f aca="false">N71</f>
        <v>9920</v>
      </c>
      <c r="AB71" s="2" t="n">
        <v>1</v>
      </c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</row>
    <row r="72" customFormat="false" ht="12" hidden="false" customHeight="true" outlineLevel="0" collapsed="false">
      <c r="A72" s="1" t="s">
        <v>218</v>
      </c>
      <c r="C72" s="55" t="n">
        <v>36957</v>
      </c>
      <c r="E72" s="2" t="s">
        <v>219</v>
      </c>
      <c r="G72" s="2" t="s">
        <v>26</v>
      </c>
      <c r="I72" s="4" t="n">
        <v>10000</v>
      </c>
      <c r="J72" s="4"/>
      <c r="L72" s="45"/>
      <c r="M72" s="42" t="n">
        <f aca="false">N72/1000</f>
        <v>119.56</v>
      </c>
      <c r="N72" s="8" t="n">
        <v>119560</v>
      </c>
      <c r="O72" s="12" t="s">
        <v>32</v>
      </c>
      <c r="P72" s="12" t="s">
        <v>115</v>
      </c>
      <c r="Q72" s="2" t="s">
        <v>55</v>
      </c>
      <c r="R72" s="2" t="s">
        <v>159</v>
      </c>
      <c r="S72" s="12"/>
      <c r="T72" s="12"/>
      <c r="U72" s="12"/>
      <c r="V72" s="52"/>
      <c r="W72" s="12"/>
      <c r="X72" s="12"/>
      <c r="Y72" s="12"/>
      <c r="Z72" s="12"/>
      <c r="AA72" s="2" t="n">
        <f aca="false">N72</f>
        <v>119560</v>
      </c>
      <c r="AB72" s="2" t="n">
        <v>1</v>
      </c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</row>
    <row r="73" customFormat="false" ht="12" hidden="false" customHeight="true" outlineLevel="0" collapsed="false">
      <c r="A73" s="1" t="s">
        <v>220</v>
      </c>
      <c r="C73" s="40" t="n">
        <v>36963</v>
      </c>
      <c r="E73" s="3" t="s">
        <v>172</v>
      </c>
      <c r="G73" s="41" t="s">
        <v>26</v>
      </c>
      <c r="H73" s="2"/>
      <c r="I73" s="4" t="s">
        <v>221</v>
      </c>
      <c r="J73" s="54"/>
      <c r="M73" s="42" t="n">
        <f aca="false">N73/1000</f>
        <v>0</v>
      </c>
      <c r="N73" s="8" t="n">
        <v>0</v>
      </c>
      <c r="O73" s="12" t="s">
        <v>37</v>
      </c>
      <c r="P73" s="9" t="s">
        <v>54</v>
      </c>
      <c r="R73" s="2" t="s">
        <v>222</v>
      </c>
      <c r="S73" s="2" t="s">
        <v>223</v>
      </c>
      <c r="T73" s="2" t="s">
        <v>112</v>
      </c>
      <c r="U73" s="12"/>
      <c r="V73" s="52"/>
      <c r="W73" s="12"/>
      <c r="X73" s="12"/>
      <c r="Y73" s="12"/>
      <c r="Z73" s="12"/>
      <c r="AA73" s="2" t="n">
        <f aca="false">N73</f>
        <v>0</v>
      </c>
      <c r="AB73" s="2" t="n">
        <v>1</v>
      </c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</row>
    <row r="74" customFormat="false" ht="12" hidden="false" customHeight="true" outlineLevel="0" collapsed="false">
      <c r="A74" s="1" t="s">
        <v>193</v>
      </c>
      <c r="C74" s="40" t="n">
        <v>36970</v>
      </c>
      <c r="E74" s="3" t="s">
        <v>200</v>
      </c>
      <c r="G74" s="41" t="s">
        <v>26</v>
      </c>
      <c r="H74" s="2"/>
      <c r="J74" s="4"/>
      <c r="M74" s="42" t="n">
        <f aca="false">N74/1000</f>
        <v>75</v>
      </c>
      <c r="N74" s="8" t="n">
        <v>75000</v>
      </c>
      <c r="O74" s="12" t="s">
        <v>32</v>
      </c>
      <c r="P74" s="9" t="s">
        <v>28</v>
      </c>
      <c r="U74" s="12"/>
      <c r="V74" s="52"/>
      <c r="W74" s="12"/>
      <c r="X74" s="12"/>
      <c r="Y74" s="12"/>
      <c r="Z74" s="12"/>
      <c r="AA74" s="2" t="n">
        <f aca="false">N74</f>
        <v>75000</v>
      </c>
      <c r="AB74" s="2" t="n">
        <v>1</v>
      </c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</row>
    <row r="75" customFormat="false" ht="12" hidden="false" customHeight="true" outlineLevel="0" collapsed="false">
      <c r="A75" s="1" t="s">
        <v>224</v>
      </c>
      <c r="C75" s="40" t="n">
        <v>36971</v>
      </c>
      <c r="E75" s="3" t="s">
        <v>172</v>
      </c>
      <c r="G75" s="41" t="s">
        <v>26</v>
      </c>
      <c r="I75" s="4" t="n">
        <v>1180000</v>
      </c>
      <c r="J75" s="4"/>
      <c r="M75" s="42" t="n">
        <f aca="false">N75/1000</f>
        <v>11.5</v>
      </c>
      <c r="N75" s="8" t="n">
        <v>11500</v>
      </c>
      <c r="O75" s="12" t="s">
        <v>37</v>
      </c>
      <c r="P75" s="9" t="s">
        <v>225</v>
      </c>
      <c r="R75" s="2" t="s">
        <v>226</v>
      </c>
      <c r="T75" s="2" t="s">
        <v>227</v>
      </c>
      <c r="U75" s="12"/>
      <c r="V75" s="52"/>
      <c r="W75" s="12"/>
      <c r="X75" s="12"/>
      <c r="Y75" s="12"/>
      <c r="Z75" s="12"/>
      <c r="AA75" s="2" t="n">
        <f aca="false">N75</f>
        <v>11500</v>
      </c>
      <c r="AB75" s="2" t="n">
        <v>1</v>
      </c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</row>
    <row r="76" customFormat="false" ht="12" hidden="false" customHeight="true" outlineLevel="0" collapsed="false">
      <c r="A76" s="1" t="s">
        <v>228</v>
      </c>
      <c r="C76" s="40" t="n">
        <v>36972</v>
      </c>
      <c r="E76" s="3" t="s">
        <v>229</v>
      </c>
      <c r="G76" s="41" t="s">
        <v>26</v>
      </c>
      <c r="H76" s="12"/>
      <c r="I76" s="4" t="n">
        <v>225000</v>
      </c>
      <c r="J76" s="4"/>
      <c r="M76" s="42" t="n">
        <f aca="false">N76/1000</f>
        <v>11.25</v>
      </c>
      <c r="N76" s="8" t="n">
        <v>11250</v>
      </c>
      <c r="O76" s="12" t="s">
        <v>37</v>
      </c>
      <c r="P76" s="1" t="s">
        <v>28</v>
      </c>
      <c r="Q76" s="12"/>
      <c r="R76" s="40" t="n">
        <v>36982</v>
      </c>
      <c r="S76" s="12"/>
      <c r="T76" s="12" t="s">
        <v>230</v>
      </c>
      <c r="U76" s="12"/>
      <c r="V76" s="52"/>
      <c r="W76" s="12"/>
      <c r="X76" s="12"/>
      <c r="Y76" s="12"/>
      <c r="Z76" s="12"/>
      <c r="AA76" s="2" t="n">
        <f aca="false">N76</f>
        <v>11250</v>
      </c>
      <c r="AB76" s="2" t="n">
        <v>1</v>
      </c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</row>
    <row r="77" customFormat="false" ht="12" hidden="false" customHeight="true" outlineLevel="0" collapsed="false">
      <c r="A77" s="1" t="s">
        <v>231</v>
      </c>
      <c r="B77" s="12"/>
      <c r="C77" s="40" t="n">
        <v>36972</v>
      </c>
      <c r="D77" s="12"/>
      <c r="E77" s="3" t="s">
        <v>172</v>
      </c>
      <c r="F77" s="12"/>
      <c r="G77" s="41" t="s">
        <v>26</v>
      </c>
      <c r="H77" s="12"/>
      <c r="I77" s="4" t="n">
        <v>280000</v>
      </c>
      <c r="J77" s="4"/>
      <c r="M77" s="42" t="n">
        <f aca="false">N77/1000</f>
        <v>2.8</v>
      </c>
      <c r="N77" s="8" t="n">
        <v>2800</v>
      </c>
      <c r="O77" s="12" t="s">
        <v>37</v>
      </c>
      <c r="P77" s="9" t="s">
        <v>115</v>
      </c>
      <c r="Q77" s="12"/>
      <c r="R77" s="12" t="s">
        <v>232</v>
      </c>
      <c r="S77" s="12" t="s">
        <v>233</v>
      </c>
      <c r="U77" s="12"/>
      <c r="V77" s="52"/>
      <c r="W77" s="12"/>
      <c r="X77" s="12"/>
      <c r="Y77" s="12"/>
      <c r="Z77" s="12"/>
      <c r="AA77" s="2" t="n">
        <f aca="false">N77</f>
        <v>2800</v>
      </c>
      <c r="AB77" s="2" t="n">
        <v>1</v>
      </c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</row>
    <row r="78" customFormat="false" ht="12" hidden="false" customHeight="true" outlineLevel="0" collapsed="false">
      <c r="A78" s="1" t="n">
        <v>692959</v>
      </c>
      <c r="C78" s="40" t="n">
        <v>36978</v>
      </c>
      <c r="E78" s="3" t="s">
        <v>234</v>
      </c>
      <c r="G78" s="41" t="s">
        <v>26</v>
      </c>
      <c r="H78" s="2"/>
      <c r="J78" s="4"/>
      <c r="K78" s="4" t="s">
        <v>235</v>
      </c>
      <c r="L78" s="45"/>
      <c r="M78" s="42" t="n">
        <f aca="false">N78/1000</f>
        <v>18.9</v>
      </c>
      <c r="N78" s="46" t="n">
        <v>18900</v>
      </c>
      <c r="O78" s="12" t="s">
        <v>195</v>
      </c>
      <c r="P78" s="9" t="s">
        <v>61</v>
      </c>
      <c r="Q78" s="12" t="s">
        <v>43</v>
      </c>
      <c r="R78" s="12" t="n">
        <v>36982</v>
      </c>
      <c r="S78" s="12" t="n">
        <v>-0.55</v>
      </c>
      <c r="T78" s="12" t="s">
        <v>122</v>
      </c>
      <c r="U78" s="12"/>
      <c r="V78" s="52"/>
      <c r="W78" s="12"/>
      <c r="X78" s="12"/>
      <c r="Y78" s="12"/>
      <c r="Z78" s="12"/>
      <c r="AA78" s="2" t="n">
        <f aca="false">N78</f>
        <v>18900</v>
      </c>
      <c r="AB78" s="2" t="n">
        <v>1</v>
      </c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</row>
    <row r="79" customFormat="false" ht="12" hidden="false" customHeight="true" outlineLevel="0" collapsed="false">
      <c r="A79" s="1" t="n">
        <v>696653</v>
      </c>
      <c r="C79" s="40" t="n">
        <v>36978</v>
      </c>
      <c r="E79" s="3" t="s">
        <v>236</v>
      </c>
      <c r="G79" s="41" t="s">
        <v>26</v>
      </c>
      <c r="H79" s="12"/>
      <c r="K79" s="4" t="s">
        <v>237</v>
      </c>
      <c r="M79" s="42" t="n">
        <f aca="false">N79/1000</f>
        <v>8.088</v>
      </c>
      <c r="N79" s="8" t="n">
        <v>8088</v>
      </c>
      <c r="O79" s="12" t="s">
        <v>27</v>
      </c>
      <c r="P79" s="1" t="s">
        <v>61</v>
      </c>
      <c r="Q79" s="12" t="s">
        <v>43</v>
      </c>
      <c r="R79" s="12" t="n">
        <v>36982</v>
      </c>
      <c r="S79" s="12" t="n">
        <v>-0.07</v>
      </c>
      <c r="T79" s="2" t="s">
        <v>99</v>
      </c>
      <c r="U79" s="12"/>
      <c r="V79" s="52"/>
      <c r="W79" s="12"/>
      <c r="X79" s="12"/>
      <c r="Y79" s="12"/>
      <c r="Z79" s="12"/>
      <c r="AA79" s="2" t="n">
        <f aca="false">N79</f>
        <v>8088</v>
      </c>
      <c r="AB79" s="2" t="n">
        <v>1</v>
      </c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</row>
    <row r="80" customFormat="false" ht="12" hidden="false" customHeight="true" outlineLevel="0" collapsed="false">
      <c r="A80" s="1" t="n">
        <v>699630</v>
      </c>
      <c r="C80" s="40" t="n">
        <v>36978</v>
      </c>
      <c r="E80" s="3" t="s">
        <v>238</v>
      </c>
      <c r="G80" s="41" t="s">
        <v>26</v>
      </c>
      <c r="H80" s="12"/>
      <c r="K80" s="4" t="s">
        <v>179</v>
      </c>
      <c r="M80" s="42" t="n">
        <f aca="false">N80/1000</f>
        <v>3</v>
      </c>
      <c r="N80" s="8" t="n">
        <v>3000</v>
      </c>
      <c r="O80" s="12" t="s">
        <v>27</v>
      </c>
      <c r="P80" s="1" t="s">
        <v>61</v>
      </c>
      <c r="Q80" s="12" t="s">
        <v>43</v>
      </c>
      <c r="R80" s="12" t="n">
        <v>36982</v>
      </c>
      <c r="S80" s="12" t="n">
        <v>-0.02</v>
      </c>
      <c r="T80" s="12" t="s">
        <v>239</v>
      </c>
      <c r="U80" s="12"/>
      <c r="V80" s="52"/>
      <c r="W80" s="12"/>
      <c r="X80" s="12"/>
      <c r="Y80" s="12"/>
      <c r="Z80" s="12"/>
      <c r="AA80" s="2" t="n">
        <f aca="false">N80</f>
        <v>3000</v>
      </c>
      <c r="AB80" s="2" t="n">
        <v>1</v>
      </c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</row>
    <row r="81" customFormat="false" ht="12" hidden="false" customHeight="true" outlineLevel="0" collapsed="false">
      <c r="A81" s="56" t="n">
        <v>696648</v>
      </c>
      <c r="C81" s="40" t="n">
        <v>36978</v>
      </c>
      <c r="E81" s="3" t="s">
        <v>240</v>
      </c>
      <c r="G81" s="41" t="s">
        <v>26</v>
      </c>
      <c r="H81" s="12"/>
      <c r="I81" s="4" t="s">
        <v>179</v>
      </c>
      <c r="M81" s="42" t="n">
        <f aca="false">N81/1000</f>
        <v>3.75</v>
      </c>
      <c r="N81" s="8" t="n">
        <v>3750</v>
      </c>
      <c r="O81" s="12" t="s">
        <v>27</v>
      </c>
      <c r="P81" s="1" t="s">
        <v>61</v>
      </c>
      <c r="Q81" s="12" t="s">
        <v>55</v>
      </c>
      <c r="R81" s="12" t="n">
        <v>36982</v>
      </c>
      <c r="S81" s="12" t="n">
        <v>-0.075</v>
      </c>
      <c r="T81" s="12" t="s">
        <v>99</v>
      </c>
      <c r="U81" s="12"/>
      <c r="V81" s="52"/>
      <c r="W81" s="12"/>
      <c r="X81" s="12"/>
      <c r="Y81" s="12"/>
      <c r="Z81" s="12"/>
      <c r="AA81" s="2" t="n">
        <f aca="false">N81</f>
        <v>3750</v>
      </c>
      <c r="AB81" s="2" t="n">
        <v>1</v>
      </c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</row>
    <row r="82" customFormat="false" ht="12" hidden="false" customHeight="true" outlineLevel="0" collapsed="false">
      <c r="A82" s="56" t="n">
        <v>696765</v>
      </c>
      <c r="C82" s="40" t="n">
        <v>36978</v>
      </c>
      <c r="E82" s="3" t="s">
        <v>241</v>
      </c>
      <c r="G82" s="41" t="s">
        <v>26</v>
      </c>
      <c r="H82" s="12"/>
      <c r="I82" s="4" t="s">
        <v>242</v>
      </c>
      <c r="M82" s="42" t="n">
        <f aca="false">N82/1000</f>
        <v>8.395</v>
      </c>
      <c r="N82" s="8" t="n">
        <v>8395</v>
      </c>
      <c r="O82" s="12" t="s">
        <v>27</v>
      </c>
      <c r="P82" s="1" t="s">
        <v>61</v>
      </c>
      <c r="Q82" s="12" t="s">
        <v>55</v>
      </c>
      <c r="R82" s="12" t="n">
        <v>36982</v>
      </c>
      <c r="S82" s="12" t="n">
        <v>0.024</v>
      </c>
      <c r="T82" s="12" t="s">
        <v>99</v>
      </c>
      <c r="U82" s="12"/>
      <c r="V82" s="52"/>
      <c r="W82" s="12"/>
      <c r="X82" s="12"/>
      <c r="Y82" s="12"/>
      <c r="Z82" s="12"/>
      <c r="AA82" s="2" t="n">
        <f aca="false">N82</f>
        <v>8395</v>
      </c>
      <c r="AB82" s="2" t="n">
        <v>1</v>
      </c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</row>
    <row r="83" customFormat="false" ht="12" hidden="false" customHeight="true" outlineLevel="0" collapsed="false">
      <c r="A83" s="56" t="n">
        <v>699715</v>
      </c>
      <c r="C83" s="40" t="n">
        <v>36978</v>
      </c>
      <c r="E83" s="3" t="s">
        <v>202</v>
      </c>
      <c r="G83" s="41" t="s">
        <v>26</v>
      </c>
      <c r="H83" s="12"/>
      <c r="K83" s="4" t="s">
        <v>243</v>
      </c>
      <c r="M83" s="42" t="n">
        <f aca="false">N83/1000</f>
        <v>18.7225</v>
      </c>
      <c r="N83" s="8" t="n">
        <v>18722.5</v>
      </c>
      <c r="O83" s="12" t="s">
        <v>37</v>
      </c>
      <c r="P83" s="1" t="s">
        <v>244</v>
      </c>
      <c r="Q83" s="12" t="s">
        <v>245</v>
      </c>
      <c r="R83" s="12" t="n">
        <v>36982</v>
      </c>
      <c r="S83" s="12" t="s">
        <v>246</v>
      </c>
      <c r="T83" s="12" t="s">
        <v>247</v>
      </c>
      <c r="U83" s="12"/>
      <c r="V83" s="52"/>
      <c r="W83" s="12"/>
      <c r="X83" s="12"/>
      <c r="Y83" s="12"/>
      <c r="Z83" s="12"/>
      <c r="AA83" s="2" t="n">
        <f aca="false">N83</f>
        <v>18722.5</v>
      </c>
      <c r="AB83" s="2" t="n">
        <v>1</v>
      </c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</row>
    <row r="84" customFormat="false" ht="12" hidden="false" customHeight="true" outlineLevel="0" collapsed="false">
      <c r="A84" s="1" t="s">
        <v>228</v>
      </c>
      <c r="C84" s="40" t="n">
        <v>36972</v>
      </c>
      <c r="E84" s="3" t="s">
        <v>248</v>
      </c>
      <c r="G84" s="41" t="s">
        <v>26</v>
      </c>
      <c r="K84" s="4" t="s">
        <v>249</v>
      </c>
      <c r="M84" s="42" t="n">
        <f aca="false">N84/1000</f>
        <v>0</v>
      </c>
      <c r="N84" s="8" t="n">
        <v>0</v>
      </c>
      <c r="O84" s="12" t="s">
        <v>27</v>
      </c>
      <c r="P84" s="1" t="s">
        <v>54</v>
      </c>
      <c r="Q84" s="12" t="s">
        <v>43</v>
      </c>
      <c r="R84" s="12" t="s">
        <v>250</v>
      </c>
      <c r="S84" s="12" t="n">
        <v>0</v>
      </c>
      <c r="T84" s="12" t="s">
        <v>251</v>
      </c>
      <c r="U84" s="12"/>
      <c r="V84" s="52"/>
      <c r="W84" s="12"/>
      <c r="X84" s="12"/>
      <c r="Y84" s="12"/>
      <c r="Z84" s="12"/>
      <c r="AA84" s="2" t="n">
        <f aca="false">N84</f>
        <v>0</v>
      </c>
      <c r="AB84" s="2" t="n">
        <v>1</v>
      </c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</row>
    <row r="85" customFormat="false" ht="12" hidden="false" customHeight="true" outlineLevel="0" collapsed="false">
      <c r="A85" s="1" t="s">
        <v>252</v>
      </c>
      <c r="C85" s="40" t="n">
        <v>36972</v>
      </c>
      <c r="E85" s="3" t="s">
        <v>248</v>
      </c>
      <c r="G85" s="41" t="s">
        <v>26</v>
      </c>
      <c r="H85" s="12"/>
      <c r="K85" s="4" t="s">
        <v>179</v>
      </c>
      <c r="M85" s="42" t="n">
        <f aca="false">N85/1000</f>
        <v>0</v>
      </c>
      <c r="N85" s="8" t="n">
        <v>0</v>
      </c>
      <c r="O85" s="12" t="s">
        <v>27</v>
      </c>
      <c r="P85" s="1" t="s">
        <v>181</v>
      </c>
      <c r="Q85" s="12" t="s">
        <v>43</v>
      </c>
      <c r="R85" s="12" t="s">
        <v>44</v>
      </c>
      <c r="S85" s="12" t="n">
        <v>0.03</v>
      </c>
      <c r="T85" s="12" t="s">
        <v>253</v>
      </c>
      <c r="U85" s="12"/>
      <c r="V85" s="52"/>
      <c r="W85" s="12"/>
      <c r="X85" s="12"/>
      <c r="Y85" s="12"/>
      <c r="Z85" s="12"/>
      <c r="AA85" s="2" t="n">
        <f aca="false">N85</f>
        <v>0</v>
      </c>
      <c r="AB85" s="2" t="n">
        <v>1</v>
      </c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</row>
    <row r="86" customFormat="false" ht="12" hidden="false" customHeight="true" outlineLevel="0" collapsed="false">
      <c r="A86" s="1" t="s">
        <v>254</v>
      </c>
      <c r="C86" s="40" t="n">
        <v>36970</v>
      </c>
      <c r="E86" s="3" t="s">
        <v>255</v>
      </c>
      <c r="G86" s="41" t="s">
        <v>26</v>
      </c>
      <c r="H86" s="12"/>
      <c r="K86" s="4" t="s">
        <v>256</v>
      </c>
      <c r="M86" s="42" t="n">
        <f aca="false">N86/1000</f>
        <v>0</v>
      </c>
      <c r="N86" s="8" t="n">
        <v>0</v>
      </c>
      <c r="O86" s="12" t="s">
        <v>27</v>
      </c>
      <c r="P86" s="1" t="s">
        <v>54</v>
      </c>
      <c r="Q86" s="12" t="s">
        <v>43</v>
      </c>
      <c r="R86" s="12" t="s">
        <v>44</v>
      </c>
      <c r="S86" s="12" t="n">
        <v>0.0125</v>
      </c>
      <c r="T86" s="12" t="s">
        <v>239</v>
      </c>
      <c r="U86" s="12"/>
      <c r="V86" s="52"/>
      <c r="W86" s="12"/>
      <c r="X86" s="12"/>
      <c r="Y86" s="12"/>
      <c r="Z86" s="12"/>
      <c r="AA86" s="2" t="n">
        <f aca="false">N86</f>
        <v>0</v>
      </c>
      <c r="AB86" s="2" t="n">
        <v>1</v>
      </c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</row>
    <row r="87" customFormat="false" ht="12" hidden="false" customHeight="true" outlineLevel="0" collapsed="false">
      <c r="A87" s="1" t="n">
        <v>696668</v>
      </c>
      <c r="C87" s="40" t="n">
        <v>36976</v>
      </c>
      <c r="E87" s="3" t="s">
        <v>257</v>
      </c>
      <c r="G87" s="41" t="s">
        <v>26</v>
      </c>
      <c r="H87" s="12"/>
      <c r="I87" s="4" t="s">
        <v>258</v>
      </c>
      <c r="M87" s="42" t="n">
        <f aca="false">N87/1000</f>
        <v>0</v>
      </c>
      <c r="N87" s="8" t="n">
        <v>0</v>
      </c>
      <c r="O87" s="12" t="s">
        <v>27</v>
      </c>
      <c r="P87" s="1" t="s">
        <v>61</v>
      </c>
      <c r="Q87" s="12" t="s">
        <v>55</v>
      </c>
      <c r="R87" s="12" t="n">
        <v>36982</v>
      </c>
      <c r="S87" s="12" t="n">
        <v>-0.47</v>
      </c>
      <c r="T87" s="12" t="s">
        <v>122</v>
      </c>
      <c r="U87" s="12"/>
      <c r="V87" s="52"/>
      <c r="W87" s="12"/>
      <c r="X87" s="12"/>
      <c r="Y87" s="12"/>
      <c r="Z87" s="12"/>
      <c r="AA87" s="2" t="n">
        <f aca="false">N87</f>
        <v>0</v>
      </c>
      <c r="AB87" s="2" t="n">
        <v>1</v>
      </c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</row>
    <row r="88" customFormat="false" ht="12" hidden="false" customHeight="true" outlineLevel="0" collapsed="false">
      <c r="A88" s="1" t="n">
        <v>696661</v>
      </c>
      <c r="C88" s="40" t="n">
        <v>36976</v>
      </c>
      <c r="E88" s="3" t="s">
        <v>259</v>
      </c>
      <c r="G88" s="41" t="s">
        <v>26</v>
      </c>
      <c r="H88" s="12"/>
      <c r="I88" s="4" t="s">
        <v>179</v>
      </c>
      <c r="M88" s="42" t="n">
        <f aca="false">N88/1000</f>
        <v>0</v>
      </c>
      <c r="N88" s="8" t="n">
        <v>0</v>
      </c>
      <c r="O88" s="12" t="s">
        <v>27</v>
      </c>
      <c r="P88" s="1" t="s">
        <v>61</v>
      </c>
      <c r="Q88" s="12" t="s">
        <v>55</v>
      </c>
      <c r="R88" s="12" t="n">
        <v>36982</v>
      </c>
      <c r="S88" s="12" t="n">
        <v>-0.5</v>
      </c>
      <c r="T88" s="12" t="s">
        <v>122</v>
      </c>
      <c r="U88" s="12"/>
      <c r="V88" s="52"/>
      <c r="W88" s="12"/>
      <c r="X88" s="12"/>
      <c r="Y88" s="12"/>
      <c r="Z88" s="12"/>
      <c r="AA88" s="2" t="n">
        <f aca="false">N88</f>
        <v>0</v>
      </c>
      <c r="AB88" s="2" t="n">
        <v>1</v>
      </c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</row>
    <row r="89" customFormat="false" ht="12" hidden="false" customHeight="true" outlineLevel="0" collapsed="false">
      <c r="A89" s="1" t="n">
        <v>699927</v>
      </c>
      <c r="C89" s="40" t="n">
        <v>36978</v>
      </c>
      <c r="E89" s="3" t="s">
        <v>238</v>
      </c>
      <c r="G89" s="41" t="s">
        <v>26</v>
      </c>
      <c r="H89" s="12"/>
      <c r="K89" s="4" t="s">
        <v>179</v>
      </c>
      <c r="M89" s="42" t="n">
        <f aca="false">N89/1000</f>
        <v>0</v>
      </c>
      <c r="N89" s="8" t="n">
        <v>0</v>
      </c>
      <c r="O89" s="12" t="s">
        <v>27</v>
      </c>
      <c r="P89" s="1" t="s">
        <v>61</v>
      </c>
      <c r="Q89" s="12" t="s">
        <v>43</v>
      </c>
      <c r="R89" s="12" t="n">
        <v>36982</v>
      </c>
      <c r="S89" s="12" t="n">
        <v>-0.1</v>
      </c>
      <c r="T89" s="12" t="s">
        <v>251</v>
      </c>
      <c r="U89" s="12"/>
      <c r="V89" s="52"/>
      <c r="W89" s="12"/>
      <c r="X89" s="12"/>
      <c r="Y89" s="12"/>
      <c r="Z89" s="12"/>
      <c r="AA89" s="2" t="n">
        <f aca="false">N89</f>
        <v>0</v>
      </c>
      <c r="AB89" s="2" t="n">
        <v>1</v>
      </c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</row>
    <row r="90" customFormat="false" ht="12" hidden="false" customHeight="true" outlineLevel="0" collapsed="false">
      <c r="A90" s="1" t="n">
        <v>699932</v>
      </c>
      <c r="C90" s="40" t="n">
        <v>36979</v>
      </c>
      <c r="E90" s="3" t="s">
        <v>260</v>
      </c>
      <c r="G90" s="41" t="s">
        <v>26</v>
      </c>
      <c r="H90" s="12"/>
      <c r="I90" s="4" t="s">
        <v>179</v>
      </c>
      <c r="M90" s="42" t="n">
        <f aca="false">N90/1000</f>
        <v>1.5</v>
      </c>
      <c r="N90" s="8" t="n">
        <v>1500</v>
      </c>
      <c r="O90" s="12" t="s">
        <v>27</v>
      </c>
      <c r="P90" s="1" t="s">
        <v>61</v>
      </c>
      <c r="Q90" s="12" t="s">
        <v>55</v>
      </c>
      <c r="R90" s="12" t="n">
        <v>36982</v>
      </c>
      <c r="S90" s="12" t="n">
        <v>0</v>
      </c>
      <c r="T90" s="12" t="s">
        <v>239</v>
      </c>
      <c r="U90" s="12"/>
      <c r="V90" s="52"/>
      <c r="W90" s="12"/>
      <c r="X90" s="12"/>
      <c r="Y90" s="12"/>
      <c r="Z90" s="12"/>
      <c r="AA90" s="2" t="n">
        <f aca="false">N90</f>
        <v>1500</v>
      </c>
      <c r="AB90" s="2" t="n">
        <v>1</v>
      </c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</row>
    <row r="91" customFormat="false" ht="12" hidden="false" customHeight="true" outlineLevel="0" collapsed="false">
      <c r="A91" s="1" t="n">
        <v>69941</v>
      </c>
      <c r="C91" s="40" t="n">
        <v>36978</v>
      </c>
      <c r="E91" s="3" t="s">
        <v>261</v>
      </c>
      <c r="G91" s="41" t="s">
        <v>26</v>
      </c>
      <c r="H91" s="12"/>
      <c r="K91" s="4" t="s">
        <v>262</v>
      </c>
      <c r="M91" s="42" t="n">
        <f aca="false">N91/1000</f>
        <v>0</v>
      </c>
      <c r="N91" s="8" t="n">
        <v>0</v>
      </c>
      <c r="O91" s="12" t="s">
        <v>27</v>
      </c>
      <c r="P91" s="1" t="s">
        <v>61</v>
      </c>
      <c r="Q91" s="12" t="s">
        <v>43</v>
      </c>
      <c r="R91" s="12" t="n">
        <v>36982</v>
      </c>
      <c r="S91" s="12" t="n">
        <v>0.17</v>
      </c>
      <c r="T91" s="12" t="s">
        <v>99</v>
      </c>
      <c r="U91" s="12"/>
      <c r="V91" s="52"/>
      <c r="W91" s="12"/>
      <c r="X91" s="12"/>
      <c r="Y91" s="12"/>
      <c r="Z91" s="12"/>
      <c r="AA91" s="2" t="n">
        <f aca="false">N91</f>
        <v>0</v>
      </c>
      <c r="AB91" s="2" t="n">
        <v>1</v>
      </c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</row>
    <row r="92" customFormat="false" ht="12" hidden="false" customHeight="true" outlineLevel="0" collapsed="false">
      <c r="A92" s="1" t="n">
        <v>699400</v>
      </c>
      <c r="C92" s="40" t="n">
        <v>36978</v>
      </c>
      <c r="E92" s="3" t="s">
        <v>261</v>
      </c>
      <c r="G92" s="41" t="s">
        <v>26</v>
      </c>
      <c r="H92" s="12"/>
      <c r="J92" s="4"/>
      <c r="K92" s="4" t="s">
        <v>258</v>
      </c>
      <c r="M92" s="42" t="n">
        <f aca="false">N92/1000</f>
        <v>0</v>
      </c>
      <c r="N92" s="8" t="n">
        <v>0</v>
      </c>
      <c r="O92" s="12" t="s">
        <v>27</v>
      </c>
      <c r="P92" s="1" t="s">
        <v>61</v>
      </c>
      <c r="Q92" s="12" t="s">
        <v>43</v>
      </c>
      <c r="R92" s="12" t="n">
        <v>36982</v>
      </c>
      <c r="S92" s="12" t="n">
        <v>0.05</v>
      </c>
      <c r="T92" s="12" t="s">
        <v>99</v>
      </c>
      <c r="U92" s="12"/>
      <c r="V92" s="52"/>
      <c r="W92" s="12"/>
      <c r="X92" s="12"/>
      <c r="Y92" s="12"/>
      <c r="Z92" s="12"/>
      <c r="AA92" s="2" t="n">
        <f aca="false">N92</f>
        <v>0</v>
      </c>
      <c r="AB92" s="2" t="n">
        <v>1</v>
      </c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</row>
    <row r="93" customFormat="false" ht="12" hidden="false" customHeight="true" outlineLevel="0" collapsed="false">
      <c r="A93" s="1" t="n">
        <v>699250</v>
      </c>
      <c r="C93" s="40" t="n">
        <v>36978</v>
      </c>
      <c r="E93" s="3" t="s">
        <v>263</v>
      </c>
      <c r="G93" s="41" t="s">
        <v>26</v>
      </c>
      <c r="H93" s="12"/>
      <c r="K93" s="4" t="s">
        <v>264</v>
      </c>
      <c r="M93" s="42" t="n">
        <f aca="false">N93/1000</f>
        <v>0</v>
      </c>
      <c r="N93" s="8" t="n">
        <v>0</v>
      </c>
      <c r="O93" s="12" t="s">
        <v>27</v>
      </c>
      <c r="P93" s="1" t="s">
        <v>54</v>
      </c>
      <c r="Q93" s="12" t="s">
        <v>43</v>
      </c>
      <c r="R93" s="12" t="n">
        <v>36982</v>
      </c>
      <c r="S93" s="12" t="n">
        <v>0</v>
      </c>
      <c r="T93" s="12" t="s">
        <v>239</v>
      </c>
      <c r="U93" s="12"/>
      <c r="V93" s="52"/>
      <c r="W93" s="12"/>
      <c r="X93" s="12"/>
      <c r="Y93" s="12"/>
      <c r="Z93" s="12"/>
      <c r="AA93" s="2" t="n">
        <f aca="false">N93</f>
        <v>0</v>
      </c>
      <c r="AB93" s="2" t="n">
        <v>1</v>
      </c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</row>
    <row r="94" customFormat="false" ht="12" hidden="false" customHeight="true" outlineLevel="0" collapsed="false">
      <c r="A94" s="1" t="n">
        <v>696772</v>
      </c>
      <c r="C94" s="40" t="n">
        <v>36977</v>
      </c>
      <c r="E94" s="3" t="s">
        <v>265</v>
      </c>
      <c r="G94" s="41" t="s">
        <v>26</v>
      </c>
      <c r="H94" s="12"/>
      <c r="K94" s="4" t="s">
        <v>266</v>
      </c>
      <c r="M94" s="42" t="n">
        <f aca="false">N94/1000</f>
        <v>0</v>
      </c>
      <c r="O94" s="12" t="s">
        <v>27</v>
      </c>
      <c r="P94" s="1" t="s">
        <v>61</v>
      </c>
      <c r="Q94" s="12" t="s">
        <v>43</v>
      </c>
      <c r="R94" s="12" t="n">
        <v>36982</v>
      </c>
      <c r="S94" s="12" t="n">
        <v>0.175</v>
      </c>
      <c r="T94" s="12" t="s">
        <v>99</v>
      </c>
      <c r="U94" s="12"/>
      <c r="V94" s="52"/>
      <c r="W94" s="12"/>
      <c r="X94" s="12"/>
      <c r="Y94" s="12"/>
      <c r="Z94" s="12"/>
      <c r="AA94" s="2" t="n">
        <f aca="false">N94</f>
        <v>0</v>
      </c>
      <c r="AB94" s="2" t="n">
        <v>1</v>
      </c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</row>
    <row r="95" customFormat="false" ht="12" hidden="false" customHeight="true" outlineLevel="0" collapsed="false">
      <c r="A95" s="1" t="n">
        <v>581463</v>
      </c>
      <c r="C95" s="40" t="n">
        <v>36979</v>
      </c>
      <c r="E95" s="3" t="s">
        <v>202</v>
      </c>
      <c r="G95" s="41" t="s">
        <v>26</v>
      </c>
      <c r="H95" s="12"/>
      <c r="I95" s="4" t="n">
        <f aca="false">2430*30</f>
        <v>72900</v>
      </c>
      <c r="K95" s="4" t="n">
        <f aca="false">2430*30</f>
        <v>72900</v>
      </c>
      <c r="M95" s="42" t="n">
        <f aca="false">N95/1000</f>
        <v>0.729</v>
      </c>
      <c r="N95" s="8" t="n">
        <f aca="false">2430*30*0.01</f>
        <v>729</v>
      </c>
      <c r="O95" s="12" t="s">
        <v>37</v>
      </c>
      <c r="P95" s="1" t="s">
        <v>267</v>
      </c>
      <c r="Q95" s="12" t="s">
        <v>95</v>
      </c>
      <c r="R95" s="12" t="s">
        <v>268</v>
      </c>
      <c r="S95" s="12" t="s">
        <v>269</v>
      </c>
      <c r="T95" s="12" t="s">
        <v>270</v>
      </c>
      <c r="U95" s="12"/>
      <c r="V95" s="52"/>
      <c r="W95" s="12"/>
      <c r="X95" s="12"/>
      <c r="Y95" s="12"/>
      <c r="Z95" s="12"/>
      <c r="AA95" s="2" t="n">
        <f aca="false">N95</f>
        <v>729</v>
      </c>
      <c r="AB95" s="2" t="n">
        <v>1</v>
      </c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</row>
    <row r="96" customFormat="false" ht="12" hidden="false" customHeight="true" outlineLevel="0" collapsed="false">
      <c r="A96" s="1" t="s">
        <v>271</v>
      </c>
      <c r="C96" s="40" t="n">
        <v>36979</v>
      </c>
      <c r="E96" s="3" t="s">
        <v>272</v>
      </c>
      <c r="G96" s="41" t="s">
        <v>26</v>
      </c>
      <c r="H96" s="12"/>
      <c r="I96" s="4" t="s">
        <v>273</v>
      </c>
      <c r="M96" s="42" t="n">
        <f aca="false">N96/1000</f>
        <v>300</v>
      </c>
      <c r="N96" s="8" t="n">
        <v>300000</v>
      </c>
      <c r="O96" s="12" t="s">
        <v>27</v>
      </c>
      <c r="P96" s="1" t="s">
        <v>61</v>
      </c>
      <c r="Q96" s="12" t="s">
        <v>55</v>
      </c>
      <c r="R96" s="12" t="s">
        <v>274</v>
      </c>
      <c r="S96" s="12" t="n">
        <v>-0.0125</v>
      </c>
      <c r="T96" s="12" t="s">
        <v>99</v>
      </c>
      <c r="U96" s="12"/>
      <c r="V96" s="52"/>
      <c r="W96" s="12"/>
      <c r="X96" s="12"/>
      <c r="Y96" s="12"/>
      <c r="Z96" s="12"/>
      <c r="AA96" s="2" t="n">
        <f aca="false">N96</f>
        <v>300000</v>
      </c>
      <c r="AB96" s="2" t="n">
        <v>1</v>
      </c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</row>
    <row r="97" customFormat="false" ht="12" hidden="false" customHeight="true" outlineLevel="0" collapsed="false">
      <c r="A97" s="1" t="s">
        <v>275</v>
      </c>
      <c r="C97" s="40" t="n">
        <v>36979</v>
      </c>
      <c r="E97" s="3" t="s">
        <v>73</v>
      </c>
      <c r="G97" s="41" t="s">
        <v>26</v>
      </c>
      <c r="H97" s="12"/>
      <c r="I97" s="4" t="n">
        <v>2500</v>
      </c>
      <c r="M97" s="42" t="n">
        <f aca="false">N97/1000</f>
        <v>11.5</v>
      </c>
      <c r="N97" s="8" t="n">
        <v>11500</v>
      </c>
      <c r="O97" s="12" t="s">
        <v>37</v>
      </c>
      <c r="P97" s="1" t="s">
        <v>115</v>
      </c>
      <c r="Q97" s="12" t="s">
        <v>55</v>
      </c>
      <c r="R97" s="12" t="s">
        <v>232</v>
      </c>
      <c r="S97" s="12" t="n">
        <v>5.125</v>
      </c>
      <c r="T97" s="12"/>
      <c r="U97" s="12"/>
      <c r="V97" s="52"/>
      <c r="W97" s="12"/>
      <c r="X97" s="12"/>
      <c r="Y97" s="12"/>
      <c r="Z97" s="12"/>
      <c r="AA97" s="2" t="n">
        <f aca="false">N97</f>
        <v>11500</v>
      </c>
      <c r="AB97" s="2" t="n">
        <v>1</v>
      </c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</row>
    <row r="98" customFormat="false" ht="12" hidden="false" customHeight="true" outlineLevel="0" collapsed="false">
      <c r="A98" s="1" t="s">
        <v>276</v>
      </c>
      <c r="C98" s="40" t="n">
        <v>36979</v>
      </c>
      <c r="E98" s="3" t="s">
        <v>172</v>
      </c>
      <c r="G98" s="41" t="s">
        <v>26</v>
      </c>
      <c r="H98" s="12"/>
      <c r="I98" s="4" t="n">
        <v>350000</v>
      </c>
      <c r="M98" s="42" t="n">
        <f aca="false">N98/1000</f>
        <v>3.5</v>
      </c>
      <c r="N98" s="8" t="n">
        <v>3500</v>
      </c>
      <c r="O98" s="12" t="s">
        <v>37</v>
      </c>
      <c r="P98" s="1" t="s">
        <v>115</v>
      </c>
      <c r="Q98" s="12" t="s">
        <v>55</v>
      </c>
      <c r="R98" s="12" t="s">
        <v>277</v>
      </c>
      <c r="S98" s="12" t="s">
        <v>233</v>
      </c>
      <c r="T98" s="12"/>
      <c r="U98" s="12"/>
      <c r="V98" s="52"/>
      <c r="W98" s="12"/>
      <c r="X98" s="12"/>
      <c r="Y98" s="12"/>
      <c r="Z98" s="12"/>
      <c r="AA98" s="2" t="n">
        <f aca="false">N98</f>
        <v>3500</v>
      </c>
      <c r="AB98" s="2" t="n">
        <v>1</v>
      </c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</row>
    <row r="99" customFormat="false" ht="12" hidden="false" customHeight="true" outlineLevel="0" collapsed="false">
      <c r="A99" s="1" t="s">
        <v>278</v>
      </c>
      <c r="C99" s="40" t="n">
        <v>36980</v>
      </c>
      <c r="E99" s="3" t="s">
        <v>172</v>
      </c>
      <c r="G99" s="41" t="s">
        <v>26</v>
      </c>
      <c r="H99" s="12"/>
      <c r="I99" s="4" t="n">
        <v>700000</v>
      </c>
      <c r="M99" s="42" t="n">
        <f aca="false">N99/1000</f>
        <v>6.7</v>
      </c>
      <c r="N99" s="8" t="n">
        <v>6700</v>
      </c>
      <c r="O99" s="12" t="s">
        <v>37</v>
      </c>
      <c r="P99" s="1" t="s">
        <v>115</v>
      </c>
      <c r="Q99" s="12" t="s">
        <v>55</v>
      </c>
      <c r="R99" s="12" t="s">
        <v>279</v>
      </c>
      <c r="S99" s="12" t="s">
        <v>233</v>
      </c>
      <c r="T99" s="12"/>
      <c r="U99" s="12"/>
      <c r="V99" s="52"/>
      <c r="W99" s="12"/>
      <c r="X99" s="12"/>
      <c r="Y99" s="12"/>
      <c r="Z99" s="12"/>
      <c r="AA99" s="2" t="n">
        <f aca="false">N99</f>
        <v>6700</v>
      </c>
      <c r="AB99" s="2" t="n">
        <v>1</v>
      </c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</row>
    <row r="100" customFormat="false" ht="12" hidden="false" customHeight="true" outlineLevel="0" collapsed="false">
      <c r="A100" s="1" t="s">
        <v>280</v>
      </c>
      <c r="C100" s="40" t="n">
        <v>36983</v>
      </c>
      <c r="E100" s="3" t="s">
        <v>219</v>
      </c>
      <c r="G100" s="2" t="s">
        <v>281</v>
      </c>
      <c r="I100" s="4" t="s">
        <v>282</v>
      </c>
      <c r="J100" s="4"/>
      <c r="L100" s="45"/>
      <c r="M100" s="42" t="n">
        <f aca="false">N100/1000</f>
        <v>144.375</v>
      </c>
      <c r="N100" s="8" t="n">
        <v>144375</v>
      </c>
      <c r="O100" s="12" t="s">
        <v>32</v>
      </c>
      <c r="P100" s="1" t="s">
        <v>113</v>
      </c>
      <c r="Q100" s="1" t="s">
        <v>55</v>
      </c>
      <c r="R100" s="2" t="s">
        <v>159</v>
      </c>
      <c r="S100" s="12" t="n">
        <v>5.23</v>
      </c>
      <c r="T100" s="12" t="s">
        <v>112</v>
      </c>
      <c r="U100" s="12"/>
      <c r="V100" s="52"/>
      <c r="W100" s="12"/>
      <c r="X100" s="12"/>
      <c r="Y100" s="12"/>
      <c r="Z100" s="12"/>
      <c r="AA100" s="2" t="n">
        <f aca="false">N100</f>
        <v>144375</v>
      </c>
      <c r="AB100" s="2" t="n">
        <v>1</v>
      </c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</row>
    <row r="101" customFormat="false" ht="12" hidden="false" customHeight="true" outlineLevel="0" collapsed="false">
      <c r="A101" s="1" t="s">
        <v>283</v>
      </c>
      <c r="C101" s="40" t="n">
        <v>36983</v>
      </c>
      <c r="E101" s="3" t="s">
        <v>219</v>
      </c>
      <c r="G101" s="2" t="s">
        <v>281</v>
      </c>
      <c r="H101" s="2"/>
      <c r="I101" s="4" t="s">
        <v>282</v>
      </c>
      <c r="J101" s="54"/>
      <c r="M101" s="42" t="n">
        <f aca="false">N101/1000</f>
        <v>5.5</v>
      </c>
      <c r="N101" s="8" t="n">
        <v>5500</v>
      </c>
      <c r="O101" s="12" t="s">
        <v>32</v>
      </c>
      <c r="P101" s="1" t="s">
        <v>33</v>
      </c>
      <c r="Q101" s="1" t="s">
        <v>55</v>
      </c>
      <c r="R101" s="2" t="s">
        <v>274</v>
      </c>
      <c r="S101" s="2" t="n">
        <v>5.01</v>
      </c>
      <c r="T101" s="12" t="s">
        <v>112</v>
      </c>
      <c r="U101" s="12"/>
      <c r="V101" s="52"/>
      <c r="W101" s="12"/>
      <c r="X101" s="12"/>
      <c r="Y101" s="12"/>
      <c r="Z101" s="12"/>
      <c r="AA101" s="2" t="n">
        <f aca="false">N101</f>
        <v>5500</v>
      </c>
      <c r="AB101" s="2" t="n">
        <v>1</v>
      </c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</row>
    <row r="102" customFormat="false" ht="12" hidden="false" customHeight="true" outlineLevel="0" collapsed="false">
      <c r="A102" s="1" t="s">
        <v>284</v>
      </c>
      <c r="C102" s="40" t="n">
        <v>36983</v>
      </c>
      <c r="E102" s="3" t="s">
        <v>219</v>
      </c>
      <c r="G102" s="2" t="s">
        <v>281</v>
      </c>
      <c r="H102" s="2"/>
      <c r="I102" s="4" t="s">
        <v>282</v>
      </c>
      <c r="J102" s="4"/>
      <c r="M102" s="42" t="n">
        <f aca="false">N102/1000</f>
        <v>107</v>
      </c>
      <c r="N102" s="8" t="n">
        <v>107000</v>
      </c>
      <c r="O102" s="12" t="s">
        <v>32</v>
      </c>
      <c r="P102" s="1" t="s">
        <v>33</v>
      </c>
      <c r="Q102" s="1" t="s">
        <v>55</v>
      </c>
      <c r="R102" s="2" t="s">
        <v>285</v>
      </c>
      <c r="S102" s="2" t="n">
        <v>5.065</v>
      </c>
      <c r="T102" s="12" t="s">
        <v>112</v>
      </c>
      <c r="U102" s="12"/>
      <c r="V102" s="52"/>
      <c r="W102" s="12"/>
      <c r="X102" s="12"/>
      <c r="Y102" s="12"/>
      <c r="Z102" s="12"/>
      <c r="AA102" s="2" t="n">
        <f aca="false">N102</f>
        <v>107000</v>
      </c>
      <c r="AB102" s="2" t="n">
        <v>1</v>
      </c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</row>
    <row r="103" customFormat="false" ht="12" hidden="false" customHeight="true" outlineLevel="0" collapsed="false">
      <c r="A103" s="1" t="s">
        <v>286</v>
      </c>
      <c r="C103" s="40" t="n">
        <v>36983</v>
      </c>
      <c r="E103" s="3" t="s">
        <v>219</v>
      </c>
      <c r="G103" s="2" t="s">
        <v>281</v>
      </c>
      <c r="J103" s="4"/>
      <c r="M103" s="42" t="n">
        <f aca="false">N103/1000</f>
        <v>8</v>
      </c>
      <c r="N103" s="8" t="n">
        <v>8000</v>
      </c>
      <c r="O103" s="12" t="s">
        <v>32</v>
      </c>
      <c r="P103" s="1" t="s">
        <v>33</v>
      </c>
      <c r="Q103" s="1" t="s">
        <v>55</v>
      </c>
      <c r="R103" s="40" t="s">
        <v>287</v>
      </c>
      <c r="S103" s="2" t="n">
        <v>5</v>
      </c>
      <c r="T103" s="12" t="s">
        <v>112</v>
      </c>
      <c r="U103" s="12"/>
      <c r="V103" s="52"/>
      <c r="W103" s="12"/>
      <c r="X103" s="12"/>
      <c r="Y103" s="12"/>
      <c r="Z103" s="12"/>
      <c r="AA103" s="2" t="n">
        <f aca="false">N103</f>
        <v>8000</v>
      </c>
      <c r="AB103" s="2" t="n">
        <v>1</v>
      </c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</row>
    <row r="104" customFormat="false" ht="12" hidden="false" customHeight="true" outlineLevel="0" collapsed="false">
      <c r="A104" s="1" t="s">
        <v>288</v>
      </c>
      <c r="C104" s="40" t="n">
        <v>36983</v>
      </c>
      <c r="E104" s="3" t="s">
        <v>289</v>
      </c>
      <c r="G104" s="2" t="s">
        <v>281</v>
      </c>
      <c r="H104" s="12"/>
      <c r="I104" s="4" t="n">
        <v>335000</v>
      </c>
      <c r="J104" s="4"/>
      <c r="M104" s="42" t="n">
        <f aca="false">N104/1000</f>
        <v>8.375</v>
      </c>
      <c r="N104" s="8" t="n">
        <v>8375</v>
      </c>
      <c r="O104" s="12" t="s">
        <v>32</v>
      </c>
      <c r="P104" s="1" t="s">
        <v>225</v>
      </c>
      <c r="Q104" s="1" t="s">
        <v>55</v>
      </c>
      <c r="R104" s="40" t="s">
        <v>290</v>
      </c>
      <c r="S104" s="12" t="n">
        <v>4.86</v>
      </c>
      <c r="T104" s="12" t="s">
        <v>112</v>
      </c>
      <c r="U104" s="12"/>
      <c r="V104" s="52"/>
      <c r="W104" s="12"/>
      <c r="X104" s="12"/>
      <c r="Y104" s="12"/>
      <c r="Z104" s="12"/>
      <c r="AA104" s="2" t="n">
        <f aca="false">N104</f>
        <v>8375</v>
      </c>
      <c r="AB104" s="2" t="n">
        <v>1</v>
      </c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</row>
    <row r="105" customFormat="false" ht="12" hidden="false" customHeight="true" outlineLevel="0" collapsed="false">
      <c r="A105" s="1" t="s">
        <v>283</v>
      </c>
      <c r="B105" s="12"/>
      <c r="C105" s="40" t="n">
        <v>36983</v>
      </c>
      <c r="D105" s="12"/>
      <c r="E105" s="3" t="s">
        <v>289</v>
      </c>
      <c r="F105" s="12"/>
      <c r="G105" s="2" t="s">
        <v>281</v>
      </c>
      <c r="H105" s="12"/>
      <c r="I105" s="4" t="n">
        <v>184000</v>
      </c>
      <c r="J105" s="4"/>
      <c r="M105" s="42" t="n">
        <f aca="false">N105/1000</f>
        <v>5.52</v>
      </c>
      <c r="N105" s="8" t="n">
        <v>5520</v>
      </c>
      <c r="O105" s="12" t="s">
        <v>32</v>
      </c>
      <c r="P105" s="1" t="s">
        <v>225</v>
      </c>
      <c r="Q105" s="1" t="s">
        <v>55</v>
      </c>
      <c r="R105" s="12" t="s">
        <v>291</v>
      </c>
      <c r="S105" s="12" t="n">
        <v>4.475</v>
      </c>
      <c r="T105" s="12" t="s">
        <v>112</v>
      </c>
      <c r="U105" s="12"/>
      <c r="V105" s="52"/>
      <c r="W105" s="12"/>
      <c r="X105" s="12"/>
      <c r="Y105" s="12"/>
      <c r="Z105" s="12"/>
      <c r="AA105" s="2" t="n">
        <f aca="false">N105</f>
        <v>5520</v>
      </c>
      <c r="AB105" s="2" t="n">
        <v>1</v>
      </c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</row>
    <row r="106" customFormat="false" ht="12" hidden="false" customHeight="true" outlineLevel="0" collapsed="false">
      <c r="A106" s="1" t="s">
        <v>292</v>
      </c>
      <c r="C106" s="40" t="n">
        <v>36983</v>
      </c>
      <c r="E106" s="3" t="s">
        <v>289</v>
      </c>
      <c r="G106" s="2" t="s">
        <v>281</v>
      </c>
      <c r="H106" s="2"/>
      <c r="I106" s="4" t="n">
        <v>1656000</v>
      </c>
      <c r="J106" s="4"/>
      <c r="L106" s="45"/>
      <c r="M106" s="42" t="n">
        <f aca="false">N106/1000</f>
        <v>33.12</v>
      </c>
      <c r="N106" s="8" t="n">
        <v>33120</v>
      </c>
      <c r="O106" s="12" t="s">
        <v>32</v>
      </c>
      <c r="P106" s="1" t="s">
        <v>225</v>
      </c>
      <c r="Q106" s="1" t="s">
        <v>55</v>
      </c>
      <c r="R106" s="12" t="s">
        <v>291</v>
      </c>
      <c r="S106" s="12" t="n">
        <v>-0.535</v>
      </c>
      <c r="T106" s="12" t="s">
        <v>112</v>
      </c>
      <c r="U106" s="12"/>
      <c r="V106" s="52"/>
      <c r="W106" s="12"/>
      <c r="X106" s="12"/>
      <c r="Y106" s="12"/>
      <c r="Z106" s="12"/>
      <c r="AA106" s="2" t="n">
        <f aca="false">N106</f>
        <v>33120</v>
      </c>
      <c r="AB106" s="2" t="n">
        <v>1</v>
      </c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</row>
    <row r="107" customFormat="false" ht="12" hidden="false" customHeight="true" outlineLevel="0" collapsed="false">
      <c r="A107" s="1" t="s">
        <v>231</v>
      </c>
      <c r="C107" s="40" t="n">
        <v>36984</v>
      </c>
      <c r="E107" s="3" t="s">
        <v>36</v>
      </c>
      <c r="G107" s="2" t="s">
        <v>281</v>
      </c>
      <c r="H107" s="12"/>
      <c r="I107" s="4" t="n">
        <v>24980</v>
      </c>
      <c r="M107" s="42" t="n">
        <f aca="false">N107/1000</f>
        <v>0.999</v>
      </c>
      <c r="N107" s="8" t="n">
        <v>999</v>
      </c>
      <c r="O107" s="12" t="s">
        <v>37</v>
      </c>
      <c r="P107" s="1" t="s">
        <v>33</v>
      </c>
      <c r="Q107" s="1" t="s">
        <v>55</v>
      </c>
      <c r="R107" s="12" t="s">
        <v>293</v>
      </c>
      <c r="S107" s="12" t="s">
        <v>294</v>
      </c>
      <c r="U107" s="12"/>
      <c r="V107" s="52"/>
      <c r="W107" s="12"/>
      <c r="X107" s="12"/>
      <c r="Y107" s="12"/>
      <c r="Z107" s="12"/>
      <c r="AA107" s="2" t="n">
        <f aca="false">N107</f>
        <v>999</v>
      </c>
      <c r="AB107" s="2" t="n">
        <v>1</v>
      </c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</row>
    <row r="108" customFormat="false" ht="12" hidden="false" customHeight="true" outlineLevel="0" collapsed="false">
      <c r="A108" s="1" t="s">
        <v>231</v>
      </c>
      <c r="C108" s="40" t="n">
        <v>36984</v>
      </c>
      <c r="E108" s="3" t="s">
        <v>36</v>
      </c>
      <c r="G108" s="2" t="s">
        <v>281</v>
      </c>
      <c r="H108" s="12"/>
      <c r="I108" s="4" t="n">
        <v>1050</v>
      </c>
      <c r="M108" s="42" t="n">
        <f aca="false">N108/1000</f>
        <v>1.451</v>
      </c>
      <c r="N108" s="8" t="n">
        <v>1451</v>
      </c>
      <c r="O108" s="12" t="s">
        <v>37</v>
      </c>
      <c r="P108" s="1" t="s">
        <v>33</v>
      </c>
      <c r="Q108" s="1" t="s">
        <v>55</v>
      </c>
      <c r="R108" s="12" t="s">
        <v>293</v>
      </c>
      <c r="S108" s="12" t="s">
        <v>294</v>
      </c>
      <c r="U108" s="12"/>
      <c r="V108" s="52"/>
      <c r="W108" s="12"/>
      <c r="X108" s="12"/>
      <c r="Y108" s="12"/>
      <c r="Z108" s="12"/>
      <c r="AA108" s="2" t="n">
        <f aca="false">N108</f>
        <v>1451</v>
      </c>
      <c r="AB108" s="2" t="n">
        <v>1</v>
      </c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</row>
    <row r="109" customFormat="false" ht="12" hidden="false" customHeight="true" outlineLevel="0" collapsed="false">
      <c r="A109" s="56" t="s">
        <v>295</v>
      </c>
      <c r="C109" s="40" t="n">
        <v>36985</v>
      </c>
      <c r="E109" s="3" t="s">
        <v>296</v>
      </c>
      <c r="G109" s="2" t="s">
        <v>281</v>
      </c>
      <c r="H109" s="12"/>
      <c r="I109" s="4" t="s">
        <v>282</v>
      </c>
      <c r="M109" s="42" t="n">
        <f aca="false">N109/1000</f>
        <v>220</v>
      </c>
      <c r="N109" s="8" t="n">
        <v>220000</v>
      </c>
      <c r="O109" s="12" t="s">
        <v>297</v>
      </c>
      <c r="P109" s="1" t="s">
        <v>298</v>
      </c>
      <c r="Q109" s="1" t="s">
        <v>55</v>
      </c>
      <c r="R109" s="12" t="s">
        <v>299</v>
      </c>
      <c r="S109" s="12" t="n">
        <v>-0.14</v>
      </c>
      <c r="T109" s="12" t="s">
        <v>300</v>
      </c>
      <c r="U109" s="12"/>
      <c r="V109" s="52"/>
      <c r="W109" s="12"/>
      <c r="X109" s="12"/>
      <c r="Y109" s="12"/>
      <c r="Z109" s="12"/>
      <c r="AA109" s="2" t="n">
        <f aca="false">N109</f>
        <v>220000</v>
      </c>
      <c r="AB109" s="2" t="n">
        <v>1</v>
      </c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</row>
    <row r="110" customFormat="false" ht="12" hidden="false" customHeight="true" outlineLevel="0" collapsed="false">
      <c r="A110" s="56" t="s">
        <v>301</v>
      </c>
      <c r="C110" s="40" t="n">
        <v>36986</v>
      </c>
      <c r="E110" s="3" t="s">
        <v>302</v>
      </c>
      <c r="G110" s="2" t="s">
        <v>281</v>
      </c>
      <c r="H110" s="12"/>
      <c r="I110" s="4" t="n">
        <v>152790</v>
      </c>
      <c r="M110" s="42" t="n">
        <f aca="false">N110/1000</f>
        <v>9.167</v>
      </c>
      <c r="N110" s="8" t="n">
        <v>9167</v>
      </c>
      <c r="O110" s="12" t="s">
        <v>37</v>
      </c>
      <c r="P110" s="1" t="s">
        <v>33</v>
      </c>
      <c r="Q110" s="1" t="s">
        <v>55</v>
      </c>
      <c r="R110" s="12" t="s">
        <v>303</v>
      </c>
      <c r="S110" s="12"/>
      <c r="T110" s="12" t="s">
        <v>112</v>
      </c>
      <c r="U110" s="12"/>
      <c r="V110" s="52"/>
      <c r="W110" s="12"/>
      <c r="X110" s="12"/>
      <c r="Y110" s="12"/>
      <c r="Z110" s="12"/>
      <c r="AA110" s="2" t="n">
        <f aca="false">N110</f>
        <v>9167</v>
      </c>
      <c r="AB110" s="2" t="n">
        <v>1</v>
      </c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</row>
    <row r="111" customFormat="false" ht="12" hidden="false" customHeight="true" outlineLevel="0" collapsed="false">
      <c r="A111" s="56" t="s">
        <v>233</v>
      </c>
      <c r="C111" s="40" t="n">
        <v>36985</v>
      </c>
      <c r="E111" s="3" t="s">
        <v>233</v>
      </c>
      <c r="G111" s="2" t="s">
        <v>281</v>
      </c>
      <c r="H111" s="12"/>
      <c r="I111" s="4" t="s">
        <v>233</v>
      </c>
      <c r="M111" s="42" t="n">
        <f aca="false">N111/1000</f>
        <v>1440.611</v>
      </c>
      <c r="N111" s="8" t="n">
        <v>1440611</v>
      </c>
      <c r="O111" s="12" t="s">
        <v>27</v>
      </c>
      <c r="P111" s="1" t="s">
        <v>61</v>
      </c>
      <c r="Q111" s="1" t="s">
        <v>304</v>
      </c>
      <c r="R111" s="12" t="s">
        <v>304</v>
      </c>
      <c r="S111" s="12" t="s">
        <v>304</v>
      </c>
      <c r="T111" s="12" t="s">
        <v>304</v>
      </c>
      <c r="U111" s="12"/>
      <c r="V111" s="52"/>
      <c r="W111" s="12"/>
      <c r="X111" s="12"/>
      <c r="Y111" s="12"/>
      <c r="Z111" s="12"/>
      <c r="AA111" s="2" t="n">
        <f aca="false">N111</f>
        <v>1440611</v>
      </c>
      <c r="AB111" s="2" t="n">
        <v>1</v>
      </c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</row>
    <row r="112" customFormat="false" ht="12" hidden="false" customHeight="true" outlineLevel="0" collapsed="false">
      <c r="A112" s="56" t="s">
        <v>231</v>
      </c>
      <c r="C112" s="40" t="n">
        <v>36986</v>
      </c>
      <c r="E112" s="3" t="s">
        <v>302</v>
      </c>
      <c r="G112" s="2" t="s">
        <v>281</v>
      </c>
      <c r="H112" s="12"/>
      <c r="I112" s="4" t="n">
        <v>1120</v>
      </c>
      <c r="M112" s="42" t="n">
        <f aca="false">N112/1000</f>
        <v>0.85</v>
      </c>
      <c r="N112" s="8" t="n">
        <v>850</v>
      </c>
      <c r="O112" s="12" t="s">
        <v>37</v>
      </c>
      <c r="P112" s="1" t="s">
        <v>33</v>
      </c>
      <c r="Q112" s="1" t="s">
        <v>55</v>
      </c>
      <c r="R112" s="12" t="s">
        <v>293</v>
      </c>
      <c r="S112" s="12" t="s">
        <v>233</v>
      </c>
      <c r="T112" s="12" t="s">
        <v>112</v>
      </c>
      <c r="U112" s="12"/>
      <c r="V112" s="52"/>
      <c r="W112" s="12"/>
      <c r="X112" s="12"/>
      <c r="Y112" s="12"/>
      <c r="Z112" s="12"/>
      <c r="AA112" s="2" t="n">
        <f aca="false">N112</f>
        <v>850</v>
      </c>
      <c r="AB112" s="2" t="n">
        <v>1</v>
      </c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</row>
    <row r="113" customFormat="false" ht="12" hidden="false" customHeight="true" outlineLevel="0" collapsed="false">
      <c r="A113" s="56" t="s">
        <v>231</v>
      </c>
      <c r="C113" s="40" t="n">
        <v>36986</v>
      </c>
      <c r="E113" s="3" t="s">
        <v>302</v>
      </c>
      <c r="G113" s="2" t="s">
        <v>281</v>
      </c>
      <c r="H113" s="12"/>
      <c r="I113" s="4" t="n">
        <v>11340</v>
      </c>
      <c r="M113" s="42" t="n">
        <f aca="false">N113/1000</f>
        <v>3.4</v>
      </c>
      <c r="N113" s="8" t="n">
        <v>3400</v>
      </c>
      <c r="O113" s="12" t="s">
        <v>37</v>
      </c>
      <c r="P113" s="1" t="s">
        <v>33</v>
      </c>
      <c r="Q113" s="1" t="s">
        <v>55</v>
      </c>
      <c r="R113" s="12" t="s">
        <v>305</v>
      </c>
      <c r="S113" s="12" t="s">
        <v>233</v>
      </c>
      <c r="T113" s="12" t="s">
        <v>112</v>
      </c>
      <c r="U113" s="12"/>
      <c r="V113" s="52"/>
      <c r="W113" s="12"/>
      <c r="X113" s="12"/>
      <c r="Y113" s="12"/>
      <c r="Z113" s="12"/>
      <c r="AA113" s="2" t="n">
        <f aca="false">N113</f>
        <v>3400</v>
      </c>
      <c r="AB113" s="2" t="n">
        <v>1</v>
      </c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</row>
    <row r="114" customFormat="false" ht="12" hidden="false" customHeight="true" outlineLevel="0" collapsed="false">
      <c r="A114" s="1" t="n">
        <v>720617</v>
      </c>
      <c r="C114" s="40" t="n">
        <v>36987</v>
      </c>
      <c r="E114" s="3" t="s">
        <v>306</v>
      </c>
      <c r="G114" s="2" t="s">
        <v>281</v>
      </c>
      <c r="H114" s="12"/>
      <c r="I114" s="4" t="s">
        <v>307</v>
      </c>
      <c r="M114" s="42" t="n">
        <f aca="false">N114/1000</f>
        <v>4164.36</v>
      </c>
      <c r="N114" s="8" t="n">
        <v>4164360</v>
      </c>
      <c r="O114" s="12" t="s">
        <v>32</v>
      </c>
      <c r="P114" s="1" t="s">
        <v>28</v>
      </c>
      <c r="Q114" s="1" t="s">
        <v>55</v>
      </c>
      <c r="R114" s="12" t="s">
        <v>308</v>
      </c>
      <c r="S114" s="12" t="n">
        <v>0.055</v>
      </c>
      <c r="T114" s="12" t="s">
        <v>309</v>
      </c>
      <c r="U114" s="12"/>
      <c r="V114" s="52"/>
      <c r="W114" s="12"/>
      <c r="X114" s="12"/>
      <c r="Y114" s="12"/>
      <c r="Z114" s="12"/>
      <c r="AA114" s="2" t="n">
        <f aca="false">N114</f>
        <v>4164360</v>
      </c>
      <c r="AB114" s="2" t="n">
        <v>1</v>
      </c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</row>
    <row r="115" customFormat="false" ht="12" hidden="false" customHeight="true" outlineLevel="0" collapsed="false">
      <c r="A115" s="56" t="s">
        <v>295</v>
      </c>
      <c r="C115" s="40" t="n">
        <v>36990</v>
      </c>
      <c r="E115" s="3" t="s">
        <v>296</v>
      </c>
      <c r="G115" s="2" t="s">
        <v>281</v>
      </c>
      <c r="H115" s="12"/>
      <c r="I115" s="4" t="s">
        <v>282</v>
      </c>
      <c r="M115" s="42" t="n">
        <f aca="false">N115/1000</f>
        <v>-100</v>
      </c>
      <c r="N115" s="8" t="n">
        <v>-100000</v>
      </c>
      <c r="O115" s="12" t="s">
        <v>297</v>
      </c>
      <c r="P115" s="1" t="s">
        <v>298</v>
      </c>
      <c r="Q115" s="1" t="s">
        <v>55</v>
      </c>
      <c r="R115" s="12" t="s">
        <v>299</v>
      </c>
      <c r="S115" s="12" t="n">
        <v>-0.14</v>
      </c>
      <c r="T115" s="12" t="s">
        <v>300</v>
      </c>
      <c r="U115" s="12"/>
      <c r="V115" s="52"/>
      <c r="W115" s="12"/>
      <c r="X115" s="12"/>
      <c r="Y115" s="12"/>
      <c r="Z115" s="12"/>
      <c r="AA115" s="2" t="n">
        <f aca="false">N115</f>
        <v>-100000</v>
      </c>
      <c r="AB115" s="2" t="n">
        <v>1</v>
      </c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</row>
    <row r="116" customFormat="false" ht="12" hidden="false" customHeight="true" outlineLevel="0" collapsed="false">
      <c r="A116" s="47"/>
      <c r="C116" s="40"/>
      <c r="G116" s="2" t="s">
        <v>281</v>
      </c>
      <c r="H116" s="12"/>
      <c r="M116" s="42" t="n">
        <f aca="false">N116/1000</f>
        <v>0</v>
      </c>
      <c r="O116" s="12"/>
      <c r="P116" s="1"/>
      <c r="Q116" s="1"/>
      <c r="R116" s="12"/>
      <c r="S116" s="12"/>
      <c r="T116" s="12"/>
      <c r="U116" s="12"/>
      <c r="V116" s="52"/>
      <c r="W116" s="12"/>
      <c r="X116" s="12"/>
      <c r="Y116" s="12"/>
      <c r="Z116" s="12"/>
      <c r="AA116" s="2" t="n">
        <f aca="false">N116</f>
        <v>0</v>
      </c>
      <c r="AB116" s="2" t="n">
        <v>1</v>
      </c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</row>
    <row r="117" customFormat="false" ht="12" hidden="false" customHeight="true" outlineLevel="0" collapsed="false">
      <c r="A117" s="47" t="s">
        <v>310</v>
      </c>
      <c r="C117" s="40" t="n">
        <v>36992</v>
      </c>
      <c r="E117" s="57" t="s">
        <v>311</v>
      </c>
      <c r="G117" s="2" t="s">
        <v>281</v>
      </c>
      <c r="H117" s="12"/>
      <c r="I117" s="4" t="s">
        <v>312</v>
      </c>
      <c r="M117" s="42" t="n">
        <f aca="false">N117/1000</f>
        <v>6.561</v>
      </c>
      <c r="N117" s="8" t="n">
        <f aca="false">7290-729</f>
        <v>6561</v>
      </c>
      <c r="O117" s="12" t="s">
        <v>37</v>
      </c>
      <c r="P117" s="1" t="s">
        <v>28</v>
      </c>
      <c r="Q117" s="1" t="s">
        <v>43</v>
      </c>
      <c r="R117" s="12" t="s">
        <v>313</v>
      </c>
      <c r="S117" s="12" t="s">
        <v>314</v>
      </c>
      <c r="T117" s="12" t="s">
        <v>315</v>
      </c>
      <c r="U117" s="12"/>
      <c r="V117" s="52"/>
      <c r="W117" s="12"/>
      <c r="X117" s="12"/>
      <c r="Y117" s="12"/>
      <c r="Z117" s="12"/>
      <c r="AA117" s="2" t="n">
        <f aca="false">N117</f>
        <v>6561</v>
      </c>
      <c r="AB117" s="2" t="n">
        <v>1</v>
      </c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</row>
    <row r="118" customFormat="false" ht="12" hidden="false" customHeight="true" outlineLevel="0" collapsed="false">
      <c r="A118" s="47" t="s">
        <v>316</v>
      </c>
      <c r="C118" s="40" t="n">
        <v>36992</v>
      </c>
      <c r="E118" s="3" t="s">
        <v>157</v>
      </c>
      <c r="G118" s="2" t="s">
        <v>281</v>
      </c>
      <c r="H118" s="12"/>
      <c r="M118" s="42" t="n">
        <f aca="false">N118/1000</f>
        <v>26.7</v>
      </c>
      <c r="N118" s="8" t="n">
        <v>26700</v>
      </c>
      <c r="O118" s="12" t="s">
        <v>32</v>
      </c>
      <c r="P118" s="1" t="s">
        <v>181</v>
      </c>
      <c r="Q118" s="1"/>
      <c r="R118" s="12"/>
      <c r="S118" s="12"/>
      <c r="T118" s="12"/>
      <c r="U118" s="12"/>
      <c r="V118" s="52"/>
      <c r="W118" s="12"/>
      <c r="X118" s="12"/>
      <c r="Y118" s="12"/>
      <c r="Z118" s="12"/>
      <c r="AA118" s="2" t="n">
        <f aca="false">N118</f>
        <v>26700</v>
      </c>
      <c r="AB118" s="2" t="n">
        <v>1</v>
      </c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</row>
    <row r="119" customFormat="false" ht="12" hidden="false" customHeight="true" outlineLevel="0" collapsed="false">
      <c r="A119" s="47" t="s">
        <v>152</v>
      </c>
      <c r="C119" s="40" t="n">
        <v>36992</v>
      </c>
      <c r="E119" s="3" t="s">
        <v>202</v>
      </c>
      <c r="G119" s="2" t="s">
        <v>281</v>
      </c>
      <c r="H119" s="12"/>
      <c r="I119" s="4" t="s">
        <v>203</v>
      </c>
      <c r="M119" s="42" t="n">
        <f aca="false">N119/1000</f>
        <v>14.6</v>
      </c>
      <c r="N119" s="8" t="n">
        <v>14600</v>
      </c>
      <c r="O119" s="12" t="s">
        <v>37</v>
      </c>
      <c r="P119" s="1" t="s">
        <v>181</v>
      </c>
      <c r="Q119" s="1" t="s">
        <v>55</v>
      </c>
      <c r="R119" s="12" t="s">
        <v>154</v>
      </c>
      <c r="S119" s="12"/>
      <c r="T119" s="12" t="s">
        <v>317</v>
      </c>
      <c r="U119" s="12"/>
      <c r="V119" s="52"/>
      <c r="W119" s="12"/>
      <c r="X119" s="12"/>
      <c r="Y119" s="12"/>
      <c r="Z119" s="12"/>
      <c r="AA119" s="2" t="n">
        <f aca="false">N119</f>
        <v>14600</v>
      </c>
      <c r="AB119" s="2" t="n">
        <v>1</v>
      </c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</row>
    <row r="120" customFormat="false" ht="12" hidden="false" customHeight="true" outlineLevel="0" collapsed="false">
      <c r="A120" s="47" t="s">
        <v>318</v>
      </c>
      <c r="C120" s="40" t="n">
        <v>36992</v>
      </c>
      <c r="E120" s="3" t="s">
        <v>319</v>
      </c>
      <c r="G120" s="2" t="s">
        <v>281</v>
      </c>
      <c r="H120" s="12"/>
      <c r="I120" s="4" t="s">
        <v>320</v>
      </c>
      <c r="J120" s="4"/>
      <c r="M120" s="42" t="n">
        <f aca="false">N120/1000</f>
        <v>2.049</v>
      </c>
      <c r="N120" s="8" t="n">
        <v>2049</v>
      </c>
      <c r="O120" s="12" t="s">
        <v>37</v>
      </c>
      <c r="P120" s="1" t="s">
        <v>225</v>
      </c>
      <c r="Q120" s="1" t="s">
        <v>55</v>
      </c>
      <c r="R120" s="12" t="s">
        <v>321</v>
      </c>
      <c r="S120" s="12" t="s">
        <v>322</v>
      </c>
      <c r="T120" s="12" t="s">
        <v>112</v>
      </c>
      <c r="U120" s="12"/>
      <c r="V120" s="52"/>
      <c r="W120" s="12"/>
      <c r="X120" s="12"/>
      <c r="Y120" s="12"/>
      <c r="Z120" s="12"/>
      <c r="AA120" s="2" t="n">
        <f aca="false">N120</f>
        <v>2049</v>
      </c>
      <c r="AB120" s="2" t="n">
        <v>1</v>
      </c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</row>
    <row r="121" customFormat="false" ht="12" hidden="false" customHeight="true" outlineLevel="0" collapsed="false">
      <c r="C121" s="40" t="n">
        <v>36993</v>
      </c>
      <c r="G121" s="41" t="s">
        <v>281</v>
      </c>
      <c r="H121" s="12"/>
      <c r="M121" s="42" t="n">
        <f aca="false">N121/1000</f>
        <v>-21.887</v>
      </c>
      <c r="N121" s="8" t="n">
        <v>-21887</v>
      </c>
      <c r="O121" s="12" t="s">
        <v>32</v>
      </c>
      <c r="P121" s="1" t="s">
        <v>181</v>
      </c>
      <c r="Q121" s="1"/>
      <c r="R121" s="12"/>
      <c r="S121" s="12"/>
      <c r="T121" s="12"/>
      <c r="U121" s="12"/>
      <c r="V121" s="52"/>
      <c r="W121" s="12"/>
      <c r="X121" s="12"/>
      <c r="Y121" s="12"/>
      <c r="Z121" s="12"/>
      <c r="AA121" s="2" t="n">
        <f aca="false">N121</f>
        <v>-21887</v>
      </c>
      <c r="AB121" s="2" t="n">
        <v>1</v>
      </c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</row>
    <row r="122" customFormat="false" ht="12" hidden="false" customHeight="true" outlineLevel="0" collapsed="false">
      <c r="A122" s="47" t="s">
        <v>323</v>
      </c>
      <c r="C122" s="40" t="n">
        <v>36997</v>
      </c>
      <c r="E122" s="3" t="s">
        <v>319</v>
      </c>
      <c r="G122" s="2" t="s">
        <v>281</v>
      </c>
      <c r="H122" s="12"/>
      <c r="I122" s="4" t="s">
        <v>320</v>
      </c>
      <c r="J122" s="4"/>
      <c r="M122" s="42" t="n">
        <f aca="false">N122/1000</f>
        <v>0.756</v>
      </c>
      <c r="N122" s="8" t="n">
        <v>756</v>
      </c>
      <c r="O122" s="12" t="s">
        <v>37</v>
      </c>
      <c r="P122" s="1" t="s">
        <v>225</v>
      </c>
      <c r="Q122" s="1" t="s">
        <v>55</v>
      </c>
      <c r="R122" s="12" t="s">
        <v>324</v>
      </c>
      <c r="S122" s="12" t="s">
        <v>322</v>
      </c>
      <c r="T122" s="12" t="s">
        <v>112</v>
      </c>
      <c r="U122" s="12"/>
      <c r="V122" s="52"/>
      <c r="W122" s="12"/>
      <c r="X122" s="12"/>
      <c r="Y122" s="12"/>
      <c r="Z122" s="12"/>
      <c r="AA122" s="2" t="n">
        <f aca="false">N122</f>
        <v>756</v>
      </c>
      <c r="AB122" s="2" t="n">
        <v>1</v>
      </c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</row>
    <row r="123" customFormat="false" ht="12" hidden="false" customHeight="true" outlineLevel="0" collapsed="false">
      <c r="A123" s="47" t="s">
        <v>325</v>
      </c>
      <c r="C123" s="40" t="n">
        <v>36998</v>
      </c>
      <c r="E123" s="3" t="s">
        <v>326</v>
      </c>
      <c r="G123" s="2" t="s">
        <v>281</v>
      </c>
      <c r="H123" s="12"/>
      <c r="I123" s="4" t="n">
        <v>2500</v>
      </c>
      <c r="J123" s="4"/>
      <c r="M123" s="42" t="n">
        <f aca="false">N123/1000</f>
        <v>18.255</v>
      </c>
      <c r="N123" s="8" t="n">
        <v>18255</v>
      </c>
      <c r="O123" s="12" t="s">
        <v>37</v>
      </c>
      <c r="P123" s="1" t="s">
        <v>33</v>
      </c>
      <c r="Q123" s="1" t="s">
        <v>55</v>
      </c>
      <c r="R123" s="12" t="s">
        <v>327</v>
      </c>
      <c r="S123" s="12" t="n">
        <v>5.57</v>
      </c>
      <c r="T123" s="12"/>
      <c r="U123" s="12"/>
      <c r="V123" s="52"/>
      <c r="W123" s="12"/>
      <c r="X123" s="12"/>
      <c r="Y123" s="12"/>
      <c r="Z123" s="12"/>
      <c r="AA123" s="2" t="n">
        <f aca="false">N123</f>
        <v>18255</v>
      </c>
      <c r="AB123" s="2" t="n">
        <v>1</v>
      </c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</row>
    <row r="124" customFormat="false" ht="12" hidden="false" customHeight="true" outlineLevel="0" collapsed="false">
      <c r="A124" s="47" t="s">
        <v>325</v>
      </c>
      <c r="C124" s="40" t="n">
        <v>36998</v>
      </c>
      <c r="E124" s="3" t="s">
        <v>326</v>
      </c>
      <c r="G124" s="2" t="s">
        <v>281</v>
      </c>
      <c r="H124" s="12"/>
      <c r="I124" s="4" t="n">
        <v>3500</v>
      </c>
      <c r="J124" s="4"/>
      <c r="M124" s="42" t="n">
        <f aca="false">N124/1000</f>
        <v>86.22</v>
      </c>
      <c r="N124" s="8" t="n">
        <v>86220</v>
      </c>
      <c r="O124" s="12" t="s">
        <v>37</v>
      </c>
      <c r="P124" s="1" t="s">
        <v>33</v>
      </c>
      <c r="Q124" s="1" t="s">
        <v>55</v>
      </c>
      <c r="R124" s="12" t="s">
        <v>328</v>
      </c>
      <c r="S124" s="12" t="s">
        <v>322</v>
      </c>
      <c r="T124" s="12"/>
      <c r="U124" s="12"/>
      <c r="V124" s="52"/>
      <c r="W124" s="12"/>
      <c r="X124" s="12"/>
      <c r="Y124" s="12"/>
      <c r="Z124" s="12"/>
      <c r="AA124" s="2" t="n">
        <f aca="false">N124</f>
        <v>86220</v>
      </c>
      <c r="AB124" s="2" t="n">
        <v>1</v>
      </c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</row>
    <row r="125" customFormat="false" ht="12" hidden="false" customHeight="true" outlineLevel="0" collapsed="false">
      <c r="A125" s="47" t="s">
        <v>329</v>
      </c>
      <c r="C125" s="40" t="n">
        <v>36998</v>
      </c>
      <c r="E125" s="3" t="s">
        <v>330</v>
      </c>
      <c r="G125" s="2" t="s">
        <v>281</v>
      </c>
      <c r="H125" s="12"/>
      <c r="I125" s="4" t="n">
        <v>-1170000</v>
      </c>
      <c r="J125" s="4"/>
      <c r="M125" s="42" t="n">
        <f aca="false">N125/1000</f>
        <v>8.608</v>
      </c>
      <c r="N125" s="8" t="n">
        <v>8608</v>
      </c>
      <c r="O125" s="12" t="s">
        <v>37</v>
      </c>
      <c r="P125" s="1" t="s">
        <v>33</v>
      </c>
      <c r="Q125" s="1" t="s">
        <v>55</v>
      </c>
      <c r="R125" s="12" t="s">
        <v>324</v>
      </c>
      <c r="S125" s="12" t="s">
        <v>322</v>
      </c>
      <c r="T125" s="12"/>
      <c r="U125" s="12"/>
      <c r="V125" s="52"/>
      <c r="W125" s="12"/>
      <c r="X125" s="12"/>
      <c r="Y125" s="12"/>
      <c r="Z125" s="12"/>
      <c r="AA125" s="2" t="n">
        <f aca="false">N125</f>
        <v>8608</v>
      </c>
      <c r="AB125" s="2" t="n">
        <v>1</v>
      </c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</row>
    <row r="126" customFormat="false" ht="12" hidden="false" customHeight="true" outlineLevel="0" collapsed="false">
      <c r="A126" s="1" t="s">
        <v>331</v>
      </c>
      <c r="C126" s="40" t="n">
        <v>36999</v>
      </c>
      <c r="E126" s="3" t="s">
        <v>332</v>
      </c>
      <c r="G126" s="41" t="s">
        <v>281</v>
      </c>
      <c r="H126" s="12"/>
      <c r="K126" s="4" t="s">
        <v>179</v>
      </c>
      <c r="M126" s="42" t="n">
        <f aca="false">N126/1000</f>
        <v>0</v>
      </c>
      <c r="N126" s="8" t="n">
        <v>0</v>
      </c>
      <c r="O126" s="12" t="s">
        <v>27</v>
      </c>
      <c r="P126" s="1" t="s">
        <v>61</v>
      </c>
      <c r="Q126" s="1" t="s">
        <v>43</v>
      </c>
      <c r="R126" s="12" t="s">
        <v>333</v>
      </c>
      <c r="S126" s="12" t="n">
        <v>-0.6</v>
      </c>
      <c r="T126" s="12" t="s">
        <v>334</v>
      </c>
      <c r="U126" s="12"/>
      <c r="V126" s="52"/>
      <c r="W126" s="12"/>
      <c r="X126" s="12"/>
      <c r="Y126" s="12"/>
      <c r="Z126" s="12"/>
      <c r="AA126" s="2" t="n">
        <f aca="false">N126</f>
        <v>0</v>
      </c>
      <c r="AB126" s="2" t="n">
        <v>1</v>
      </c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</row>
    <row r="127" customFormat="false" ht="12" hidden="false" customHeight="true" outlineLevel="0" collapsed="false">
      <c r="A127" s="1" t="s">
        <v>335</v>
      </c>
      <c r="C127" s="40" t="n">
        <v>37000</v>
      </c>
      <c r="E127" s="57" t="s">
        <v>336</v>
      </c>
      <c r="G127" s="41" t="s">
        <v>281</v>
      </c>
      <c r="H127" s="12"/>
      <c r="I127" s="4" t="s">
        <v>337</v>
      </c>
      <c r="M127" s="42" t="n">
        <f aca="false">N127/1000</f>
        <v>29.22</v>
      </c>
      <c r="N127" s="8" t="n">
        <v>29220</v>
      </c>
      <c r="O127" s="12" t="s">
        <v>37</v>
      </c>
      <c r="P127" s="1" t="s">
        <v>28</v>
      </c>
      <c r="Q127" s="1" t="s">
        <v>55</v>
      </c>
      <c r="R127" s="12" t="s">
        <v>338</v>
      </c>
      <c r="S127" s="12" t="n">
        <v>0.12</v>
      </c>
      <c r="T127" s="12" t="s">
        <v>339</v>
      </c>
      <c r="U127" s="12"/>
      <c r="V127" s="52"/>
      <c r="W127" s="12"/>
      <c r="X127" s="12"/>
      <c r="Y127" s="12"/>
      <c r="Z127" s="12"/>
      <c r="AA127" s="2" t="n">
        <f aca="false">N127</f>
        <v>29220</v>
      </c>
      <c r="AB127" s="2" t="n">
        <v>1</v>
      </c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</row>
    <row r="128" customFormat="false" ht="12" hidden="false" customHeight="true" outlineLevel="0" collapsed="false">
      <c r="A128" s="1" t="s">
        <v>335</v>
      </c>
      <c r="C128" s="40" t="n">
        <v>37000</v>
      </c>
      <c r="E128" s="3" t="s">
        <v>340</v>
      </c>
      <c r="G128" s="41" t="s">
        <v>281</v>
      </c>
      <c r="H128" s="12"/>
      <c r="I128" s="4" t="s">
        <v>341</v>
      </c>
      <c r="M128" s="42" t="n">
        <f aca="false">N128/1000</f>
        <v>11.625</v>
      </c>
      <c r="N128" s="8" t="n">
        <f aca="false">7500*31*0.05</f>
        <v>11625</v>
      </c>
      <c r="O128" s="12" t="s">
        <v>37</v>
      </c>
      <c r="P128" s="1" t="s">
        <v>28</v>
      </c>
      <c r="Q128" s="1" t="s">
        <v>55</v>
      </c>
      <c r="R128" s="12" t="s">
        <v>342</v>
      </c>
      <c r="S128" s="12" t="n">
        <v>0.1</v>
      </c>
      <c r="T128" s="12" t="s">
        <v>87</v>
      </c>
      <c r="U128" s="12"/>
      <c r="V128" s="52"/>
      <c r="W128" s="12"/>
      <c r="X128" s="12"/>
      <c r="Y128" s="12"/>
      <c r="Z128" s="12"/>
      <c r="AA128" s="2" t="n">
        <f aca="false">N128</f>
        <v>11625</v>
      </c>
      <c r="AB128" s="2" t="n">
        <v>1</v>
      </c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</row>
    <row r="129" customFormat="false" ht="12" hidden="false" customHeight="true" outlineLevel="0" collapsed="false">
      <c r="A129" s="1" t="s">
        <v>343</v>
      </c>
      <c r="C129" s="40" t="n">
        <v>37000</v>
      </c>
      <c r="E129" s="3" t="s">
        <v>344</v>
      </c>
      <c r="G129" s="41" t="s">
        <v>281</v>
      </c>
      <c r="H129" s="12"/>
      <c r="I129" s="4" t="s">
        <v>345</v>
      </c>
      <c r="K129" s="4" t="s">
        <v>345</v>
      </c>
      <c r="M129" s="42" t="n">
        <f aca="false">N129/1000</f>
        <v>25360.942</v>
      </c>
      <c r="N129" s="8" t="n">
        <v>25360942</v>
      </c>
      <c r="O129" s="12" t="s">
        <v>32</v>
      </c>
      <c r="P129" s="1" t="s">
        <v>28</v>
      </c>
      <c r="Q129" s="1" t="s">
        <v>95</v>
      </c>
      <c r="R129" s="12" t="s">
        <v>346</v>
      </c>
      <c r="S129" s="12" t="s">
        <v>322</v>
      </c>
      <c r="T129" s="12" t="s">
        <v>347</v>
      </c>
      <c r="U129" s="12"/>
      <c r="V129" s="52"/>
      <c r="W129" s="12"/>
      <c r="X129" s="12"/>
      <c r="Y129" s="12"/>
      <c r="Z129" s="12"/>
      <c r="AA129" s="2" t="n">
        <f aca="false">N129</f>
        <v>25360942</v>
      </c>
      <c r="AB129" s="2" t="n">
        <v>1</v>
      </c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</row>
    <row r="130" customFormat="false" ht="12" hidden="false" customHeight="true" outlineLevel="0" collapsed="false">
      <c r="A130" s="1" t="s">
        <v>343</v>
      </c>
      <c r="C130" s="40" t="n">
        <v>37001</v>
      </c>
      <c r="E130" s="3" t="s">
        <v>344</v>
      </c>
      <c r="G130" s="41" t="s">
        <v>281</v>
      </c>
      <c r="H130" s="12"/>
      <c r="I130" s="4" t="s">
        <v>345</v>
      </c>
      <c r="K130" s="4" t="s">
        <v>345</v>
      </c>
      <c r="M130" s="42" t="n">
        <f aca="false">N130/1000</f>
        <v>-1500</v>
      </c>
      <c r="N130" s="8" t="n">
        <v>-1500000</v>
      </c>
      <c r="O130" s="12" t="s">
        <v>32</v>
      </c>
      <c r="P130" s="1" t="s">
        <v>28</v>
      </c>
      <c r="Q130" s="1" t="s">
        <v>95</v>
      </c>
      <c r="R130" s="12" t="s">
        <v>346</v>
      </c>
      <c r="S130" s="12" t="s">
        <v>322</v>
      </c>
      <c r="T130" s="12" t="s">
        <v>347</v>
      </c>
      <c r="U130" s="12"/>
      <c r="V130" s="52"/>
      <c r="W130" s="12"/>
      <c r="X130" s="12"/>
      <c r="Y130" s="12"/>
      <c r="Z130" s="12"/>
      <c r="AA130" s="2" t="n">
        <f aca="false">N130</f>
        <v>-1500000</v>
      </c>
      <c r="AB130" s="2" t="n">
        <v>1</v>
      </c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</row>
    <row r="131" customFormat="false" ht="12" hidden="false" customHeight="true" outlineLevel="0" collapsed="false">
      <c r="A131" s="1" t="s">
        <v>348</v>
      </c>
      <c r="C131" s="40" t="n">
        <v>37004</v>
      </c>
      <c r="E131" s="3" t="s">
        <v>349</v>
      </c>
      <c r="G131" s="41" t="s">
        <v>281</v>
      </c>
      <c r="H131" s="12"/>
      <c r="K131" s="4" t="s">
        <v>350</v>
      </c>
      <c r="M131" s="42" t="n">
        <f aca="false">N131/1000</f>
        <v>0</v>
      </c>
      <c r="N131" s="8" t="n">
        <v>0</v>
      </c>
      <c r="O131" s="12" t="s">
        <v>37</v>
      </c>
      <c r="P131" s="1" t="s">
        <v>28</v>
      </c>
      <c r="Q131" s="1" t="s">
        <v>43</v>
      </c>
      <c r="R131" s="12" t="n">
        <v>37012</v>
      </c>
      <c r="S131" s="12" t="n">
        <v>0</v>
      </c>
      <c r="T131" s="12" t="s">
        <v>351</v>
      </c>
      <c r="U131" s="12"/>
      <c r="V131" s="52"/>
      <c r="W131" s="12"/>
      <c r="X131" s="12"/>
      <c r="Y131" s="12"/>
      <c r="Z131" s="12"/>
      <c r="AA131" s="2" t="n">
        <f aca="false">N131</f>
        <v>0</v>
      </c>
      <c r="AB131" s="2" t="n">
        <v>1</v>
      </c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</row>
    <row r="132" customFormat="false" ht="12" hidden="false" customHeight="true" outlineLevel="0" collapsed="false">
      <c r="A132" s="1" t="s">
        <v>352</v>
      </c>
      <c r="C132" s="40" t="n">
        <v>37005</v>
      </c>
      <c r="E132" s="3" t="s">
        <v>353</v>
      </c>
      <c r="G132" s="41" t="s">
        <v>281</v>
      </c>
      <c r="H132" s="12"/>
      <c r="I132" s="4" t="s">
        <v>158</v>
      </c>
      <c r="M132" s="42" t="n">
        <f aca="false">N132/1000</f>
        <v>45.544</v>
      </c>
      <c r="N132" s="8" t="n">
        <v>45544</v>
      </c>
      <c r="O132" s="12" t="s">
        <v>27</v>
      </c>
      <c r="P132" s="1" t="s">
        <v>61</v>
      </c>
      <c r="Q132" s="1" t="s">
        <v>55</v>
      </c>
      <c r="R132" s="12" t="s">
        <v>274</v>
      </c>
      <c r="S132" s="12" t="n">
        <v>0.05</v>
      </c>
      <c r="T132" s="12" t="s">
        <v>354</v>
      </c>
      <c r="U132" s="12"/>
      <c r="V132" s="52"/>
      <c r="W132" s="12"/>
      <c r="X132" s="12"/>
      <c r="Y132" s="12"/>
      <c r="Z132" s="12"/>
      <c r="AA132" s="2" t="n">
        <f aca="false">N132</f>
        <v>45544</v>
      </c>
      <c r="AB132" s="2" t="n">
        <v>1</v>
      </c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</row>
    <row r="133" customFormat="false" ht="12" hidden="false" customHeight="true" outlineLevel="0" collapsed="false">
      <c r="A133" s="1" t="s">
        <v>355</v>
      </c>
      <c r="C133" s="40" t="n">
        <v>37005</v>
      </c>
      <c r="E133" s="3" t="s">
        <v>356</v>
      </c>
      <c r="G133" s="41" t="s">
        <v>281</v>
      </c>
      <c r="H133" s="12"/>
      <c r="K133" s="4" t="s">
        <v>357</v>
      </c>
      <c r="M133" s="42" t="n">
        <f aca="false">N133/1000</f>
        <v>6.564</v>
      </c>
      <c r="N133" s="8" t="n">
        <v>6564</v>
      </c>
      <c r="O133" s="12" t="s">
        <v>27</v>
      </c>
      <c r="P133" s="1" t="s">
        <v>61</v>
      </c>
      <c r="Q133" s="1" t="s">
        <v>43</v>
      </c>
      <c r="R133" s="12" t="n">
        <v>37012</v>
      </c>
      <c r="S133" s="12" t="n">
        <v>-0.07</v>
      </c>
      <c r="T133" s="12" t="s">
        <v>354</v>
      </c>
      <c r="U133" s="12"/>
      <c r="V133" s="52"/>
      <c r="W133" s="12"/>
      <c r="X133" s="12"/>
      <c r="Y133" s="12"/>
      <c r="Z133" s="12"/>
      <c r="AA133" s="2" t="n">
        <f aca="false">N133</f>
        <v>6564</v>
      </c>
      <c r="AB133" s="2" t="n">
        <v>1</v>
      </c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</row>
    <row r="134" customFormat="false" ht="12" hidden="false" customHeight="true" outlineLevel="0" collapsed="false">
      <c r="A134" s="51" t="s">
        <v>358</v>
      </c>
      <c r="C134" s="40" t="n">
        <v>37005</v>
      </c>
      <c r="E134" s="3" t="s">
        <v>359</v>
      </c>
      <c r="G134" s="41" t="s">
        <v>281</v>
      </c>
      <c r="H134" s="12"/>
      <c r="K134" s="4" t="s">
        <v>360</v>
      </c>
      <c r="M134" s="42" t="n">
        <f aca="false">N134/1000</f>
        <v>57.485</v>
      </c>
      <c r="N134" s="8" t="n">
        <v>57485</v>
      </c>
      <c r="O134" s="12" t="s">
        <v>27</v>
      </c>
      <c r="P134" s="1" t="s">
        <v>61</v>
      </c>
      <c r="Q134" s="1" t="s">
        <v>43</v>
      </c>
      <c r="R134" s="12" t="n">
        <v>37012</v>
      </c>
      <c r="S134" s="12" t="n">
        <v>-0.67</v>
      </c>
      <c r="T134" s="12" t="s">
        <v>334</v>
      </c>
      <c r="U134" s="12"/>
      <c r="V134" s="52"/>
      <c r="W134" s="12"/>
      <c r="X134" s="12"/>
      <c r="Y134" s="12"/>
      <c r="Z134" s="12"/>
      <c r="AA134" s="2" t="n">
        <f aca="false">N134</f>
        <v>57485</v>
      </c>
      <c r="AB134" s="2" t="n">
        <v>1</v>
      </c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</row>
    <row r="135" customFormat="false" ht="12" hidden="false" customHeight="true" outlineLevel="0" collapsed="false">
      <c r="A135" s="51" t="s">
        <v>361</v>
      </c>
      <c r="C135" s="40" t="n">
        <v>37005</v>
      </c>
      <c r="E135" s="3" t="s">
        <v>362</v>
      </c>
      <c r="G135" s="41" t="s">
        <v>281</v>
      </c>
      <c r="H135" s="12"/>
      <c r="I135" s="4" t="s">
        <v>179</v>
      </c>
      <c r="M135" s="42" t="n">
        <f aca="false">N135/1000</f>
        <v>7.743</v>
      </c>
      <c r="N135" s="8" t="n">
        <v>7743</v>
      </c>
      <c r="O135" s="12" t="s">
        <v>27</v>
      </c>
      <c r="P135" s="1" t="s">
        <v>61</v>
      </c>
      <c r="Q135" s="1" t="s">
        <v>55</v>
      </c>
      <c r="R135" s="12" t="n">
        <v>37012</v>
      </c>
      <c r="S135" s="12" t="n">
        <v>-0.55</v>
      </c>
      <c r="T135" s="12" t="s">
        <v>334</v>
      </c>
      <c r="U135" s="12"/>
      <c r="V135" s="52"/>
      <c r="W135" s="12"/>
      <c r="X135" s="12"/>
      <c r="Y135" s="12"/>
      <c r="Z135" s="12"/>
      <c r="AA135" s="2" t="n">
        <f aca="false">N135</f>
        <v>7743</v>
      </c>
      <c r="AB135" s="2" t="n">
        <v>1</v>
      </c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</row>
    <row r="136" customFormat="false" ht="12" hidden="false" customHeight="true" outlineLevel="0" collapsed="false">
      <c r="A136" s="51" t="s">
        <v>363</v>
      </c>
      <c r="C136" s="40" t="n">
        <v>37005</v>
      </c>
      <c r="E136" s="3" t="s">
        <v>172</v>
      </c>
      <c r="G136" s="41" t="s">
        <v>281</v>
      </c>
      <c r="H136" s="12"/>
      <c r="I136" s="4" t="s">
        <v>364</v>
      </c>
      <c r="M136" s="42" t="n">
        <f aca="false">N136/1000</f>
        <v>0</v>
      </c>
      <c r="N136" s="8" t="n">
        <v>0</v>
      </c>
      <c r="O136" s="12" t="s">
        <v>37</v>
      </c>
      <c r="P136" s="1" t="s">
        <v>28</v>
      </c>
      <c r="Q136" s="1" t="s">
        <v>55</v>
      </c>
      <c r="R136" s="12" t="s">
        <v>365</v>
      </c>
      <c r="S136" s="12" t="s">
        <v>366</v>
      </c>
      <c r="T136" s="12" t="s">
        <v>112</v>
      </c>
      <c r="U136" s="12"/>
      <c r="V136" s="52"/>
      <c r="W136" s="12"/>
      <c r="X136" s="12"/>
      <c r="Y136" s="12"/>
      <c r="Z136" s="12"/>
      <c r="AA136" s="2" t="n">
        <f aca="false">N136</f>
        <v>0</v>
      </c>
      <c r="AB136" s="2" t="n">
        <v>1</v>
      </c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</row>
    <row r="137" customFormat="false" ht="12" hidden="false" customHeight="true" outlineLevel="0" collapsed="false">
      <c r="A137" s="51" t="s">
        <v>367</v>
      </c>
      <c r="C137" s="40" t="n">
        <v>37007</v>
      </c>
      <c r="E137" s="3" t="s">
        <v>172</v>
      </c>
      <c r="G137" s="41" t="s">
        <v>281</v>
      </c>
      <c r="H137" s="12"/>
      <c r="I137" s="4" t="n">
        <v>350000</v>
      </c>
      <c r="M137" s="42" t="n">
        <f aca="false">N137/1000</f>
        <v>2.125</v>
      </c>
      <c r="N137" s="8" t="n">
        <v>2125</v>
      </c>
      <c r="O137" s="12" t="s">
        <v>37</v>
      </c>
      <c r="P137" s="1" t="s">
        <v>33</v>
      </c>
      <c r="Q137" s="1" t="s">
        <v>55</v>
      </c>
      <c r="R137" s="12" t="s">
        <v>368</v>
      </c>
      <c r="S137" s="12" t="s">
        <v>233</v>
      </c>
      <c r="T137" s="12"/>
      <c r="U137" s="12"/>
      <c r="V137" s="52"/>
      <c r="W137" s="12"/>
      <c r="X137" s="12"/>
      <c r="Y137" s="12"/>
      <c r="Z137" s="12"/>
      <c r="AA137" s="2" t="n">
        <f aca="false">N137</f>
        <v>2125</v>
      </c>
      <c r="AB137" s="2" t="n">
        <v>1</v>
      </c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</row>
    <row r="138" customFormat="false" ht="12" hidden="false" customHeight="true" outlineLevel="0" collapsed="false">
      <c r="A138" s="51" t="n">
        <v>755904</v>
      </c>
      <c r="C138" s="40" t="n">
        <v>37007</v>
      </c>
      <c r="E138" s="3" t="s">
        <v>206</v>
      </c>
      <c r="G138" s="41" t="s">
        <v>281</v>
      </c>
      <c r="H138" s="12"/>
      <c r="K138" s="4" t="s">
        <v>369</v>
      </c>
      <c r="M138" s="42" t="n">
        <f aca="false">N138/1000</f>
        <v>0</v>
      </c>
      <c r="N138" s="8" t="n">
        <v>0</v>
      </c>
      <c r="O138" s="12" t="s">
        <v>27</v>
      </c>
      <c r="P138" s="1" t="s">
        <v>28</v>
      </c>
      <c r="Q138" s="1" t="s">
        <v>43</v>
      </c>
      <c r="R138" s="12" t="s">
        <v>342</v>
      </c>
      <c r="S138" s="12" t="n">
        <v>0</v>
      </c>
      <c r="T138" s="12" t="s">
        <v>139</v>
      </c>
      <c r="U138" s="12"/>
      <c r="V138" s="52"/>
      <c r="W138" s="12"/>
      <c r="X138" s="12"/>
      <c r="Y138" s="12"/>
      <c r="Z138" s="12"/>
      <c r="AA138" s="2" t="n">
        <f aca="false">N138</f>
        <v>0</v>
      </c>
      <c r="AB138" s="2" t="n">
        <v>1</v>
      </c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</row>
    <row r="139" customFormat="false" ht="12" hidden="false" customHeight="true" outlineLevel="0" collapsed="false">
      <c r="A139" s="51" t="n">
        <v>755897</v>
      </c>
      <c r="C139" s="40" t="n">
        <v>37007</v>
      </c>
      <c r="E139" s="3" t="s">
        <v>332</v>
      </c>
      <c r="G139" s="41" t="s">
        <v>281</v>
      </c>
      <c r="H139" s="12"/>
      <c r="I139" s="4" t="s">
        <v>369</v>
      </c>
      <c r="J139" s="4"/>
      <c r="M139" s="42" t="n">
        <f aca="false">N139/1000</f>
        <v>1.55</v>
      </c>
      <c r="N139" s="8" t="n">
        <f aca="false">5000*31*0.01</f>
        <v>1550</v>
      </c>
      <c r="O139" s="12" t="s">
        <v>27</v>
      </c>
      <c r="P139" s="1" t="s">
        <v>28</v>
      </c>
      <c r="Q139" s="1" t="s">
        <v>55</v>
      </c>
      <c r="R139" s="12" t="s">
        <v>342</v>
      </c>
      <c r="S139" s="12" t="n">
        <v>0.01</v>
      </c>
      <c r="T139" s="12" t="s">
        <v>139</v>
      </c>
      <c r="U139" s="12"/>
      <c r="V139" s="52"/>
      <c r="W139" s="12"/>
      <c r="X139" s="12"/>
      <c r="Y139" s="12"/>
      <c r="Z139" s="12"/>
      <c r="AA139" s="2" t="n">
        <f aca="false">N139</f>
        <v>1550</v>
      </c>
      <c r="AB139" s="2" t="n">
        <v>1</v>
      </c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</row>
    <row r="140" customFormat="false" ht="12" hidden="false" customHeight="true" outlineLevel="0" collapsed="false">
      <c r="C140" s="40"/>
      <c r="G140" s="41"/>
      <c r="H140" s="12"/>
      <c r="M140" s="42" t="n">
        <f aca="false">N140/1000</f>
        <v>0</v>
      </c>
      <c r="O140" s="12"/>
      <c r="P140" s="1"/>
      <c r="Q140" s="12"/>
      <c r="R140" s="12"/>
      <c r="S140" s="12"/>
      <c r="T140" s="12"/>
      <c r="U140" s="12"/>
      <c r="V140" s="52"/>
      <c r="W140" s="12"/>
      <c r="X140" s="12"/>
      <c r="Y140" s="12"/>
      <c r="Z140" s="12"/>
      <c r="AA140" s="2" t="n">
        <f aca="false">N140</f>
        <v>0</v>
      </c>
      <c r="AB140" s="2" t="n">
        <v>1</v>
      </c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</row>
    <row r="141" customFormat="false" ht="12" hidden="false" customHeight="true" outlineLevel="0" collapsed="false">
      <c r="C141" s="40"/>
      <c r="G141" s="41"/>
      <c r="H141" s="12"/>
      <c r="M141" s="42" t="n">
        <f aca="false">N141/1000</f>
        <v>0</v>
      </c>
      <c r="O141" s="12"/>
      <c r="P141" s="1"/>
      <c r="Q141" s="12"/>
      <c r="R141" s="12"/>
      <c r="S141" s="12"/>
      <c r="T141" s="12"/>
      <c r="U141" s="12"/>
      <c r="V141" s="52"/>
      <c r="W141" s="12"/>
      <c r="X141" s="12"/>
      <c r="Y141" s="12"/>
      <c r="Z141" s="12"/>
      <c r="AA141" s="2" t="n">
        <f aca="false">N141</f>
        <v>0</v>
      </c>
      <c r="AB141" s="2" t="n">
        <v>1</v>
      </c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</row>
    <row r="142" customFormat="false" ht="12" hidden="false" customHeight="true" outlineLevel="0" collapsed="false">
      <c r="C142" s="40"/>
      <c r="G142" s="41"/>
      <c r="H142" s="12"/>
      <c r="M142" s="42" t="n">
        <f aca="false">N142/1000</f>
        <v>0</v>
      </c>
      <c r="O142" s="12"/>
      <c r="P142" s="1"/>
      <c r="Q142" s="12"/>
      <c r="R142" s="12"/>
      <c r="S142" s="12"/>
      <c r="T142" s="12"/>
      <c r="U142" s="12"/>
      <c r="V142" s="52"/>
      <c r="W142" s="12"/>
      <c r="X142" s="12"/>
      <c r="Y142" s="12"/>
      <c r="Z142" s="12"/>
      <c r="AA142" s="2" t="n">
        <f aca="false">N142</f>
        <v>0</v>
      </c>
      <c r="AB142" s="2" t="n">
        <v>1</v>
      </c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</row>
    <row r="143" customFormat="false" ht="12" hidden="false" customHeight="true" outlineLevel="0" collapsed="false">
      <c r="C143" s="40"/>
      <c r="G143" s="41"/>
      <c r="H143" s="12"/>
      <c r="M143" s="42" t="n">
        <f aca="false">N143/1000</f>
        <v>0</v>
      </c>
      <c r="O143" s="12"/>
      <c r="P143" s="1"/>
      <c r="Q143" s="12"/>
      <c r="R143" s="12"/>
      <c r="S143" s="12"/>
      <c r="T143" s="12"/>
      <c r="U143" s="12"/>
      <c r="V143" s="52"/>
      <c r="W143" s="12"/>
      <c r="X143" s="12"/>
      <c r="Y143" s="12"/>
      <c r="Z143" s="12"/>
      <c r="AA143" s="2" t="n">
        <f aca="false">N143</f>
        <v>0</v>
      </c>
      <c r="AB143" s="2" t="n">
        <v>1</v>
      </c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</row>
    <row r="144" customFormat="false" ht="12" hidden="false" customHeight="true" outlineLevel="0" collapsed="false">
      <c r="C144" s="40"/>
      <c r="G144" s="41"/>
      <c r="H144" s="12"/>
      <c r="M144" s="42" t="n">
        <f aca="false">N144/1000</f>
        <v>0</v>
      </c>
      <c r="O144" s="12"/>
      <c r="P144" s="1"/>
      <c r="Q144" s="12"/>
      <c r="R144" s="12"/>
      <c r="S144" s="12"/>
      <c r="T144" s="12"/>
      <c r="U144" s="12"/>
      <c r="V144" s="52"/>
      <c r="W144" s="12"/>
      <c r="X144" s="12"/>
      <c r="Y144" s="12"/>
      <c r="Z144" s="12"/>
      <c r="AA144" s="2" t="n">
        <f aca="false">N144</f>
        <v>0</v>
      </c>
      <c r="AB144" s="2" t="n">
        <v>1</v>
      </c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</row>
    <row r="145" customFormat="false" ht="12" hidden="false" customHeight="true" outlineLevel="0" collapsed="false">
      <c r="C145" s="40"/>
      <c r="G145" s="41"/>
      <c r="H145" s="12"/>
      <c r="M145" s="42" t="n">
        <f aca="false">N145/1000</f>
        <v>0</v>
      </c>
      <c r="O145" s="12"/>
      <c r="P145" s="1"/>
      <c r="Q145" s="12"/>
      <c r="R145" s="12"/>
      <c r="S145" s="12"/>
      <c r="T145" s="12"/>
      <c r="U145" s="12"/>
      <c r="V145" s="52"/>
      <c r="W145" s="12"/>
      <c r="X145" s="12"/>
      <c r="Y145" s="12"/>
      <c r="Z145" s="12"/>
      <c r="AA145" s="2" t="n">
        <f aca="false">N145</f>
        <v>0</v>
      </c>
      <c r="AB145" s="2" t="n">
        <v>1</v>
      </c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</row>
    <row r="146" customFormat="false" ht="12" hidden="false" customHeight="true" outlineLevel="0" collapsed="false">
      <c r="C146" s="40"/>
      <c r="G146" s="41"/>
      <c r="H146" s="12"/>
      <c r="M146" s="42" t="n">
        <f aca="false">N146/1000</f>
        <v>0</v>
      </c>
      <c r="O146" s="12"/>
      <c r="P146" s="1"/>
      <c r="Q146" s="12"/>
      <c r="R146" s="12"/>
      <c r="S146" s="12"/>
      <c r="T146" s="12"/>
      <c r="U146" s="12"/>
      <c r="V146" s="52"/>
      <c r="W146" s="12"/>
      <c r="X146" s="12"/>
      <c r="Y146" s="12"/>
      <c r="Z146" s="12"/>
      <c r="AA146" s="2" t="n">
        <f aca="false">N146</f>
        <v>0</v>
      </c>
      <c r="AB146" s="2" t="n">
        <v>1</v>
      </c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</row>
    <row r="147" customFormat="false" ht="12" hidden="false" customHeight="true" outlineLevel="0" collapsed="false">
      <c r="C147" s="40"/>
      <c r="G147" s="41"/>
      <c r="H147" s="12"/>
      <c r="M147" s="42" t="n">
        <f aca="false">N147/1000</f>
        <v>0</v>
      </c>
      <c r="O147" s="12"/>
      <c r="P147" s="1"/>
      <c r="Q147" s="12"/>
      <c r="R147" s="12"/>
      <c r="S147" s="12"/>
      <c r="T147" s="12"/>
      <c r="U147" s="12"/>
      <c r="V147" s="52"/>
      <c r="W147" s="12"/>
      <c r="X147" s="12"/>
      <c r="Y147" s="12"/>
      <c r="Z147" s="12"/>
      <c r="AA147" s="2" t="n">
        <f aca="false">N147</f>
        <v>0</v>
      </c>
      <c r="AB147" s="2" t="n">
        <v>1</v>
      </c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</row>
    <row r="148" customFormat="false" ht="12" hidden="false" customHeight="true" outlineLevel="0" collapsed="false">
      <c r="C148" s="40"/>
      <c r="G148" s="41"/>
      <c r="H148" s="12"/>
      <c r="M148" s="42" t="n">
        <f aca="false">N148/1000</f>
        <v>0</v>
      </c>
      <c r="O148" s="12"/>
      <c r="P148" s="1"/>
      <c r="Q148" s="12"/>
      <c r="R148" s="12"/>
      <c r="S148" s="12"/>
      <c r="T148" s="12"/>
      <c r="U148" s="12"/>
      <c r="V148" s="52"/>
      <c r="W148" s="12"/>
      <c r="X148" s="12"/>
      <c r="Y148" s="12"/>
      <c r="Z148" s="12"/>
      <c r="AA148" s="2" t="n">
        <f aca="false">N148</f>
        <v>0</v>
      </c>
      <c r="AB148" s="2" t="n">
        <v>1</v>
      </c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</row>
    <row r="149" customFormat="false" ht="12" hidden="false" customHeight="true" outlineLevel="0" collapsed="false">
      <c r="C149" s="40"/>
      <c r="G149" s="41"/>
      <c r="H149" s="12"/>
      <c r="M149" s="42" t="n">
        <f aca="false">N149/1000</f>
        <v>0</v>
      </c>
      <c r="O149" s="12"/>
      <c r="P149" s="1"/>
      <c r="Q149" s="12"/>
      <c r="R149" s="12"/>
      <c r="S149" s="12"/>
      <c r="T149" s="12"/>
      <c r="U149" s="12"/>
      <c r="V149" s="52"/>
      <c r="W149" s="12"/>
      <c r="X149" s="12"/>
      <c r="Y149" s="12"/>
      <c r="Z149" s="12"/>
      <c r="AA149" s="2" t="n">
        <f aca="false">N149</f>
        <v>0</v>
      </c>
      <c r="AB149" s="2" t="n">
        <v>1</v>
      </c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</row>
    <row r="150" customFormat="false" ht="12" hidden="false" customHeight="true" outlineLevel="0" collapsed="false">
      <c r="C150" s="40"/>
      <c r="G150" s="41"/>
      <c r="H150" s="12"/>
      <c r="M150" s="42" t="n">
        <f aca="false">N150/1000</f>
        <v>0</v>
      </c>
      <c r="O150" s="12"/>
      <c r="P150" s="1"/>
      <c r="Q150" s="12"/>
      <c r="R150" s="12"/>
      <c r="S150" s="12"/>
      <c r="T150" s="12"/>
      <c r="U150" s="12"/>
      <c r="V150" s="52"/>
      <c r="W150" s="12"/>
      <c r="X150" s="12"/>
      <c r="Y150" s="12"/>
      <c r="Z150" s="12"/>
      <c r="AA150" s="2" t="n">
        <f aca="false">N150</f>
        <v>0</v>
      </c>
      <c r="AB150" s="2" t="n">
        <v>1</v>
      </c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</row>
    <row r="151" customFormat="false" ht="12" hidden="false" customHeight="true" outlineLevel="0" collapsed="false">
      <c r="C151" s="40"/>
      <c r="G151" s="41"/>
      <c r="H151" s="12"/>
      <c r="M151" s="42" t="n">
        <f aca="false">N151/1000</f>
        <v>0</v>
      </c>
      <c r="O151" s="12"/>
      <c r="P151" s="1"/>
      <c r="Q151" s="12"/>
      <c r="R151" s="12"/>
      <c r="S151" s="12"/>
      <c r="T151" s="12"/>
      <c r="U151" s="12"/>
      <c r="V151" s="52"/>
      <c r="W151" s="12"/>
      <c r="X151" s="12"/>
      <c r="Y151" s="12"/>
      <c r="Z151" s="12"/>
      <c r="AA151" s="2" t="n">
        <f aca="false">N151</f>
        <v>0</v>
      </c>
      <c r="AB151" s="2" t="n">
        <v>1</v>
      </c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</row>
    <row r="152" customFormat="false" ht="12" hidden="false" customHeight="true" outlineLevel="0" collapsed="false">
      <c r="A152" s="51"/>
      <c r="C152" s="40"/>
      <c r="G152" s="41"/>
      <c r="H152" s="12"/>
      <c r="M152" s="42" t="n">
        <f aca="false">N152/1000</f>
        <v>0</v>
      </c>
      <c r="O152" s="12"/>
      <c r="P152" s="1"/>
      <c r="Q152" s="12"/>
      <c r="R152" s="12"/>
      <c r="S152" s="12"/>
      <c r="T152" s="12"/>
      <c r="U152" s="12"/>
      <c r="V152" s="52"/>
      <c r="W152" s="12"/>
      <c r="X152" s="12"/>
      <c r="Y152" s="12"/>
      <c r="Z152" s="12"/>
      <c r="AA152" s="2" t="n">
        <f aca="false">N152</f>
        <v>0</v>
      </c>
      <c r="AB152" s="2" t="n">
        <v>1</v>
      </c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</row>
    <row r="153" customFormat="false" ht="12.75" hidden="false" customHeight="true" outlineLevel="0" collapsed="false">
      <c r="A153" s="20"/>
      <c r="B153" s="20"/>
      <c r="M153" s="42" t="n">
        <f aca="false">N153/1000</f>
        <v>0</v>
      </c>
      <c r="V153" s="52"/>
      <c r="AA153" s="2" t="n">
        <f aca="false">N153</f>
        <v>0</v>
      </c>
      <c r="AB153" s="2" t="n">
        <v>1</v>
      </c>
    </row>
    <row r="154" customFormat="false" ht="12.75" hidden="false" customHeight="true" outlineLevel="0" collapsed="false">
      <c r="A154" s="20"/>
      <c r="B154" s="18"/>
      <c r="M154" s="42" t="n">
        <f aca="false">N154/1000</f>
        <v>0</v>
      </c>
      <c r="N154" s="58"/>
      <c r="V154" s="52"/>
      <c r="AA154" s="2" t="n">
        <f aca="false">N154</f>
        <v>0</v>
      </c>
      <c r="AB154" s="2" t="n">
        <v>1</v>
      </c>
    </row>
    <row r="155" customFormat="false" ht="12" hidden="false" customHeight="true" outlineLevel="0" collapsed="false">
      <c r="A155" s="59" t="s">
        <v>370</v>
      </c>
      <c r="B155" s="59"/>
      <c r="C155" s="60"/>
      <c r="D155" s="60"/>
      <c r="E155" s="61"/>
      <c r="F155" s="60"/>
      <c r="G155" s="62"/>
      <c r="H155" s="60"/>
      <c r="I155" s="63" t="n">
        <f aca="false">SUBTOTAL(9,I9:I154)</f>
        <v>12395332</v>
      </c>
      <c r="J155" s="64"/>
      <c r="K155" s="63" t="n">
        <f aca="false">SUBTOTAL(9,K9:K154)</f>
        <v>10177781</v>
      </c>
      <c r="L155" s="65"/>
      <c r="M155" s="66" t="n">
        <f aca="false">SUBTOTAL(9,M9:M154)</f>
        <v>37325.58375</v>
      </c>
      <c r="N155" s="67" t="n">
        <f aca="false">SUBTOTAL(9,N9:N154)</f>
        <v>37325583.75</v>
      </c>
      <c r="P155" s="1"/>
      <c r="V155" s="52"/>
    </row>
    <row r="156" customFormat="false" ht="12.75" hidden="false" customHeight="true" outlineLevel="0" collapsed="false">
      <c r="C156" s="12"/>
      <c r="G156" s="1"/>
      <c r="L156" s="68"/>
      <c r="O156" s="1"/>
      <c r="V156" s="52"/>
    </row>
    <row r="157" customFormat="false" ht="12.75" hidden="false" customHeight="true" outlineLevel="0" collapsed="false">
      <c r="A157" s="69"/>
      <c r="C157" s="12"/>
      <c r="G157" s="1"/>
      <c r="L157" s="68"/>
      <c r="O157" s="1"/>
      <c r="V157" s="52"/>
    </row>
    <row r="158" customFormat="false" ht="12.75" hidden="false" customHeight="true" outlineLevel="0" collapsed="false">
      <c r="A158" s="69"/>
      <c r="C158" s="12"/>
      <c r="G158" s="1"/>
      <c r="L158" s="68"/>
      <c r="O158" s="1"/>
      <c r="V158" s="52"/>
    </row>
    <row r="159" customFormat="false" ht="12.75" hidden="false" customHeight="true" outlineLevel="0" collapsed="false">
      <c r="A159" s="69"/>
      <c r="C159" s="12"/>
      <c r="G159" s="1"/>
      <c r="L159" s="68"/>
      <c r="O159" s="1"/>
      <c r="V159" s="52"/>
    </row>
    <row r="160" customFormat="false" ht="12.75" hidden="false" customHeight="true" outlineLevel="0" collapsed="false">
      <c r="A160" s="69"/>
      <c r="C160" s="12"/>
      <c r="G160" s="1"/>
      <c r="L160" s="68"/>
      <c r="O160" s="1"/>
      <c r="V160" s="52"/>
    </row>
    <row r="161" customFormat="false" ht="12.75" hidden="false" customHeight="true" outlineLevel="0" collapsed="false">
      <c r="A161" s="69"/>
      <c r="C161" s="12"/>
      <c r="G161" s="1"/>
      <c r="L161" s="68"/>
      <c r="O161" s="1"/>
      <c r="V161" s="52"/>
    </row>
    <row r="162" customFormat="false" ht="12.75" hidden="false" customHeight="true" outlineLevel="0" collapsed="false">
      <c r="A162" s="69"/>
      <c r="C162" s="12"/>
      <c r="G162" s="1"/>
      <c r="L162" s="68"/>
      <c r="O162" s="1"/>
      <c r="V162" s="52"/>
    </row>
    <row r="163" customFormat="false" ht="12.75" hidden="false" customHeight="true" outlineLevel="0" collapsed="false">
      <c r="A163" s="69"/>
      <c r="B163" s="70"/>
      <c r="C163" s="12"/>
      <c r="G163" s="1"/>
      <c r="L163" s="68"/>
      <c r="O163" s="1"/>
      <c r="V163" s="52"/>
    </row>
    <row r="164" customFormat="false" ht="12.75" hidden="false" customHeight="true" outlineLevel="0" collapsed="false">
      <c r="A164" s="69"/>
      <c r="B164" s="70"/>
      <c r="C164" s="12"/>
      <c r="G164" s="1"/>
      <c r="L164" s="68"/>
      <c r="O164" s="1"/>
      <c r="V164" s="52"/>
    </row>
    <row r="165" customFormat="false" ht="12.75" hidden="false" customHeight="true" outlineLevel="0" collapsed="false">
      <c r="A165" s="69"/>
      <c r="B165" s="70"/>
      <c r="C165" s="12"/>
      <c r="G165" s="1"/>
      <c r="L165" s="68"/>
      <c r="O165" s="1"/>
      <c r="V165" s="52"/>
    </row>
    <row r="166" customFormat="false" ht="12.75" hidden="false" customHeight="true" outlineLevel="0" collapsed="false">
      <c r="A166" s="69"/>
      <c r="B166" s="70"/>
      <c r="C166" s="12"/>
      <c r="G166" s="1"/>
      <c r="L166" s="68"/>
      <c r="O166" s="1"/>
      <c r="V166" s="52"/>
    </row>
    <row r="167" customFormat="false" ht="12.75" hidden="false" customHeight="true" outlineLevel="0" collapsed="false">
      <c r="A167" s="69"/>
      <c r="C167" s="12"/>
      <c r="G167" s="1"/>
      <c r="L167" s="68"/>
      <c r="O167" s="1"/>
      <c r="V167" s="52"/>
    </row>
    <row r="168" customFormat="false" ht="12.75" hidden="false" customHeight="true" outlineLevel="0" collapsed="false">
      <c r="A168" s="69"/>
      <c r="C168" s="12"/>
      <c r="G168" s="1"/>
      <c r="L168" s="68"/>
      <c r="O168" s="1"/>
      <c r="V168" s="52"/>
    </row>
    <row r="169" customFormat="false" ht="12.75" hidden="false" customHeight="true" outlineLevel="0" collapsed="false">
      <c r="A169" s="69"/>
      <c r="C169" s="12"/>
      <c r="G169" s="1"/>
      <c r="L169" s="68"/>
      <c r="O169" s="1"/>
      <c r="V169" s="52"/>
    </row>
    <row r="170" customFormat="false" ht="12.75" hidden="false" customHeight="true" outlineLevel="0" collapsed="false">
      <c r="A170" s="69"/>
      <c r="C170" s="12"/>
      <c r="G170" s="1"/>
      <c r="L170" s="68"/>
      <c r="O170" s="1"/>
      <c r="V170" s="52"/>
    </row>
    <row r="171" customFormat="false" ht="12.75" hidden="false" customHeight="true" outlineLevel="0" collapsed="false">
      <c r="A171" s="69"/>
      <c r="C171" s="12"/>
      <c r="G171" s="1"/>
      <c r="L171" s="68"/>
      <c r="O171" s="1"/>
      <c r="V171" s="52"/>
    </row>
    <row r="172" customFormat="false" ht="12.75" hidden="false" customHeight="true" outlineLevel="0" collapsed="false">
      <c r="A172" s="69"/>
      <c r="C172" s="12"/>
      <c r="G172" s="1"/>
      <c r="L172" s="68"/>
      <c r="O172" s="1"/>
      <c r="V172" s="52"/>
    </row>
    <row r="173" customFormat="false" ht="12.75" hidden="false" customHeight="true" outlineLevel="0" collapsed="false">
      <c r="A173" s="69"/>
      <c r="C173" s="12"/>
      <c r="G173" s="1"/>
      <c r="L173" s="68"/>
      <c r="O173" s="1"/>
      <c r="V173" s="52"/>
    </row>
    <row r="174" customFormat="false" ht="12.75" hidden="false" customHeight="true" outlineLevel="0" collapsed="false">
      <c r="A174" s="69"/>
      <c r="C174" s="12"/>
      <c r="G174" s="1"/>
      <c r="L174" s="68"/>
      <c r="O174" s="1"/>
      <c r="V174" s="52"/>
    </row>
    <row r="175" customFormat="false" ht="12.75" hidden="false" customHeight="true" outlineLevel="0" collapsed="false">
      <c r="A175" s="69"/>
      <c r="C175" s="12"/>
      <c r="G175" s="1"/>
      <c r="L175" s="68"/>
      <c r="O175" s="1"/>
      <c r="V175" s="52"/>
    </row>
    <row r="176" customFormat="false" ht="12.75" hidden="false" customHeight="true" outlineLevel="0" collapsed="false">
      <c r="A176" s="69"/>
      <c r="C176" s="12"/>
      <c r="G176" s="1"/>
      <c r="L176" s="68"/>
      <c r="O176" s="1"/>
      <c r="V176" s="52"/>
    </row>
    <row r="177" customFormat="false" ht="12.75" hidden="false" customHeight="true" outlineLevel="0" collapsed="false">
      <c r="A177" s="69"/>
      <c r="C177" s="12"/>
      <c r="G177" s="1"/>
      <c r="L177" s="68"/>
      <c r="O177" s="1"/>
      <c r="V177" s="52"/>
    </row>
    <row r="178" customFormat="false" ht="12.75" hidden="false" customHeight="true" outlineLevel="0" collapsed="false">
      <c r="A178" s="69"/>
      <c r="C178" s="12"/>
      <c r="G178" s="1"/>
      <c r="L178" s="68"/>
      <c r="O178" s="1"/>
      <c r="V178" s="52"/>
    </row>
    <row r="179" customFormat="false" ht="12.75" hidden="false" customHeight="true" outlineLevel="0" collapsed="false">
      <c r="A179" s="69"/>
      <c r="C179" s="12"/>
      <c r="G179" s="1"/>
      <c r="L179" s="68"/>
      <c r="O179" s="1"/>
      <c r="V179" s="52"/>
    </row>
    <row r="180" customFormat="false" ht="12.75" hidden="false" customHeight="true" outlineLevel="0" collapsed="false">
      <c r="A180" s="69"/>
      <c r="C180" s="12"/>
      <c r="G180" s="1"/>
      <c r="L180" s="68"/>
      <c r="O180" s="1"/>
      <c r="V180" s="52"/>
    </row>
    <row r="181" customFormat="false" ht="12.75" hidden="false" customHeight="true" outlineLevel="0" collapsed="false">
      <c r="A181" s="69"/>
      <c r="C181" s="12"/>
      <c r="G181" s="1"/>
      <c r="L181" s="68"/>
      <c r="O181" s="1"/>
      <c r="V181" s="52"/>
    </row>
    <row r="182" customFormat="false" ht="12.75" hidden="false" customHeight="true" outlineLevel="0" collapsed="false">
      <c r="A182" s="69"/>
      <c r="C182" s="12"/>
      <c r="G182" s="1"/>
      <c r="L182" s="68"/>
      <c r="O182" s="1"/>
      <c r="V182" s="52"/>
    </row>
    <row r="183" customFormat="false" ht="12.75" hidden="false" customHeight="true" outlineLevel="0" collapsed="false">
      <c r="A183" s="69"/>
      <c r="C183" s="12"/>
      <c r="G183" s="1"/>
      <c r="L183" s="68"/>
      <c r="O183" s="1"/>
      <c r="V183" s="52"/>
    </row>
    <row r="184" customFormat="false" ht="12.75" hidden="false" customHeight="true" outlineLevel="0" collapsed="false">
      <c r="A184" s="69"/>
      <c r="C184" s="12"/>
      <c r="G184" s="1"/>
      <c r="L184" s="68"/>
      <c r="O184" s="1"/>
      <c r="V184" s="52"/>
    </row>
    <row r="185" customFormat="false" ht="12.75" hidden="false" customHeight="true" outlineLevel="0" collapsed="false">
      <c r="A185" s="69"/>
      <c r="C185" s="12"/>
      <c r="G185" s="1"/>
      <c r="L185" s="68"/>
      <c r="O185" s="1"/>
      <c r="V185" s="52"/>
    </row>
    <row r="186" customFormat="false" ht="12.75" hidden="false" customHeight="true" outlineLevel="0" collapsed="false">
      <c r="A186" s="69"/>
      <c r="C186" s="12"/>
      <c r="G186" s="1"/>
      <c r="L186" s="68"/>
      <c r="O186" s="1"/>
      <c r="V186" s="52"/>
    </row>
    <row r="187" customFormat="false" ht="12.75" hidden="false" customHeight="true" outlineLevel="0" collapsed="false">
      <c r="A187" s="69"/>
      <c r="C187" s="12"/>
      <c r="G187" s="1"/>
      <c r="L187" s="68"/>
      <c r="O187" s="1"/>
      <c r="V187" s="52"/>
    </row>
    <row r="188" customFormat="false" ht="12.75" hidden="false" customHeight="true" outlineLevel="0" collapsed="false">
      <c r="A188" s="69"/>
      <c r="C188" s="12"/>
      <c r="G188" s="1"/>
      <c r="L188" s="68"/>
      <c r="O188" s="1"/>
      <c r="V188" s="52"/>
    </row>
    <row r="189" customFormat="false" ht="12.75" hidden="false" customHeight="true" outlineLevel="0" collapsed="false">
      <c r="A189" s="69"/>
      <c r="C189" s="12"/>
      <c r="G189" s="1"/>
      <c r="L189" s="68"/>
      <c r="O189" s="1"/>
      <c r="V189" s="52"/>
    </row>
    <row r="190" customFormat="false" ht="12.75" hidden="false" customHeight="true" outlineLevel="0" collapsed="false">
      <c r="A190" s="69"/>
      <c r="C190" s="12"/>
      <c r="G190" s="1"/>
      <c r="L190" s="68"/>
      <c r="O190" s="1"/>
      <c r="V190" s="52"/>
    </row>
    <row r="191" customFormat="false" ht="12.75" hidden="false" customHeight="true" outlineLevel="0" collapsed="false">
      <c r="A191" s="69"/>
      <c r="V191" s="52"/>
    </row>
    <row r="192" customFormat="false" ht="12.75" hidden="false" customHeight="true" outlineLevel="0" collapsed="false">
      <c r="V192" s="52"/>
    </row>
    <row r="193" customFormat="false" ht="12.75" hidden="false" customHeight="true" outlineLevel="0" collapsed="false">
      <c r="V193" s="52"/>
    </row>
    <row r="194" customFormat="false" ht="12.75" hidden="false" customHeight="true" outlineLevel="0" collapsed="false">
      <c r="V194" s="52"/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71" width="8.41"/>
    <col collapsed="false" customWidth="true" hidden="false" outlineLevel="0" max="2" min="2" style="72" width="13.41"/>
    <col collapsed="false" customWidth="true" hidden="true" outlineLevel="0" max="3" min="3" style="72" width="10.71"/>
    <col collapsed="false" customWidth="true" hidden="false" outlineLevel="0" max="4" min="4" style="72" width="8.85"/>
    <col collapsed="false" customWidth="true" hidden="false" outlineLevel="0" max="5" min="5" style="71" width="12.56"/>
    <col collapsed="false" customWidth="true" hidden="false" outlineLevel="0" max="6" min="6" style="71" width="2.7"/>
    <col collapsed="false" customWidth="true" hidden="false" outlineLevel="0" max="7" min="7" style="71" width="11.42"/>
    <col collapsed="false" customWidth="true" hidden="false" outlineLevel="0" max="8" min="8" style="71" width="2.7"/>
    <col collapsed="false" customWidth="true" hidden="false" outlineLevel="0" max="9" min="9" style="71" width="14.41"/>
    <col collapsed="false" customWidth="true" hidden="false" outlineLevel="0" max="10" min="10" style="73" width="10.71"/>
    <col collapsed="false" customWidth="true" hidden="false" outlineLevel="0" max="12" min="11" style="71" width="10.71"/>
    <col collapsed="false" customWidth="true" hidden="false" outlineLevel="0" max="13" min="13" style="74" width="10.71"/>
    <col collapsed="false" customWidth="true" hidden="false" outlineLevel="0" max="14" min="14" style="4" width="10.71"/>
    <col collapsed="false" customWidth="true" hidden="false" outlineLevel="0" max="15" min="15" style="5" width="10.71"/>
    <col collapsed="false" customWidth="true" hidden="false" outlineLevel="0" max="16" min="16" style="4" width="10.71"/>
    <col collapsed="false" customWidth="true" hidden="false" outlineLevel="0" max="18" min="17" style="6" width="10.71"/>
    <col collapsed="false" customWidth="true" hidden="false" outlineLevel="0" max="19" min="19" style="8" width="10.71"/>
    <col collapsed="false" customWidth="true" hidden="false" outlineLevel="0" max="20" min="20" style="71" width="10.71"/>
    <col collapsed="false" customWidth="true" hidden="false" outlineLevel="0" max="21" min="21" style="75" width="10.71"/>
    <col collapsed="false" customWidth="true" hidden="false" outlineLevel="0" max="23" min="22" style="71" width="10.71"/>
    <col collapsed="false" customWidth="true" hidden="false" outlineLevel="0" max="24" min="24" style="71" width="8.7"/>
    <col collapsed="false" customWidth="true" hidden="false" outlineLevel="0" max="25" min="25" style="71" width="17.99"/>
    <col collapsed="false" customWidth="true" hidden="false" outlineLevel="0" max="26" min="26" style="71" width="1.56"/>
    <col collapsed="false" customWidth="true" hidden="false" outlineLevel="0" max="27" min="27" style="76" width="23.7"/>
    <col collapsed="false" customWidth="true" hidden="false" outlineLevel="0" max="28" min="28" style="71" width="4.99"/>
    <col collapsed="false" customWidth="true" hidden="false" outlineLevel="0" max="29" min="29" style="71" width="2.42"/>
    <col collapsed="false" customWidth="true" hidden="false" outlineLevel="0" max="30" min="30" style="71" width="6.7"/>
    <col collapsed="false" customWidth="true" hidden="false" outlineLevel="0" max="31" min="31" style="71" width="2.42"/>
    <col collapsed="false" customWidth="true" hidden="false" outlineLevel="0" max="32" min="32" style="71" width="6.7"/>
    <col collapsed="false" customWidth="true" hidden="false" outlineLevel="0" max="33" min="33" style="71" width="2.42"/>
    <col collapsed="false" customWidth="true" hidden="false" outlineLevel="0" max="34" min="34" style="71" width="17.85"/>
    <col collapsed="false" customWidth="true" hidden="false" outlineLevel="0" max="35" min="35" style="71" width="3.28"/>
    <col collapsed="false" customWidth="true" hidden="false" outlineLevel="0" max="36" min="36" style="71" width="13.56"/>
    <col collapsed="false" customWidth="true" hidden="false" outlineLevel="0" max="37" min="37" style="71" width="3.28"/>
    <col collapsed="false" customWidth="true" hidden="false" outlineLevel="0" max="38" min="38" style="71" width="10.99"/>
    <col collapsed="false" customWidth="true" hidden="false" outlineLevel="0" max="39" min="39" style="71" width="2.42"/>
    <col collapsed="false" customWidth="true" hidden="false" outlineLevel="0" max="40" min="40" style="71" width="4.99"/>
    <col collapsed="false" customWidth="true" hidden="false" outlineLevel="0" max="41" min="41" style="71" width="1.56"/>
    <col collapsed="false" customWidth="true" hidden="false" outlineLevel="0" max="42" min="42" style="71" width="5.85"/>
    <col collapsed="false" customWidth="true" hidden="false" outlineLevel="0" max="43" min="43" style="71" width="3.28"/>
    <col collapsed="false" customWidth="true" hidden="false" outlineLevel="0" max="44" min="44" style="71" width="9.28"/>
    <col collapsed="false" customWidth="true" hidden="false" outlineLevel="0" max="45" min="45" style="71" width="2.42"/>
    <col collapsed="false" customWidth="true" hidden="false" outlineLevel="0" max="46" min="46" style="71" width="10.99"/>
    <col collapsed="false" customWidth="false" hidden="false" outlineLevel="0" max="257" min="47" style="71" width="8.41"/>
  </cols>
  <sheetData>
    <row r="1" customFormat="false" ht="14.1" hidden="false" customHeight="true" outlineLevel="0" collapsed="false">
      <c r="B1" s="77"/>
      <c r="C1" s="77"/>
      <c r="D1" s="77"/>
      <c r="E1" s="78"/>
      <c r="F1" s="78"/>
      <c r="G1" s="78"/>
      <c r="H1" s="78"/>
      <c r="I1" s="78"/>
      <c r="K1" s="78"/>
      <c r="L1" s="79"/>
      <c r="M1" s="80"/>
      <c r="Q1" s="5"/>
      <c r="R1" s="5"/>
      <c r="S1" s="16"/>
      <c r="T1" s="78"/>
      <c r="AI1" s="81"/>
      <c r="AK1" s="82"/>
    </row>
    <row r="2" customFormat="false" ht="14.1" hidden="false" customHeight="true" outlineLevel="0" collapsed="false">
      <c r="B2" s="77"/>
      <c r="C2" s="77"/>
      <c r="D2" s="77"/>
      <c r="E2" s="78"/>
      <c r="F2" s="78"/>
      <c r="G2" s="78"/>
      <c r="H2" s="78"/>
      <c r="I2" s="78"/>
      <c r="K2" s="78"/>
      <c r="L2" s="79"/>
      <c r="M2" s="80"/>
      <c r="Q2" s="5"/>
      <c r="R2" s="5"/>
      <c r="S2" s="16"/>
      <c r="T2" s="78"/>
      <c r="AI2" s="81"/>
      <c r="AK2" s="82"/>
    </row>
    <row r="3" customFormat="false" ht="14.1" hidden="false" customHeight="true" outlineLevel="0" collapsed="false">
      <c r="B3" s="77"/>
      <c r="C3" s="77"/>
      <c r="D3" s="77"/>
      <c r="E3" s="78"/>
      <c r="F3" s="78"/>
      <c r="G3" s="78"/>
      <c r="H3" s="78"/>
      <c r="I3" s="78"/>
      <c r="K3" s="78"/>
      <c r="L3" s="79"/>
      <c r="M3" s="80"/>
      <c r="Q3" s="5"/>
      <c r="R3" s="5"/>
      <c r="S3" s="16"/>
      <c r="T3" s="78"/>
      <c r="AI3" s="81"/>
      <c r="AK3" s="82"/>
    </row>
    <row r="4" customFormat="false" ht="14.1" hidden="false" customHeight="true" outlineLevel="0" collapsed="false">
      <c r="B4" s="83"/>
      <c r="C4" s="83"/>
      <c r="D4" s="83"/>
      <c r="E4" s="78"/>
      <c r="F4" s="78"/>
      <c r="G4" s="78"/>
      <c r="H4" s="78"/>
      <c r="I4" s="78"/>
      <c r="K4" s="78"/>
      <c r="L4" s="79"/>
      <c r="M4" s="80"/>
      <c r="Q4" s="5"/>
      <c r="R4" s="5"/>
      <c r="S4" s="16"/>
      <c r="T4" s="78"/>
      <c r="AI4" s="81"/>
      <c r="AK4" s="82"/>
    </row>
    <row r="5" customFormat="false" ht="14.1" hidden="false" customHeight="true" outlineLevel="0" collapsed="false">
      <c r="B5" s="84" t="s">
        <v>371</v>
      </c>
      <c r="C5" s="84"/>
      <c r="D5" s="84"/>
      <c r="E5" s="84"/>
      <c r="F5" s="84"/>
      <c r="G5" s="84"/>
      <c r="H5" s="84"/>
      <c r="I5" s="84"/>
      <c r="K5" s="78"/>
      <c r="L5" s="79"/>
      <c r="M5" s="80"/>
      <c r="Q5" s="5"/>
      <c r="R5" s="5"/>
      <c r="S5" s="16"/>
      <c r="T5" s="78"/>
    </row>
    <row r="6" customFormat="false" ht="14.1" hidden="false" customHeight="true" outlineLevel="0" collapsed="false">
      <c r="B6" s="84"/>
      <c r="C6" s="84"/>
      <c r="D6" s="84"/>
      <c r="E6" s="84"/>
      <c r="F6" s="84"/>
      <c r="G6" s="84"/>
      <c r="H6" s="84"/>
      <c r="I6" s="84"/>
      <c r="K6" s="78"/>
      <c r="L6" s="79"/>
      <c r="M6" s="80"/>
      <c r="Q6" s="5"/>
      <c r="R6" s="5"/>
      <c r="S6" s="16"/>
      <c r="T6" s="78"/>
    </row>
    <row r="7" customFormat="false" ht="14.1" hidden="false" customHeight="true" outlineLevel="0" collapsed="false">
      <c r="B7" s="84"/>
      <c r="C7" s="84"/>
      <c r="D7" s="84"/>
      <c r="E7" s="84"/>
      <c r="F7" s="84"/>
      <c r="G7" s="84"/>
      <c r="H7" s="84"/>
      <c r="I7" s="84"/>
      <c r="K7" s="78"/>
      <c r="L7" s="79"/>
      <c r="M7" s="80"/>
      <c r="Q7" s="5"/>
      <c r="R7" s="5"/>
      <c r="S7" s="16"/>
      <c r="T7" s="78"/>
    </row>
    <row r="8" customFormat="false" ht="14.1" hidden="false" customHeight="true" outlineLevel="0" collapsed="false">
      <c r="B8" s="85"/>
      <c r="C8" s="85"/>
      <c r="D8" s="85"/>
      <c r="E8" s="78"/>
      <c r="F8" s="78"/>
      <c r="G8" s="78"/>
      <c r="H8" s="78"/>
      <c r="I8" s="78"/>
      <c r="K8" s="81"/>
      <c r="L8" s="79"/>
      <c r="M8" s="80"/>
      <c r="Q8" s="5"/>
      <c r="R8" s="5"/>
      <c r="S8" s="16"/>
      <c r="T8" s="78"/>
    </row>
    <row r="9" customFormat="false" ht="14.1" hidden="false" customHeight="true" outlineLevel="0" collapsed="false">
      <c r="K9" s="82"/>
      <c r="L9" s="81"/>
    </row>
    <row r="10" customFormat="false" ht="14.1" hidden="false" customHeight="true" outlineLevel="0" collapsed="false">
      <c r="A10" s="86"/>
      <c r="B10" s="87"/>
      <c r="C10" s="87"/>
      <c r="D10" s="87"/>
      <c r="E10" s="86"/>
      <c r="F10" s="86"/>
      <c r="G10" s="86" t="s">
        <v>372</v>
      </c>
      <c r="H10" s="86"/>
      <c r="I10" s="86" t="s">
        <v>373</v>
      </c>
      <c r="J10" s="88"/>
      <c r="K10" s="86"/>
      <c r="L10" s="86"/>
      <c r="M10" s="86"/>
      <c r="N10" s="25"/>
      <c r="O10" s="16"/>
      <c r="P10" s="25"/>
      <c r="Q10" s="8"/>
      <c r="R10" s="16"/>
      <c r="T10" s="86"/>
      <c r="U10" s="87"/>
      <c r="V10" s="86"/>
      <c r="W10" s="86"/>
      <c r="X10" s="86"/>
      <c r="Y10" s="86"/>
      <c r="Z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customFormat="false" ht="14.1" hidden="false" customHeight="true" outlineLevel="0" collapsed="false">
      <c r="A11" s="86"/>
      <c r="B11" s="89" t="s">
        <v>17</v>
      </c>
      <c r="C11" s="89"/>
      <c r="D11" s="89"/>
      <c r="E11" s="90" t="s">
        <v>374</v>
      </c>
      <c r="F11" s="90"/>
      <c r="G11" s="90" t="s">
        <v>375</v>
      </c>
      <c r="H11" s="90"/>
      <c r="I11" s="90" t="s">
        <v>376</v>
      </c>
      <c r="J11" s="91"/>
      <c r="K11" s="92"/>
      <c r="L11" s="92"/>
      <c r="M11" s="86"/>
      <c r="N11" s="25"/>
      <c r="O11" s="16"/>
      <c r="P11" s="25"/>
      <c r="Q11" s="8"/>
      <c r="R11" s="16"/>
      <c r="S11" s="16"/>
      <c r="T11" s="92"/>
      <c r="U11" s="87"/>
      <c r="V11" s="86"/>
      <c r="W11" s="86"/>
      <c r="X11" s="86"/>
      <c r="Y11" s="86"/>
      <c r="Z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customFormat="false" ht="14.1" hidden="false" customHeight="true" outlineLevel="0" collapsed="false">
      <c r="A12" s="86"/>
      <c r="B12" s="93"/>
      <c r="C12" s="93"/>
      <c r="D12" s="93"/>
      <c r="E12" s="86"/>
      <c r="F12" s="86"/>
      <c r="G12" s="94"/>
      <c r="H12" s="94"/>
      <c r="I12" s="86"/>
      <c r="J12" s="88"/>
      <c r="K12" s="86"/>
      <c r="L12" s="93"/>
      <c r="M12" s="86"/>
      <c r="N12" s="25"/>
      <c r="O12" s="16"/>
      <c r="P12" s="25"/>
      <c r="Q12" s="16"/>
      <c r="R12" s="16"/>
      <c r="S12" s="95"/>
      <c r="T12" s="93"/>
      <c r="U12" s="87"/>
      <c r="V12" s="93"/>
      <c r="W12" s="93"/>
      <c r="X12" s="93"/>
      <c r="Y12" s="93"/>
      <c r="Z12" s="86"/>
      <c r="AA12" s="9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customFormat="false" ht="14.1" hidden="false" customHeight="true" outlineLevel="0" collapsed="false">
      <c r="B13" s="72" t="s">
        <v>377</v>
      </c>
      <c r="C13" s="72" t="s">
        <v>32</v>
      </c>
      <c r="E13" s="71" t="s">
        <v>378</v>
      </c>
      <c r="G13" s="97" t="n">
        <f aca="false">SUMIF('Orig Sched'!$O$9:$AA$154,'Summary Sched'!$C13,'Orig Sched'!$AA$9:$AA$154)</f>
        <v>32073487</v>
      </c>
      <c r="I13" s="97" t="n">
        <f aca="false">SUMIF('Orig Sched'!$O$9:$AB$154,'Summary Sched'!$C13,'Orig Sched'!$AB$9:$AB$154)</f>
        <v>19</v>
      </c>
      <c r="R13" s="98"/>
      <c r="T13" s="78"/>
      <c r="AA13" s="99"/>
    </row>
    <row r="14" customFormat="false" ht="14.1" hidden="false" customHeight="true" outlineLevel="0" collapsed="false">
      <c r="B14" s="72" t="s">
        <v>379</v>
      </c>
      <c r="C14" s="72" t="s">
        <v>195</v>
      </c>
      <c r="E14" s="71" t="s">
        <v>380</v>
      </c>
      <c r="G14" s="97" t="n">
        <f aca="false">SUMIF('Orig Sched'!$O$9:$AA$154,'Summary Sched'!$C14,'Orig Sched'!$AA$9:$AA$154)</f>
        <v>2531838</v>
      </c>
      <c r="H14" s="100"/>
      <c r="I14" s="97" t="n">
        <f aca="false">SUMIF('Orig Sched'!$O$9:$AB$154,'Summary Sched'!$C14,'Orig Sched'!$AB$9:$AB$154)</f>
        <v>3</v>
      </c>
      <c r="L14" s="78"/>
      <c r="M14" s="71"/>
      <c r="O14" s="54"/>
      <c r="Q14" s="45"/>
      <c r="R14" s="101"/>
      <c r="S14" s="102"/>
      <c r="T14" s="78"/>
      <c r="U14" s="103"/>
      <c r="V14" s="43"/>
      <c r="W14" s="43"/>
      <c r="X14" s="43"/>
      <c r="Y14" s="43"/>
      <c r="Z14" s="43"/>
      <c r="AA14" s="99"/>
    </row>
    <row r="15" customFormat="false" ht="14.1" hidden="false" customHeight="true" outlineLevel="0" collapsed="false">
      <c r="B15" s="72" t="s">
        <v>381</v>
      </c>
      <c r="C15" s="72" t="s">
        <v>27</v>
      </c>
      <c r="E15" s="71" t="s">
        <v>382</v>
      </c>
      <c r="G15" s="97" t="n">
        <f aca="false">SUMIF('Orig Sched'!$O$9:$AA$154,'Summary Sched'!$C15,'Orig Sched'!$AA$9:$AA$154)</f>
        <v>2059844</v>
      </c>
      <c r="H15" s="100"/>
      <c r="I15" s="97" t="n">
        <f aca="false">SUMIF('Orig Sched'!$O$9:$AB$154,'Summary Sched'!$C15,'Orig Sched'!$AB$9:$AB$154)</f>
        <v>60</v>
      </c>
      <c r="L15" s="78"/>
      <c r="M15" s="71"/>
      <c r="O15" s="54"/>
      <c r="R15" s="101"/>
      <c r="T15" s="78"/>
      <c r="AA15" s="99"/>
    </row>
    <row r="16" customFormat="false" ht="14.1" hidden="false" customHeight="true" outlineLevel="0" collapsed="false">
      <c r="B16" s="72" t="s">
        <v>383</v>
      </c>
      <c r="C16" s="72" t="s">
        <v>37</v>
      </c>
      <c r="E16" s="71" t="s">
        <v>384</v>
      </c>
      <c r="G16" s="97" t="n">
        <f aca="false">SUMIF('Orig Sched'!$O$9:$AA$154,'Summary Sched'!$C16,'Orig Sched'!$AA$9:$AA$154)</f>
        <v>540414.75</v>
      </c>
      <c r="H16" s="100"/>
      <c r="I16" s="97" t="n">
        <f aca="false">SUMIF('Orig Sched'!$O$9:$AB$154,'Summary Sched'!$C16,'Orig Sched'!$AB$9:$AB$154)</f>
        <v>42</v>
      </c>
      <c r="L16" s="78"/>
      <c r="M16" s="71"/>
      <c r="O16" s="4"/>
      <c r="R16" s="101"/>
      <c r="T16" s="78"/>
      <c r="AA16" s="99"/>
    </row>
    <row r="17" customFormat="false" ht="14.1" hidden="false" customHeight="true" outlineLevel="0" collapsed="false">
      <c r="B17" s="72" t="s">
        <v>385</v>
      </c>
      <c r="C17" s="72" t="s">
        <v>297</v>
      </c>
      <c r="E17" s="71" t="s">
        <v>386</v>
      </c>
      <c r="G17" s="97" t="n">
        <f aca="false">SUMIF('Orig Sched'!$O$9:$AA$154,'Summary Sched'!$C17,'Orig Sched'!$AA$9:$AA$154)</f>
        <v>120000</v>
      </c>
      <c r="H17" s="100"/>
      <c r="I17" s="97" t="n">
        <f aca="false">SUMIF('Orig Sched'!$O$9:$AB$154,'Summary Sched'!$C17,'Orig Sched'!$AB$9:$AB$154)</f>
        <v>2</v>
      </c>
      <c r="L17" s="78"/>
      <c r="O17" s="4"/>
      <c r="R17" s="101"/>
      <c r="T17" s="78"/>
      <c r="AA17" s="99"/>
    </row>
    <row r="18" customFormat="false" ht="14.1" hidden="false" customHeight="true" outlineLevel="0" collapsed="false">
      <c r="B18" s="72" t="s">
        <v>387</v>
      </c>
      <c r="C18" s="72" t="s">
        <v>388</v>
      </c>
      <c r="E18" s="71" t="s">
        <v>389</v>
      </c>
      <c r="G18" s="97" t="n">
        <f aca="false">SUMIF('Orig Sched'!$O$9:$AA$154,'Summary Sched'!$C18,'Orig Sched'!$AA$9:$AA$154)</f>
        <v>0</v>
      </c>
      <c r="H18" s="100"/>
      <c r="I18" s="97" t="n">
        <f aca="false">SUMIF('Orig Sched'!$O$9:$AB$154,'Summary Sched'!$C18,'Orig Sched'!$AB$9:$AB$154)</f>
        <v>0</v>
      </c>
      <c r="L18" s="78"/>
      <c r="O18" s="4"/>
      <c r="R18" s="101"/>
      <c r="T18" s="78"/>
      <c r="AA18" s="99"/>
    </row>
    <row r="19" customFormat="false" ht="14.1" hidden="false" customHeight="true" outlineLevel="0" collapsed="false">
      <c r="B19" s="72" t="s">
        <v>390</v>
      </c>
      <c r="C19" s="72" t="s">
        <v>391</v>
      </c>
      <c r="E19" s="71" t="s">
        <v>392</v>
      </c>
      <c r="G19" s="97" t="n">
        <f aca="false">SUMIF('Orig Sched'!$O$9:$AA$154,'Summary Sched'!$C19,'Orig Sched'!$AA$9:$AA$154)</f>
        <v>0</v>
      </c>
      <c r="H19" s="100"/>
      <c r="I19" s="97" t="n">
        <f aca="false">SUMIF('Orig Sched'!$O$9:$AB$154,'Summary Sched'!$C19,'Orig Sched'!$AB$9:$AB$154)</f>
        <v>0</v>
      </c>
      <c r="L19" s="78"/>
      <c r="O19" s="4"/>
      <c r="R19" s="101"/>
      <c r="T19" s="78"/>
      <c r="AA19" s="99"/>
    </row>
    <row r="20" customFormat="false" ht="14.1" hidden="false" customHeight="true" outlineLevel="0" collapsed="false">
      <c r="B20" s="72" t="s">
        <v>393</v>
      </c>
      <c r="C20" s="72" t="s">
        <v>394</v>
      </c>
      <c r="E20" s="71" t="s">
        <v>395</v>
      </c>
      <c r="G20" s="104" t="n">
        <f aca="false">SUMIF('Orig Sched'!$O$9:$AA$154,'Summary Sched'!$C20,'Orig Sched'!$AA$9:$AA$154)</f>
        <v>0</v>
      </c>
      <c r="H20" s="100"/>
      <c r="I20" s="104" t="n">
        <f aca="false">SUMIF('Orig Sched'!$O$9:$AB$154,'Summary Sched'!$C20,'Orig Sched'!$AB$9:$AB$154)</f>
        <v>0</v>
      </c>
      <c r="L20" s="78"/>
      <c r="O20" s="4"/>
      <c r="R20" s="101"/>
      <c r="T20" s="78"/>
      <c r="AA20" s="99"/>
    </row>
    <row r="21" customFormat="false" ht="14.1" hidden="false" customHeight="true" outlineLevel="0" collapsed="false">
      <c r="A21" s="78"/>
      <c r="G21" s="105" t="n">
        <f aca="false">SUM(G13:G17)</f>
        <v>37325583.75</v>
      </c>
      <c r="H21" s="100"/>
      <c r="I21" s="71" t="n">
        <f aca="false">SUM(I13:I17)</f>
        <v>126</v>
      </c>
      <c r="L21" s="78"/>
      <c r="M21" s="78"/>
      <c r="O21" s="4"/>
      <c r="R21" s="101"/>
      <c r="T21" s="78"/>
      <c r="U21" s="72"/>
      <c r="V21" s="78"/>
      <c r="W21" s="78"/>
      <c r="X21" s="78"/>
      <c r="Y21" s="78"/>
      <c r="Z21" s="78"/>
      <c r="AA21" s="99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4.1" hidden="false" customHeight="true" outlineLevel="0" collapsed="false">
      <c r="A22" s="78"/>
      <c r="E22" s="78"/>
      <c r="F22" s="78"/>
      <c r="G22" s="100"/>
      <c r="H22" s="100"/>
      <c r="I22" s="78"/>
      <c r="K22" s="78"/>
      <c r="L22" s="78"/>
      <c r="M22" s="78"/>
      <c r="O22" s="4"/>
      <c r="R22" s="101"/>
      <c r="T22" s="78"/>
      <c r="U22" s="72"/>
      <c r="V22" s="78"/>
      <c r="W22" s="78"/>
      <c r="X22" s="78"/>
      <c r="Y22" s="78"/>
      <c r="Z22" s="78"/>
      <c r="AA22" s="99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</row>
    <row r="23" customFormat="false" ht="14.1" hidden="false" customHeight="true" outlineLevel="0" collapsed="false">
      <c r="A23" s="78"/>
      <c r="G23" s="100"/>
      <c r="H23" s="100"/>
      <c r="L23" s="78"/>
      <c r="M23" s="71"/>
      <c r="O23" s="4"/>
      <c r="Q23" s="45"/>
      <c r="R23" s="101"/>
      <c r="S23" s="46"/>
      <c r="T23" s="78"/>
      <c r="U23" s="72"/>
      <c r="V23" s="78"/>
      <c r="W23" s="78"/>
      <c r="X23" s="78"/>
      <c r="Y23" s="78"/>
      <c r="Z23" s="78"/>
      <c r="AA23" s="99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</row>
    <row r="24" customFormat="false" ht="14.1" hidden="false" customHeight="true" outlineLevel="0" collapsed="false">
      <c r="A24" s="78"/>
      <c r="G24" s="100"/>
      <c r="H24" s="100"/>
      <c r="L24" s="78"/>
      <c r="M24" s="78"/>
      <c r="R24" s="101"/>
      <c r="T24" s="78"/>
      <c r="U24" s="72"/>
      <c r="V24" s="78"/>
      <c r="W24" s="78"/>
      <c r="X24" s="78"/>
      <c r="Y24" s="78"/>
      <c r="Z24" s="78"/>
      <c r="AA24" s="99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</row>
    <row r="25" customFormat="false" ht="12.75" hidden="false" customHeight="true" outlineLevel="0" collapsed="false">
      <c r="A25" s="78"/>
      <c r="G25" s="100"/>
      <c r="H25" s="100"/>
      <c r="L25" s="78"/>
      <c r="M25" s="78"/>
      <c r="R25" s="101"/>
      <c r="T25" s="78"/>
      <c r="U25" s="72"/>
      <c r="V25" s="78"/>
      <c r="W25" s="78"/>
      <c r="X25" s="78"/>
      <c r="Y25" s="78"/>
      <c r="Z25" s="78"/>
      <c r="AA25" s="99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78"/>
      <c r="IF25" s="78"/>
      <c r="IG25" s="78"/>
      <c r="IH25" s="78"/>
      <c r="II25" s="78"/>
      <c r="IJ25" s="78"/>
      <c r="IK25" s="78"/>
      <c r="IL25" s="78"/>
      <c r="IM25" s="78"/>
      <c r="IN25" s="78"/>
      <c r="IO25" s="78"/>
      <c r="IP25" s="78"/>
      <c r="IQ25" s="78"/>
      <c r="IR25" s="78"/>
      <c r="IS25" s="78"/>
      <c r="IT25" s="78"/>
      <c r="IU25" s="78"/>
      <c r="IV25" s="78"/>
      <c r="IW25" s="78"/>
    </row>
    <row r="26" customFormat="false" ht="12.75" hidden="false" customHeight="true" outlineLevel="0" collapsed="false">
      <c r="A26" s="78"/>
      <c r="B26" s="106"/>
      <c r="C26" s="106"/>
      <c r="D26" s="106"/>
      <c r="G26" s="100"/>
      <c r="H26" s="100"/>
      <c r="L26" s="78"/>
      <c r="M26" s="78"/>
      <c r="R26" s="101"/>
      <c r="T26" s="78"/>
      <c r="U26" s="72"/>
      <c r="V26" s="78"/>
      <c r="W26" s="78"/>
      <c r="X26" s="78"/>
      <c r="Y26" s="78"/>
      <c r="Z26" s="78"/>
      <c r="AA26" s="99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78"/>
      <c r="IF26" s="78"/>
      <c r="IG26" s="78"/>
      <c r="IH26" s="78"/>
      <c r="II26" s="78"/>
      <c r="IJ26" s="78"/>
      <c r="IK26" s="78"/>
      <c r="IL26" s="78"/>
      <c r="IM26" s="78"/>
      <c r="IN26" s="78"/>
      <c r="IO26" s="78"/>
      <c r="IP26" s="78"/>
      <c r="IQ26" s="78"/>
      <c r="IR26" s="78"/>
      <c r="IS26" s="78"/>
      <c r="IT26" s="78"/>
      <c r="IU26" s="78"/>
      <c r="IV26" s="78"/>
      <c r="IW26" s="78"/>
    </row>
    <row r="27" customFormat="false" ht="12.75" hidden="false" customHeight="true" outlineLevel="0" collapsed="false">
      <c r="A27" s="78"/>
      <c r="B27" s="106"/>
      <c r="C27" s="106"/>
      <c r="D27" s="106"/>
      <c r="G27" s="100"/>
      <c r="H27" s="100"/>
      <c r="L27" s="78"/>
      <c r="M27" s="78"/>
      <c r="R27" s="101"/>
      <c r="T27" s="78"/>
      <c r="U27" s="72"/>
      <c r="V27" s="78"/>
      <c r="W27" s="78"/>
      <c r="X27" s="78"/>
      <c r="Y27" s="78"/>
      <c r="Z27" s="78"/>
      <c r="AA27" s="99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78"/>
      <c r="IF27" s="78"/>
      <c r="IG27" s="78"/>
      <c r="IH27" s="78"/>
      <c r="II27" s="78"/>
      <c r="IJ27" s="78"/>
      <c r="IK27" s="78"/>
      <c r="IL27" s="78"/>
      <c r="IM27" s="78"/>
      <c r="IN27" s="78"/>
      <c r="IO27" s="78"/>
      <c r="IP27" s="78"/>
      <c r="IQ27" s="78"/>
      <c r="IR27" s="78"/>
      <c r="IS27" s="78"/>
      <c r="IT27" s="78"/>
      <c r="IU27" s="78"/>
      <c r="IV27" s="78"/>
      <c r="IW27" s="78"/>
    </row>
    <row r="28" customFormat="false" ht="12.75" hidden="false" customHeight="true" outlineLevel="0" collapsed="false">
      <c r="A28" s="78"/>
      <c r="B28" s="106"/>
      <c r="C28" s="106"/>
      <c r="D28" s="106"/>
      <c r="G28" s="100"/>
      <c r="H28" s="100"/>
      <c r="L28" s="78"/>
      <c r="M28" s="78"/>
      <c r="R28" s="101"/>
      <c r="T28" s="78"/>
      <c r="U28" s="72"/>
      <c r="V28" s="78"/>
      <c r="W28" s="78"/>
      <c r="X28" s="78"/>
      <c r="Y28" s="78"/>
      <c r="Z28" s="78"/>
      <c r="AA28" s="99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</row>
    <row r="29" customFormat="false" ht="12.75" hidden="false" customHeight="true" outlineLevel="0" collapsed="false">
      <c r="A29" s="78"/>
      <c r="G29" s="100"/>
      <c r="H29" s="100"/>
      <c r="L29" s="78"/>
      <c r="R29" s="101"/>
      <c r="T29" s="78"/>
      <c r="U29" s="72"/>
      <c r="V29" s="78"/>
      <c r="W29" s="107"/>
      <c r="X29" s="78"/>
      <c r="Y29" s="78"/>
      <c r="Z29" s="78"/>
      <c r="AA29" s="99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  <c r="IU29" s="78"/>
      <c r="IV29" s="78"/>
      <c r="IW29" s="78"/>
    </row>
    <row r="30" customFormat="false" ht="12.75" hidden="false" customHeight="true" outlineLevel="0" collapsed="false">
      <c r="A30" s="78"/>
      <c r="G30" s="100"/>
      <c r="H30" s="100"/>
      <c r="L30" s="78"/>
      <c r="R30" s="101"/>
      <c r="T30" s="78"/>
      <c r="U30" s="72"/>
      <c r="V30" s="78"/>
      <c r="W30" s="78"/>
      <c r="X30" s="78"/>
      <c r="Y30" s="78"/>
      <c r="Z30" s="78"/>
      <c r="AA30" s="99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  <c r="IU30" s="78"/>
      <c r="IV30" s="78"/>
      <c r="IW30" s="78"/>
    </row>
    <row r="31" customFormat="false" ht="12.75" hidden="false" customHeight="true" outlineLevel="0" collapsed="false">
      <c r="A31" s="78"/>
      <c r="G31" s="100"/>
      <c r="H31" s="100"/>
      <c r="L31" s="78"/>
      <c r="M31" s="78"/>
      <c r="R31" s="101"/>
      <c r="T31" s="78"/>
      <c r="U31" s="72"/>
      <c r="V31" s="78"/>
      <c r="W31" s="78"/>
      <c r="X31" s="78"/>
      <c r="Y31" s="78"/>
      <c r="Z31" s="78"/>
      <c r="AA31" s="99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78"/>
      <c r="IF31" s="78"/>
      <c r="IG31" s="78"/>
      <c r="IH31" s="78"/>
      <c r="II31" s="78"/>
      <c r="IJ31" s="78"/>
      <c r="IK31" s="78"/>
      <c r="IL31" s="78"/>
      <c r="IM31" s="78"/>
      <c r="IN31" s="78"/>
      <c r="IO31" s="78"/>
      <c r="IP31" s="78"/>
      <c r="IQ31" s="78"/>
      <c r="IR31" s="78"/>
      <c r="IS31" s="78"/>
      <c r="IT31" s="78"/>
      <c r="IU31" s="78"/>
      <c r="IV31" s="78"/>
      <c r="IW31" s="78"/>
    </row>
    <row r="32" customFormat="false" ht="12.75" hidden="false" customHeight="true" outlineLevel="0" collapsed="false">
      <c r="A32" s="78"/>
      <c r="G32" s="100"/>
      <c r="H32" s="100"/>
      <c r="L32" s="78"/>
      <c r="M32" s="78"/>
      <c r="R32" s="101"/>
      <c r="T32" s="78"/>
      <c r="U32" s="72"/>
      <c r="V32" s="78"/>
      <c r="W32" s="78"/>
      <c r="X32" s="78"/>
      <c r="Y32" s="78"/>
      <c r="Z32" s="78"/>
      <c r="AA32" s="99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78"/>
      <c r="IF32" s="78"/>
      <c r="IG32" s="78"/>
      <c r="IH32" s="78"/>
      <c r="II32" s="78"/>
      <c r="IJ32" s="78"/>
      <c r="IK32" s="78"/>
      <c r="IL32" s="78"/>
      <c r="IM32" s="78"/>
      <c r="IN32" s="78"/>
      <c r="IO32" s="78"/>
      <c r="IP32" s="78"/>
      <c r="IQ32" s="78"/>
      <c r="IR32" s="78"/>
      <c r="IS32" s="78"/>
      <c r="IT32" s="78"/>
      <c r="IU32" s="78"/>
      <c r="IV32" s="78"/>
      <c r="IW32" s="78"/>
    </row>
    <row r="33" customFormat="false" ht="12.75" hidden="false" customHeight="true" outlineLevel="0" collapsed="false">
      <c r="A33" s="78"/>
      <c r="B33" s="106"/>
      <c r="C33" s="106"/>
      <c r="D33" s="106"/>
      <c r="G33" s="100"/>
      <c r="H33" s="100"/>
      <c r="L33" s="78"/>
      <c r="M33" s="78"/>
      <c r="R33" s="101"/>
      <c r="T33" s="78"/>
      <c r="U33" s="72"/>
      <c r="V33" s="78"/>
      <c r="W33" s="78"/>
      <c r="X33" s="78"/>
      <c r="Y33" s="78"/>
      <c r="Z33" s="78"/>
      <c r="AA33" s="99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78"/>
      <c r="IF33" s="78"/>
      <c r="IG33" s="78"/>
      <c r="IH33" s="78"/>
      <c r="II33" s="78"/>
      <c r="IJ33" s="78"/>
      <c r="IK33" s="78"/>
      <c r="IL33" s="78"/>
      <c r="IM33" s="78"/>
      <c r="IN33" s="78"/>
      <c r="IO33" s="78"/>
      <c r="IP33" s="78"/>
      <c r="IQ33" s="78"/>
      <c r="IR33" s="78"/>
      <c r="IS33" s="78"/>
      <c r="IT33" s="78"/>
      <c r="IU33" s="78"/>
      <c r="IV33" s="78"/>
      <c r="IW33" s="78"/>
    </row>
    <row r="34" customFormat="false" ht="12.75" hidden="false" customHeight="true" outlineLevel="0" collapsed="false">
      <c r="A34" s="78"/>
      <c r="B34" s="106"/>
      <c r="C34" s="106"/>
      <c r="D34" s="106"/>
      <c r="G34" s="100"/>
      <c r="H34" s="100"/>
      <c r="L34" s="78"/>
      <c r="M34" s="78"/>
      <c r="R34" s="101"/>
      <c r="T34" s="78"/>
      <c r="U34" s="72"/>
      <c r="V34" s="78"/>
      <c r="W34" s="78"/>
      <c r="X34" s="78"/>
      <c r="Y34" s="78"/>
      <c r="Z34" s="78"/>
      <c r="AA34" s="99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</row>
    <row r="35" customFormat="false" ht="12.75" hidden="false" customHeight="true" outlineLevel="0" collapsed="false">
      <c r="A35" s="78"/>
      <c r="B35" s="106"/>
      <c r="C35" s="106"/>
      <c r="D35" s="106"/>
      <c r="G35" s="100"/>
      <c r="H35" s="100"/>
      <c r="L35" s="78"/>
      <c r="M35" s="78"/>
      <c r="R35" s="101"/>
      <c r="T35" s="78"/>
      <c r="U35" s="72"/>
      <c r="V35" s="78"/>
      <c r="W35" s="78"/>
      <c r="X35" s="78"/>
      <c r="Y35" s="78"/>
      <c r="Z35" s="78"/>
      <c r="AA35" s="99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</row>
    <row r="36" customFormat="false" ht="12.75" hidden="false" customHeight="true" outlineLevel="0" collapsed="false">
      <c r="A36" s="78"/>
      <c r="B36" s="106"/>
      <c r="C36" s="106"/>
      <c r="D36" s="106"/>
      <c r="G36" s="100"/>
      <c r="H36" s="100"/>
      <c r="L36" s="78"/>
      <c r="M36" s="78"/>
      <c r="R36" s="101"/>
      <c r="T36" s="78"/>
      <c r="U36" s="72"/>
      <c r="V36" s="78"/>
      <c r="W36" s="78"/>
      <c r="X36" s="78"/>
      <c r="Y36" s="78"/>
      <c r="Z36" s="78"/>
      <c r="AA36" s="99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78"/>
      <c r="IF36" s="78"/>
      <c r="IG36" s="78"/>
      <c r="IH36" s="78"/>
      <c r="II36" s="78"/>
      <c r="IJ36" s="78"/>
      <c r="IK36" s="78"/>
      <c r="IL36" s="78"/>
      <c r="IM36" s="78"/>
      <c r="IN36" s="78"/>
      <c r="IO36" s="78"/>
      <c r="IP36" s="78"/>
      <c r="IQ36" s="78"/>
      <c r="IR36" s="78"/>
      <c r="IS36" s="78"/>
      <c r="IT36" s="78"/>
      <c r="IU36" s="78"/>
      <c r="IV36" s="78"/>
      <c r="IW36" s="78"/>
    </row>
    <row r="37" customFormat="false" ht="12.75" hidden="false" customHeight="true" outlineLevel="0" collapsed="false">
      <c r="A37" s="78"/>
      <c r="B37" s="106"/>
      <c r="C37" s="106"/>
      <c r="D37" s="106"/>
      <c r="G37" s="100"/>
      <c r="H37" s="100"/>
      <c r="L37" s="78"/>
      <c r="M37" s="78"/>
      <c r="R37" s="101"/>
      <c r="T37" s="78"/>
      <c r="U37" s="72"/>
      <c r="V37" s="78"/>
      <c r="W37" s="78"/>
      <c r="X37" s="78"/>
      <c r="Y37" s="78"/>
      <c r="Z37" s="78"/>
      <c r="AA37" s="99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78"/>
      <c r="IF37" s="78"/>
      <c r="IG37" s="78"/>
      <c r="IH37" s="78"/>
      <c r="II37" s="78"/>
      <c r="IJ37" s="78"/>
      <c r="IK37" s="78"/>
      <c r="IL37" s="78"/>
      <c r="IM37" s="78"/>
      <c r="IN37" s="78"/>
      <c r="IO37" s="78"/>
      <c r="IP37" s="78"/>
      <c r="IQ37" s="78"/>
      <c r="IR37" s="78"/>
      <c r="IS37" s="78"/>
      <c r="IT37" s="78"/>
      <c r="IU37" s="78"/>
      <c r="IV37" s="78"/>
      <c r="IW37" s="78"/>
    </row>
    <row r="38" customFormat="false" ht="12.75" hidden="false" customHeight="true" outlineLevel="0" collapsed="false">
      <c r="A38" s="78"/>
      <c r="B38" s="106"/>
      <c r="C38" s="106"/>
      <c r="D38" s="106"/>
      <c r="G38" s="100"/>
      <c r="H38" s="100"/>
      <c r="L38" s="78"/>
      <c r="M38" s="78"/>
      <c r="R38" s="101"/>
      <c r="T38" s="78"/>
      <c r="U38" s="72"/>
      <c r="V38" s="78"/>
      <c r="W38" s="78"/>
      <c r="X38" s="78"/>
      <c r="Y38" s="78"/>
      <c r="Z38" s="78"/>
      <c r="AA38" s="99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  <c r="IW38" s="78"/>
    </row>
    <row r="39" customFormat="false" ht="12.75" hidden="false" customHeight="true" outlineLevel="0" collapsed="false">
      <c r="A39" s="78"/>
      <c r="G39" s="100"/>
      <c r="H39" s="100"/>
      <c r="L39" s="78"/>
      <c r="M39" s="78"/>
      <c r="R39" s="101"/>
      <c r="T39" s="78"/>
      <c r="U39" s="72"/>
      <c r="V39" s="78"/>
      <c r="W39" s="78"/>
      <c r="X39" s="78"/>
      <c r="Y39" s="78"/>
      <c r="Z39" s="78"/>
      <c r="AA39" s="99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  <c r="IW39" s="78"/>
    </row>
    <row r="40" customFormat="false" ht="12.75" hidden="false" customHeight="true" outlineLevel="0" collapsed="false">
      <c r="A40" s="78"/>
      <c r="G40" s="100"/>
      <c r="H40" s="100"/>
      <c r="L40" s="78"/>
      <c r="M40" s="78"/>
      <c r="R40" s="101"/>
      <c r="T40" s="78"/>
      <c r="U40" s="72"/>
      <c r="V40" s="78"/>
      <c r="W40" s="78"/>
      <c r="X40" s="78"/>
      <c r="Y40" s="78"/>
      <c r="Z40" s="78"/>
      <c r="AA40" s="99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</row>
    <row r="41" customFormat="false" ht="12.75" hidden="false" customHeight="true" outlineLevel="0" collapsed="false">
      <c r="A41" s="78"/>
      <c r="G41" s="100"/>
      <c r="H41" s="100"/>
      <c r="L41" s="78"/>
      <c r="M41" s="78"/>
      <c r="R41" s="101"/>
      <c r="T41" s="78"/>
      <c r="U41" s="72"/>
      <c r="V41" s="78"/>
      <c r="W41" s="78"/>
      <c r="X41" s="78"/>
      <c r="Y41" s="78"/>
      <c r="Z41" s="78"/>
      <c r="AA41" s="99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78"/>
      <c r="IF41" s="78"/>
      <c r="IG41" s="78"/>
      <c r="IH41" s="78"/>
      <c r="II41" s="78"/>
      <c r="IJ41" s="78"/>
      <c r="IK41" s="78"/>
      <c r="IL41" s="78"/>
      <c r="IM41" s="78"/>
      <c r="IN41" s="78"/>
      <c r="IO41" s="78"/>
      <c r="IP41" s="78"/>
      <c r="IQ41" s="78"/>
      <c r="IR41" s="78"/>
      <c r="IS41" s="78"/>
      <c r="IT41" s="78"/>
      <c r="IU41" s="78"/>
      <c r="IV41" s="78"/>
      <c r="IW41" s="78"/>
    </row>
    <row r="42" customFormat="false" ht="12.75" hidden="false" customHeight="true" outlineLevel="0" collapsed="false">
      <c r="A42" s="78"/>
      <c r="G42" s="100"/>
      <c r="H42" s="100"/>
      <c r="L42" s="78"/>
      <c r="M42" s="78"/>
      <c r="R42" s="101"/>
      <c r="T42" s="78"/>
      <c r="U42" s="72"/>
      <c r="V42" s="78"/>
      <c r="W42" s="78"/>
      <c r="X42" s="78"/>
      <c r="Y42" s="78"/>
      <c r="Z42" s="78"/>
      <c r="AA42" s="99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78"/>
      <c r="IF42" s="78"/>
      <c r="IG42" s="78"/>
      <c r="IH42" s="78"/>
      <c r="II42" s="78"/>
      <c r="IJ42" s="78"/>
      <c r="IK42" s="78"/>
      <c r="IL42" s="78"/>
      <c r="IM42" s="78"/>
      <c r="IN42" s="78"/>
      <c r="IO42" s="78"/>
      <c r="IP42" s="78"/>
      <c r="IQ42" s="78"/>
      <c r="IR42" s="78"/>
      <c r="IS42" s="78"/>
      <c r="IT42" s="78"/>
      <c r="IU42" s="78"/>
      <c r="IV42" s="78"/>
      <c r="IW42" s="78"/>
    </row>
    <row r="43" customFormat="false" ht="12.75" hidden="false" customHeight="true" outlineLevel="0" collapsed="false">
      <c r="A43" s="78"/>
      <c r="G43" s="100"/>
      <c r="H43" s="100"/>
      <c r="L43" s="78"/>
      <c r="M43" s="78"/>
      <c r="R43" s="101"/>
      <c r="T43" s="78"/>
      <c r="U43" s="72"/>
      <c r="V43" s="78"/>
      <c r="W43" s="78"/>
      <c r="X43" s="78"/>
      <c r="Y43" s="78"/>
      <c r="Z43" s="78"/>
      <c r="AA43" s="99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8"/>
      <c r="FG43" s="78"/>
      <c r="FH43" s="78"/>
      <c r="FI43" s="78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8"/>
      <c r="FW43" s="78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8"/>
      <c r="GR43" s="78"/>
      <c r="GS43" s="78"/>
      <c r="GT43" s="78"/>
      <c r="GU43" s="78"/>
      <c r="GV43" s="78"/>
      <c r="GW43" s="78"/>
      <c r="GX43" s="78"/>
      <c r="GY43" s="78"/>
      <c r="GZ43" s="78"/>
      <c r="HA43" s="78"/>
      <c r="HB43" s="78"/>
      <c r="HC43" s="78"/>
      <c r="HD43" s="78"/>
      <c r="HE43" s="78"/>
      <c r="HF43" s="78"/>
      <c r="HG43" s="78"/>
      <c r="HH43" s="78"/>
      <c r="HI43" s="78"/>
      <c r="HJ43" s="78"/>
      <c r="HK43" s="78"/>
      <c r="HL43" s="78"/>
      <c r="HM43" s="78"/>
      <c r="HN43" s="78"/>
      <c r="HO43" s="78"/>
      <c r="HP43" s="78"/>
      <c r="HQ43" s="78"/>
      <c r="HR43" s="78"/>
      <c r="HS43" s="78"/>
      <c r="HT43" s="78"/>
      <c r="HU43" s="78"/>
      <c r="HV43" s="78"/>
      <c r="HW43" s="78"/>
      <c r="HX43" s="78"/>
      <c r="HY43" s="78"/>
      <c r="HZ43" s="78"/>
      <c r="IA43" s="78"/>
      <c r="IB43" s="78"/>
      <c r="IC43" s="78"/>
      <c r="ID43" s="78"/>
      <c r="IE43" s="78"/>
      <c r="IF43" s="78"/>
      <c r="IG43" s="78"/>
      <c r="IH43" s="78"/>
      <c r="II43" s="78"/>
      <c r="IJ43" s="78"/>
      <c r="IK43" s="78"/>
      <c r="IL43" s="78"/>
      <c r="IM43" s="78"/>
      <c r="IN43" s="78"/>
      <c r="IO43" s="78"/>
      <c r="IP43" s="78"/>
      <c r="IQ43" s="78"/>
      <c r="IR43" s="78"/>
      <c r="IS43" s="78"/>
      <c r="IT43" s="78"/>
      <c r="IU43" s="78"/>
      <c r="IV43" s="78"/>
      <c r="IW43" s="78"/>
    </row>
    <row r="44" customFormat="false" ht="12.75" hidden="false" customHeight="true" outlineLevel="0" collapsed="false">
      <c r="A44" s="78"/>
      <c r="G44" s="100"/>
      <c r="H44" s="100"/>
      <c r="L44" s="78"/>
      <c r="M44" s="78"/>
      <c r="R44" s="101"/>
      <c r="T44" s="78"/>
      <c r="U44" s="72"/>
      <c r="V44" s="78"/>
      <c r="W44" s="78"/>
      <c r="X44" s="78"/>
      <c r="Y44" s="78"/>
      <c r="Z44" s="78"/>
      <c r="AA44" s="99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  <c r="EO44" s="78"/>
      <c r="EP44" s="78"/>
      <c r="EQ44" s="78"/>
      <c r="ER44" s="78"/>
      <c r="ES44" s="78"/>
      <c r="ET44" s="78"/>
      <c r="EU44" s="78"/>
      <c r="EV44" s="78"/>
      <c r="EW44" s="78"/>
      <c r="EX44" s="78"/>
      <c r="EY44" s="78"/>
      <c r="EZ44" s="78"/>
      <c r="FA44" s="78"/>
      <c r="FB44" s="78"/>
      <c r="FC44" s="78"/>
      <c r="FD44" s="78"/>
      <c r="FE44" s="78"/>
      <c r="FF44" s="78"/>
      <c r="FG44" s="78"/>
      <c r="FH44" s="78"/>
      <c r="FI44" s="78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8"/>
      <c r="FW44" s="78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8"/>
      <c r="GR44" s="78"/>
      <c r="GS44" s="78"/>
      <c r="GT44" s="78"/>
      <c r="GU44" s="78"/>
      <c r="GV44" s="78"/>
      <c r="GW44" s="78"/>
      <c r="GX44" s="78"/>
      <c r="GY44" s="78"/>
      <c r="GZ44" s="78"/>
      <c r="HA44" s="78"/>
      <c r="HB44" s="78"/>
      <c r="HC44" s="78"/>
      <c r="HD44" s="78"/>
      <c r="HE44" s="78"/>
      <c r="HF44" s="78"/>
      <c r="HG44" s="78"/>
      <c r="HH44" s="78"/>
      <c r="HI44" s="78"/>
      <c r="HJ44" s="78"/>
      <c r="HK44" s="78"/>
      <c r="HL44" s="78"/>
      <c r="HM44" s="78"/>
      <c r="HN44" s="78"/>
      <c r="HO44" s="78"/>
      <c r="HP44" s="78"/>
      <c r="HQ44" s="78"/>
      <c r="HR44" s="78"/>
      <c r="HS44" s="78"/>
      <c r="HT44" s="78"/>
      <c r="HU44" s="78"/>
      <c r="HV44" s="78"/>
      <c r="HW44" s="78"/>
      <c r="HX44" s="78"/>
      <c r="HY44" s="78"/>
      <c r="HZ44" s="78"/>
      <c r="IA44" s="78"/>
      <c r="IB44" s="78"/>
      <c r="IC44" s="78"/>
      <c r="ID44" s="78"/>
      <c r="IE44" s="78"/>
      <c r="IF44" s="78"/>
      <c r="IG44" s="78"/>
      <c r="IH44" s="78"/>
      <c r="II44" s="78"/>
      <c r="IJ44" s="78"/>
      <c r="IK44" s="78"/>
      <c r="IL44" s="78"/>
      <c r="IM44" s="78"/>
      <c r="IN44" s="78"/>
      <c r="IO44" s="78"/>
      <c r="IP44" s="78"/>
      <c r="IQ44" s="78"/>
      <c r="IR44" s="78"/>
      <c r="IS44" s="78"/>
      <c r="IT44" s="78"/>
      <c r="IU44" s="78"/>
      <c r="IV44" s="78"/>
      <c r="IW44" s="78"/>
    </row>
    <row r="45" customFormat="false" ht="12.75" hidden="false" customHeight="true" outlineLevel="0" collapsed="false">
      <c r="A45" s="78"/>
      <c r="G45" s="100"/>
      <c r="H45" s="100"/>
      <c r="L45" s="78"/>
      <c r="M45" s="78"/>
      <c r="R45" s="101"/>
      <c r="T45" s="78"/>
      <c r="U45" s="72"/>
      <c r="V45" s="78"/>
      <c r="W45" s="78"/>
      <c r="X45" s="78"/>
      <c r="Y45" s="78"/>
      <c r="Z45" s="78"/>
      <c r="AA45" s="99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</row>
    <row r="46" customFormat="false" ht="12.75" hidden="false" customHeight="true" outlineLevel="0" collapsed="false">
      <c r="A46" s="78"/>
      <c r="G46" s="100"/>
      <c r="H46" s="100"/>
      <c r="L46" s="78"/>
      <c r="M46" s="78"/>
      <c r="R46" s="101"/>
      <c r="T46" s="78"/>
      <c r="U46" s="72"/>
      <c r="V46" s="78"/>
      <c r="W46" s="78"/>
      <c r="X46" s="78"/>
      <c r="Y46" s="78"/>
      <c r="Z46" s="78"/>
      <c r="AA46" s="99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</row>
    <row r="47" customFormat="false" ht="12.75" hidden="false" customHeight="true" outlineLevel="0" collapsed="false">
      <c r="A47" s="78"/>
      <c r="G47" s="100"/>
      <c r="H47" s="100"/>
      <c r="L47" s="78"/>
      <c r="M47" s="78"/>
      <c r="R47" s="101"/>
      <c r="T47" s="78"/>
      <c r="U47" s="72"/>
      <c r="V47" s="78"/>
      <c r="W47" s="78"/>
      <c r="X47" s="78"/>
      <c r="Y47" s="78"/>
      <c r="Z47" s="78"/>
      <c r="AA47" s="99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  <c r="EO47" s="78"/>
      <c r="EP47" s="78"/>
      <c r="EQ47" s="78"/>
      <c r="ER47" s="78"/>
      <c r="ES47" s="78"/>
      <c r="ET47" s="78"/>
      <c r="EU47" s="78"/>
      <c r="EV47" s="78"/>
      <c r="EW47" s="78"/>
      <c r="EX47" s="78"/>
      <c r="EY47" s="78"/>
      <c r="EZ47" s="78"/>
      <c r="FA47" s="78"/>
      <c r="FB47" s="78"/>
      <c r="FC47" s="78"/>
      <c r="FD47" s="78"/>
      <c r="FE47" s="78"/>
      <c r="FF47" s="78"/>
      <c r="FG47" s="78"/>
      <c r="FH47" s="78"/>
      <c r="FI47" s="78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8"/>
      <c r="FW47" s="78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8"/>
      <c r="GR47" s="78"/>
      <c r="GS47" s="78"/>
      <c r="GT47" s="78"/>
      <c r="GU47" s="78"/>
      <c r="GV47" s="78"/>
      <c r="GW47" s="78"/>
      <c r="GX47" s="78"/>
      <c r="GY47" s="78"/>
      <c r="GZ47" s="78"/>
      <c r="HA47" s="78"/>
      <c r="HB47" s="78"/>
      <c r="HC47" s="78"/>
      <c r="HD47" s="78"/>
      <c r="HE47" s="78"/>
      <c r="HF47" s="78"/>
      <c r="HG47" s="78"/>
      <c r="HH47" s="78"/>
      <c r="HI47" s="78"/>
      <c r="HJ47" s="78"/>
      <c r="HK47" s="78"/>
      <c r="HL47" s="78"/>
      <c r="HM47" s="78"/>
      <c r="HN47" s="78"/>
      <c r="HO47" s="78"/>
      <c r="HP47" s="78"/>
      <c r="HQ47" s="78"/>
      <c r="HR47" s="78"/>
      <c r="HS47" s="78"/>
      <c r="HT47" s="78"/>
      <c r="HU47" s="78"/>
      <c r="HV47" s="78"/>
      <c r="HW47" s="78"/>
      <c r="HX47" s="78"/>
      <c r="HY47" s="78"/>
      <c r="HZ47" s="78"/>
      <c r="IA47" s="78"/>
      <c r="IB47" s="78"/>
      <c r="IC47" s="78"/>
      <c r="ID47" s="78"/>
      <c r="IE47" s="78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78"/>
      <c r="IQ47" s="78"/>
      <c r="IR47" s="78"/>
      <c r="IS47" s="78"/>
      <c r="IT47" s="78"/>
      <c r="IU47" s="78"/>
      <c r="IV47" s="78"/>
      <c r="IW47" s="78"/>
    </row>
    <row r="48" customFormat="false" ht="12.75" hidden="false" customHeight="true" outlineLevel="0" collapsed="false">
      <c r="A48" s="78"/>
      <c r="G48" s="100"/>
      <c r="H48" s="100"/>
      <c r="L48" s="78"/>
      <c r="M48" s="78"/>
      <c r="R48" s="101"/>
      <c r="T48" s="78"/>
      <c r="U48" s="72"/>
      <c r="V48" s="78"/>
      <c r="W48" s="78"/>
      <c r="X48" s="78"/>
      <c r="Y48" s="78"/>
      <c r="Z48" s="78"/>
      <c r="AA48" s="99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  <c r="FC48" s="78"/>
      <c r="FD48" s="78"/>
      <c r="FE48" s="78"/>
      <c r="FF48" s="78"/>
      <c r="FG48" s="78"/>
      <c r="FH48" s="78"/>
      <c r="FI48" s="78"/>
      <c r="FJ48" s="78"/>
      <c r="FK48" s="78"/>
      <c r="FL48" s="78"/>
      <c r="FM48" s="78"/>
      <c r="FN48" s="78"/>
      <c r="FO48" s="78"/>
      <c r="FP48" s="78"/>
      <c r="FQ48" s="78"/>
      <c r="FR48" s="78"/>
      <c r="FS48" s="78"/>
      <c r="FT48" s="78"/>
      <c r="FU48" s="78"/>
      <c r="FV48" s="78"/>
      <c r="FW48" s="78"/>
      <c r="FX48" s="78"/>
      <c r="FY48" s="78"/>
      <c r="FZ48" s="78"/>
      <c r="GA48" s="78"/>
      <c r="GB48" s="78"/>
      <c r="GC48" s="78"/>
      <c r="GD48" s="78"/>
      <c r="GE48" s="78"/>
      <c r="GF48" s="78"/>
      <c r="GG48" s="78"/>
      <c r="GH48" s="78"/>
      <c r="GI48" s="78"/>
      <c r="GJ48" s="78"/>
      <c r="GK48" s="78"/>
      <c r="GL48" s="78"/>
      <c r="GM48" s="78"/>
      <c r="GN48" s="78"/>
      <c r="GO48" s="78"/>
      <c r="GP48" s="78"/>
      <c r="GQ48" s="78"/>
      <c r="GR48" s="78"/>
      <c r="GS48" s="78"/>
      <c r="GT48" s="78"/>
      <c r="GU48" s="78"/>
      <c r="GV48" s="78"/>
      <c r="GW48" s="78"/>
      <c r="GX48" s="78"/>
      <c r="GY48" s="78"/>
      <c r="GZ48" s="78"/>
      <c r="HA48" s="78"/>
      <c r="HB48" s="78"/>
      <c r="HC48" s="78"/>
      <c r="HD48" s="78"/>
      <c r="HE48" s="78"/>
      <c r="HF48" s="78"/>
      <c r="HG48" s="78"/>
      <c r="HH48" s="78"/>
      <c r="HI48" s="78"/>
      <c r="HJ48" s="78"/>
      <c r="HK48" s="78"/>
      <c r="HL48" s="78"/>
      <c r="HM48" s="78"/>
      <c r="HN48" s="78"/>
      <c r="HO48" s="78"/>
      <c r="HP48" s="78"/>
      <c r="HQ48" s="78"/>
      <c r="HR48" s="78"/>
      <c r="HS48" s="78"/>
      <c r="HT48" s="78"/>
      <c r="HU48" s="78"/>
      <c r="HV48" s="78"/>
      <c r="HW48" s="78"/>
      <c r="HX48" s="78"/>
      <c r="HY48" s="78"/>
      <c r="HZ48" s="78"/>
      <c r="IA48" s="78"/>
      <c r="IB48" s="78"/>
      <c r="IC48" s="78"/>
      <c r="ID48" s="78"/>
      <c r="IE48" s="78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78"/>
      <c r="IQ48" s="78"/>
      <c r="IR48" s="78"/>
      <c r="IS48" s="78"/>
      <c r="IT48" s="78"/>
      <c r="IU48" s="78"/>
      <c r="IV48" s="78"/>
      <c r="IW48" s="78"/>
    </row>
    <row r="49" customFormat="false" ht="12.75" hidden="false" customHeight="true" outlineLevel="0" collapsed="false">
      <c r="A49" s="78"/>
      <c r="G49" s="100"/>
      <c r="H49" s="100"/>
      <c r="L49" s="78"/>
      <c r="M49" s="78"/>
      <c r="R49" s="101"/>
      <c r="T49" s="78"/>
      <c r="U49" s="72"/>
      <c r="V49" s="78"/>
      <c r="W49" s="78"/>
      <c r="X49" s="78"/>
      <c r="Y49" s="78"/>
      <c r="Z49" s="78"/>
      <c r="AA49" s="99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  <c r="FC49" s="78"/>
      <c r="FD49" s="78"/>
      <c r="FE49" s="78"/>
      <c r="FF49" s="78"/>
      <c r="FG49" s="78"/>
      <c r="FH49" s="78"/>
      <c r="FI49" s="78"/>
      <c r="FJ49" s="78"/>
      <c r="FK49" s="78"/>
      <c r="FL49" s="78"/>
      <c r="FM49" s="78"/>
      <c r="FN49" s="78"/>
      <c r="FO49" s="78"/>
      <c r="FP49" s="78"/>
      <c r="FQ49" s="78"/>
      <c r="FR49" s="78"/>
      <c r="FS49" s="78"/>
      <c r="FT49" s="78"/>
      <c r="FU49" s="78"/>
      <c r="FV49" s="78"/>
      <c r="FW49" s="78"/>
      <c r="FX49" s="78"/>
      <c r="FY49" s="78"/>
      <c r="FZ49" s="78"/>
      <c r="GA49" s="78"/>
      <c r="GB49" s="78"/>
      <c r="GC49" s="78"/>
      <c r="GD49" s="78"/>
      <c r="GE49" s="78"/>
      <c r="GF49" s="78"/>
      <c r="GG49" s="78"/>
      <c r="GH49" s="78"/>
      <c r="GI49" s="78"/>
      <c r="GJ49" s="78"/>
      <c r="GK49" s="78"/>
      <c r="GL49" s="78"/>
      <c r="GM49" s="78"/>
      <c r="GN49" s="78"/>
      <c r="GO49" s="78"/>
      <c r="GP49" s="78"/>
      <c r="GQ49" s="78"/>
      <c r="GR49" s="78"/>
      <c r="GS49" s="78"/>
      <c r="GT49" s="78"/>
      <c r="GU49" s="78"/>
      <c r="GV49" s="78"/>
      <c r="GW49" s="78"/>
      <c r="GX49" s="78"/>
      <c r="GY49" s="78"/>
      <c r="GZ49" s="78"/>
      <c r="HA49" s="78"/>
      <c r="HB49" s="78"/>
      <c r="HC49" s="78"/>
      <c r="HD49" s="78"/>
      <c r="HE49" s="78"/>
      <c r="HF49" s="78"/>
      <c r="HG49" s="78"/>
      <c r="HH49" s="78"/>
      <c r="HI49" s="78"/>
      <c r="HJ49" s="78"/>
      <c r="HK49" s="78"/>
      <c r="HL49" s="78"/>
      <c r="HM49" s="78"/>
      <c r="HN49" s="78"/>
      <c r="HO49" s="78"/>
      <c r="HP49" s="78"/>
      <c r="HQ49" s="78"/>
      <c r="HR49" s="78"/>
      <c r="HS49" s="78"/>
      <c r="HT49" s="78"/>
      <c r="HU49" s="78"/>
      <c r="HV49" s="78"/>
      <c r="HW49" s="78"/>
      <c r="HX49" s="78"/>
      <c r="HY49" s="78"/>
      <c r="HZ49" s="78"/>
      <c r="IA49" s="78"/>
      <c r="IB49" s="78"/>
      <c r="IC49" s="78"/>
      <c r="ID49" s="78"/>
      <c r="IE49" s="78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78"/>
      <c r="IQ49" s="78"/>
      <c r="IR49" s="78"/>
      <c r="IS49" s="78"/>
      <c r="IT49" s="78"/>
      <c r="IU49" s="78"/>
      <c r="IV49" s="78"/>
      <c r="IW49" s="78"/>
    </row>
    <row r="50" customFormat="false" ht="12.75" hidden="false" customHeight="true" outlineLevel="0" collapsed="false">
      <c r="A50" s="78"/>
      <c r="G50" s="100"/>
      <c r="H50" s="100"/>
      <c r="L50" s="78"/>
      <c r="M50" s="78"/>
      <c r="R50" s="101"/>
      <c r="T50" s="78"/>
      <c r="U50" s="72"/>
      <c r="V50" s="78"/>
      <c r="W50" s="78"/>
      <c r="X50" s="78"/>
      <c r="Y50" s="78"/>
      <c r="Z50" s="78"/>
      <c r="AA50" s="99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  <c r="FC50" s="78"/>
      <c r="FD50" s="78"/>
      <c r="FE50" s="78"/>
      <c r="FF50" s="78"/>
      <c r="FG50" s="78"/>
      <c r="FH50" s="78"/>
      <c r="FI50" s="78"/>
      <c r="FJ50" s="78"/>
      <c r="FK50" s="78"/>
      <c r="FL50" s="78"/>
      <c r="FM50" s="78"/>
      <c r="FN50" s="78"/>
      <c r="FO50" s="78"/>
      <c r="FP50" s="78"/>
      <c r="FQ50" s="78"/>
      <c r="FR50" s="78"/>
      <c r="FS50" s="78"/>
      <c r="FT50" s="78"/>
      <c r="FU50" s="78"/>
      <c r="FV50" s="78"/>
      <c r="FW50" s="78"/>
      <c r="FX50" s="78"/>
      <c r="FY50" s="78"/>
      <c r="FZ50" s="78"/>
      <c r="GA50" s="78"/>
      <c r="GB50" s="78"/>
      <c r="GC50" s="78"/>
      <c r="GD50" s="78"/>
      <c r="GE50" s="78"/>
      <c r="GF50" s="78"/>
      <c r="GG50" s="78"/>
      <c r="GH50" s="78"/>
      <c r="GI50" s="78"/>
      <c r="GJ50" s="78"/>
      <c r="GK50" s="78"/>
      <c r="GL50" s="78"/>
      <c r="GM50" s="78"/>
      <c r="GN50" s="78"/>
      <c r="GO50" s="78"/>
      <c r="GP50" s="78"/>
      <c r="GQ50" s="78"/>
      <c r="GR50" s="78"/>
      <c r="GS50" s="78"/>
      <c r="GT50" s="78"/>
      <c r="GU50" s="78"/>
      <c r="GV50" s="78"/>
      <c r="GW50" s="78"/>
      <c r="GX50" s="78"/>
      <c r="GY50" s="78"/>
      <c r="GZ50" s="78"/>
      <c r="HA50" s="78"/>
      <c r="HB50" s="78"/>
      <c r="HC50" s="78"/>
      <c r="HD50" s="78"/>
      <c r="HE50" s="78"/>
      <c r="HF50" s="78"/>
      <c r="HG50" s="78"/>
      <c r="HH50" s="78"/>
      <c r="HI50" s="78"/>
      <c r="HJ50" s="78"/>
      <c r="HK50" s="78"/>
      <c r="HL50" s="78"/>
      <c r="HM50" s="78"/>
      <c r="HN50" s="78"/>
      <c r="HO50" s="78"/>
      <c r="HP50" s="78"/>
      <c r="HQ50" s="78"/>
      <c r="HR50" s="78"/>
      <c r="HS50" s="78"/>
      <c r="HT50" s="78"/>
      <c r="HU50" s="78"/>
      <c r="HV50" s="78"/>
      <c r="HW50" s="78"/>
      <c r="HX50" s="78"/>
      <c r="HY50" s="78"/>
      <c r="HZ50" s="78"/>
      <c r="IA50" s="78"/>
      <c r="IB50" s="78"/>
      <c r="IC50" s="78"/>
      <c r="ID50" s="78"/>
      <c r="IE50" s="78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78"/>
      <c r="IQ50" s="78"/>
      <c r="IR50" s="78"/>
      <c r="IS50" s="78"/>
      <c r="IT50" s="78"/>
      <c r="IU50" s="78"/>
      <c r="IV50" s="78"/>
      <c r="IW50" s="78"/>
    </row>
    <row r="51" customFormat="false" ht="12.75" hidden="false" customHeight="true" outlineLevel="0" collapsed="false">
      <c r="A51" s="78"/>
      <c r="G51" s="100"/>
      <c r="H51" s="100"/>
      <c r="L51" s="78"/>
      <c r="M51" s="78"/>
      <c r="R51" s="101"/>
      <c r="T51" s="78"/>
      <c r="U51" s="72"/>
      <c r="V51" s="78"/>
      <c r="W51" s="78"/>
      <c r="X51" s="78"/>
      <c r="Y51" s="78"/>
      <c r="Z51" s="78"/>
      <c r="AA51" s="99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  <c r="FC51" s="78"/>
      <c r="FD51" s="78"/>
      <c r="FE51" s="78"/>
      <c r="FF51" s="78"/>
      <c r="FG51" s="78"/>
      <c r="FH51" s="78"/>
      <c r="FI51" s="78"/>
      <c r="FJ51" s="78"/>
      <c r="FK51" s="78"/>
      <c r="FL51" s="78"/>
      <c r="FM51" s="78"/>
      <c r="FN51" s="78"/>
      <c r="FO51" s="78"/>
      <c r="FP51" s="78"/>
      <c r="FQ51" s="78"/>
      <c r="FR51" s="78"/>
      <c r="FS51" s="78"/>
      <c r="FT51" s="78"/>
      <c r="FU51" s="78"/>
      <c r="FV51" s="78"/>
      <c r="FW51" s="78"/>
      <c r="FX51" s="78"/>
      <c r="FY51" s="78"/>
      <c r="FZ51" s="78"/>
      <c r="GA51" s="78"/>
      <c r="GB51" s="78"/>
      <c r="GC51" s="78"/>
      <c r="GD51" s="78"/>
      <c r="GE51" s="78"/>
      <c r="GF51" s="78"/>
      <c r="GG51" s="78"/>
      <c r="GH51" s="78"/>
      <c r="GI51" s="78"/>
      <c r="GJ51" s="78"/>
      <c r="GK51" s="78"/>
      <c r="GL51" s="78"/>
      <c r="GM51" s="78"/>
      <c r="GN51" s="78"/>
      <c r="GO51" s="78"/>
      <c r="GP51" s="78"/>
      <c r="GQ51" s="78"/>
      <c r="GR51" s="78"/>
      <c r="GS51" s="78"/>
      <c r="GT51" s="78"/>
      <c r="GU51" s="78"/>
      <c r="GV51" s="78"/>
      <c r="GW51" s="78"/>
      <c r="GX51" s="78"/>
      <c r="GY51" s="78"/>
      <c r="GZ51" s="78"/>
      <c r="HA51" s="78"/>
      <c r="HB51" s="78"/>
      <c r="HC51" s="78"/>
      <c r="HD51" s="78"/>
      <c r="HE51" s="78"/>
      <c r="HF51" s="78"/>
      <c r="HG51" s="78"/>
      <c r="HH51" s="78"/>
      <c r="HI51" s="78"/>
      <c r="HJ51" s="78"/>
      <c r="HK51" s="78"/>
      <c r="HL51" s="78"/>
      <c r="HM51" s="78"/>
      <c r="HN51" s="78"/>
      <c r="HO51" s="78"/>
      <c r="HP51" s="78"/>
      <c r="HQ51" s="78"/>
      <c r="HR51" s="78"/>
      <c r="HS51" s="78"/>
      <c r="HT51" s="78"/>
      <c r="HU51" s="78"/>
      <c r="HV51" s="78"/>
      <c r="HW51" s="78"/>
      <c r="HX51" s="78"/>
      <c r="HY51" s="78"/>
      <c r="HZ51" s="78"/>
      <c r="IA51" s="78"/>
      <c r="IB51" s="78"/>
      <c r="IC51" s="78"/>
      <c r="ID51" s="78"/>
      <c r="IE51" s="78"/>
      <c r="IF51" s="78"/>
      <c r="IG51" s="78"/>
      <c r="IH51" s="78"/>
      <c r="II51" s="78"/>
      <c r="IJ51" s="78"/>
      <c r="IK51" s="78"/>
      <c r="IL51" s="78"/>
      <c r="IM51" s="78"/>
      <c r="IN51" s="78"/>
      <c r="IO51" s="78"/>
      <c r="IP51" s="78"/>
      <c r="IQ51" s="78"/>
      <c r="IR51" s="78"/>
      <c r="IS51" s="78"/>
      <c r="IT51" s="78"/>
      <c r="IU51" s="78"/>
      <c r="IV51" s="78"/>
      <c r="IW51" s="78"/>
    </row>
    <row r="52" customFormat="false" ht="12.75" hidden="false" customHeight="true" outlineLevel="0" collapsed="false">
      <c r="A52" s="78"/>
      <c r="B52" s="108"/>
      <c r="C52" s="108"/>
      <c r="D52" s="108"/>
      <c r="G52" s="100"/>
      <c r="H52" s="100"/>
      <c r="L52" s="78"/>
      <c r="M52" s="78"/>
      <c r="R52" s="101"/>
      <c r="T52" s="78"/>
      <c r="U52" s="72"/>
      <c r="V52" s="78"/>
      <c r="W52" s="78"/>
      <c r="X52" s="78"/>
      <c r="Y52" s="78"/>
      <c r="Z52" s="78"/>
      <c r="AA52" s="99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  <c r="IQ52" s="78"/>
      <c r="IR52" s="78"/>
      <c r="IS52" s="78"/>
      <c r="IT52" s="78"/>
      <c r="IU52" s="78"/>
      <c r="IV52" s="78"/>
      <c r="IW52" s="78"/>
    </row>
    <row r="53" customFormat="false" ht="12.75" hidden="false" customHeight="true" outlineLevel="0" collapsed="false">
      <c r="A53" s="78"/>
      <c r="B53" s="108"/>
      <c r="C53" s="108"/>
      <c r="D53" s="108"/>
      <c r="G53" s="100"/>
      <c r="H53" s="100"/>
      <c r="L53" s="78"/>
      <c r="M53" s="78"/>
      <c r="R53" s="101"/>
      <c r="T53" s="78"/>
      <c r="U53" s="72"/>
      <c r="V53" s="78"/>
      <c r="W53" s="78"/>
      <c r="X53" s="78"/>
      <c r="Y53" s="78"/>
      <c r="Z53" s="78"/>
      <c r="AA53" s="99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  <c r="IQ53" s="78"/>
      <c r="IR53" s="78"/>
      <c r="IS53" s="78"/>
      <c r="IT53" s="78"/>
      <c r="IU53" s="78"/>
      <c r="IV53" s="78"/>
      <c r="IW53" s="78"/>
    </row>
    <row r="54" customFormat="false" ht="12.75" hidden="false" customHeight="true" outlineLevel="0" collapsed="false">
      <c r="A54" s="78"/>
      <c r="B54" s="108"/>
      <c r="C54" s="108"/>
      <c r="D54" s="108"/>
      <c r="G54" s="100"/>
      <c r="H54" s="100"/>
      <c r="L54" s="78"/>
      <c r="M54" s="78"/>
      <c r="R54" s="101"/>
      <c r="T54" s="78"/>
      <c r="U54" s="72"/>
      <c r="V54" s="78"/>
      <c r="W54" s="78"/>
      <c r="X54" s="78"/>
      <c r="Y54" s="78"/>
      <c r="Z54" s="78"/>
      <c r="AA54" s="99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  <c r="IU54" s="78"/>
      <c r="IV54" s="78"/>
      <c r="IW54" s="78"/>
    </row>
    <row r="55" customFormat="false" ht="12.75" hidden="false" customHeight="true" outlineLevel="0" collapsed="false">
      <c r="A55" s="78"/>
      <c r="B55" s="108"/>
      <c r="C55" s="108"/>
      <c r="D55" s="108"/>
      <c r="G55" s="100"/>
      <c r="H55" s="100"/>
      <c r="L55" s="78"/>
      <c r="M55" s="78"/>
      <c r="R55" s="101"/>
      <c r="T55" s="78"/>
      <c r="U55" s="72"/>
      <c r="V55" s="78"/>
      <c r="W55" s="78"/>
      <c r="X55" s="78"/>
      <c r="Y55" s="78"/>
      <c r="Z55" s="78"/>
      <c r="AA55" s="99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  <c r="EO55" s="78"/>
      <c r="EP55" s="78"/>
      <c r="EQ55" s="78"/>
      <c r="ER55" s="78"/>
      <c r="ES55" s="78"/>
      <c r="ET55" s="78"/>
      <c r="EU55" s="78"/>
      <c r="EV55" s="78"/>
      <c r="EW55" s="78"/>
      <c r="EX55" s="78"/>
      <c r="EY55" s="78"/>
      <c r="EZ55" s="78"/>
      <c r="FA55" s="78"/>
      <c r="FB55" s="78"/>
      <c r="FC55" s="78"/>
      <c r="FD55" s="78"/>
      <c r="FE55" s="78"/>
      <c r="FF55" s="78"/>
      <c r="FG55" s="78"/>
      <c r="FH55" s="78"/>
      <c r="FI55" s="78"/>
      <c r="FJ55" s="78"/>
      <c r="FK55" s="78"/>
      <c r="FL55" s="78"/>
      <c r="FM55" s="78"/>
      <c r="FN55" s="78"/>
      <c r="FO55" s="78"/>
      <c r="FP55" s="78"/>
      <c r="FQ55" s="78"/>
      <c r="FR55" s="78"/>
      <c r="FS55" s="78"/>
      <c r="FT55" s="78"/>
      <c r="FU55" s="78"/>
      <c r="FV55" s="78"/>
      <c r="FW55" s="78"/>
      <c r="FX55" s="78"/>
      <c r="FY55" s="78"/>
      <c r="FZ55" s="78"/>
      <c r="GA55" s="78"/>
      <c r="GB55" s="78"/>
      <c r="GC55" s="78"/>
      <c r="GD55" s="78"/>
      <c r="GE55" s="78"/>
      <c r="GF55" s="78"/>
      <c r="GG55" s="78"/>
      <c r="GH55" s="78"/>
      <c r="GI55" s="78"/>
      <c r="GJ55" s="78"/>
      <c r="GK55" s="78"/>
      <c r="GL55" s="78"/>
      <c r="GM55" s="78"/>
      <c r="GN55" s="78"/>
      <c r="GO55" s="78"/>
      <c r="GP55" s="78"/>
      <c r="GQ55" s="78"/>
      <c r="GR55" s="78"/>
      <c r="GS55" s="78"/>
      <c r="GT55" s="78"/>
      <c r="GU55" s="78"/>
      <c r="GV55" s="78"/>
      <c r="GW55" s="78"/>
      <c r="GX55" s="78"/>
      <c r="GY55" s="78"/>
      <c r="GZ55" s="78"/>
      <c r="HA55" s="78"/>
      <c r="HB55" s="78"/>
      <c r="HC55" s="78"/>
      <c r="HD55" s="78"/>
      <c r="HE55" s="78"/>
      <c r="HF55" s="78"/>
      <c r="HG55" s="78"/>
      <c r="HH55" s="78"/>
      <c r="HI55" s="78"/>
      <c r="HJ55" s="78"/>
      <c r="HK55" s="78"/>
      <c r="HL55" s="78"/>
      <c r="HM55" s="78"/>
      <c r="HN55" s="78"/>
      <c r="HO55" s="78"/>
      <c r="HP55" s="78"/>
      <c r="HQ55" s="78"/>
      <c r="HR55" s="78"/>
      <c r="HS55" s="78"/>
      <c r="HT55" s="78"/>
      <c r="HU55" s="78"/>
      <c r="HV55" s="78"/>
      <c r="HW55" s="78"/>
      <c r="HX55" s="78"/>
      <c r="HY55" s="78"/>
      <c r="HZ55" s="78"/>
      <c r="IA55" s="78"/>
      <c r="IB55" s="78"/>
      <c r="IC55" s="78"/>
      <c r="ID55" s="78"/>
      <c r="IE55" s="78"/>
      <c r="IF55" s="78"/>
      <c r="IG55" s="78"/>
      <c r="IH55" s="78"/>
      <c r="II55" s="78"/>
      <c r="IJ55" s="78"/>
      <c r="IK55" s="78"/>
      <c r="IL55" s="78"/>
      <c r="IM55" s="78"/>
      <c r="IN55" s="78"/>
      <c r="IO55" s="78"/>
      <c r="IP55" s="78"/>
      <c r="IQ55" s="78"/>
      <c r="IR55" s="78"/>
      <c r="IS55" s="78"/>
      <c r="IT55" s="78"/>
      <c r="IU55" s="78"/>
      <c r="IV55" s="78"/>
      <c r="IW55" s="78"/>
    </row>
    <row r="56" customFormat="false" ht="12.75" hidden="false" customHeight="true" outlineLevel="0" collapsed="false">
      <c r="A56" s="78"/>
      <c r="B56" s="108"/>
      <c r="C56" s="108"/>
      <c r="D56" s="108"/>
      <c r="G56" s="100"/>
      <c r="H56" s="100"/>
      <c r="L56" s="78"/>
      <c r="M56" s="78"/>
      <c r="R56" s="101"/>
      <c r="T56" s="78"/>
      <c r="U56" s="72"/>
      <c r="V56" s="78"/>
      <c r="W56" s="78"/>
      <c r="X56" s="78"/>
      <c r="Y56" s="78"/>
      <c r="Z56" s="78"/>
      <c r="AA56" s="99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78"/>
      <c r="GB56" s="78"/>
      <c r="GC56" s="78"/>
      <c r="GD56" s="78"/>
      <c r="GE56" s="78"/>
      <c r="GF56" s="78"/>
      <c r="GG56" s="78"/>
      <c r="GH56" s="78"/>
      <c r="GI56" s="78"/>
      <c r="GJ56" s="78"/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  <c r="IQ56" s="78"/>
      <c r="IR56" s="78"/>
      <c r="IS56" s="78"/>
      <c r="IT56" s="78"/>
      <c r="IU56" s="78"/>
      <c r="IV56" s="78"/>
      <c r="IW56" s="78"/>
    </row>
    <row r="57" customFormat="false" ht="12.75" hidden="false" customHeight="true" outlineLevel="0" collapsed="false">
      <c r="A57" s="78"/>
      <c r="B57" s="108"/>
      <c r="C57" s="108"/>
      <c r="D57" s="108"/>
      <c r="G57" s="100"/>
      <c r="H57" s="100"/>
      <c r="L57" s="78"/>
      <c r="M57" s="78"/>
      <c r="R57" s="101"/>
      <c r="T57" s="78"/>
      <c r="U57" s="72"/>
      <c r="V57" s="78"/>
      <c r="W57" s="78"/>
      <c r="X57" s="78"/>
      <c r="Y57" s="78"/>
      <c r="Z57" s="78"/>
      <c r="AA57" s="99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  <c r="IU57" s="78"/>
      <c r="IV57" s="78"/>
      <c r="IW57" s="78"/>
    </row>
    <row r="58" customFormat="false" ht="12.75" hidden="false" customHeight="true" outlineLevel="0" collapsed="false">
      <c r="A58" s="78"/>
      <c r="B58" s="108"/>
      <c r="C58" s="108"/>
      <c r="D58" s="108"/>
      <c r="G58" s="100"/>
      <c r="H58" s="100"/>
      <c r="L58" s="78"/>
      <c r="M58" s="78"/>
      <c r="R58" s="101"/>
      <c r="T58" s="78"/>
      <c r="U58" s="72"/>
      <c r="V58" s="78"/>
      <c r="W58" s="78"/>
      <c r="X58" s="78"/>
      <c r="Y58" s="78"/>
      <c r="Z58" s="78"/>
      <c r="AA58" s="99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  <c r="IW58" s="78"/>
    </row>
    <row r="59" customFormat="false" ht="12.75" hidden="false" customHeight="true" outlineLevel="0" collapsed="false">
      <c r="A59" s="78"/>
      <c r="B59" s="108"/>
      <c r="C59" s="108"/>
      <c r="D59" s="108"/>
      <c r="G59" s="100"/>
      <c r="H59" s="100"/>
      <c r="L59" s="78"/>
      <c r="M59" s="78"/>
      <c r="R59" s="101"/>
      <c r="T59" s="78"/>
      <c r="U59" s="72"/>
      <c r="V59" s="78"/>
      <c r="W59" s="78"/>
      <c r="X59" s="78"/>
      <c r="Y59" s="78"/>
      <c r="Z59" s="78"/>
      <c r="AA59" s="99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  <c r="EO59" s="78"/>
      <c r="EP59" s="78"/>
      <c r="EQ59" s="78"/>
      <c r="ER59" s="78"/>
      <c r="ES59" s="78"/>
      <c r="ET59" s="78"/>
      <c r="EU59" s="78"/>
      <c r="EV59" s="78"/>
      <c r="EW59" s="78"/>
      <c r="EX59" s="78"/>
      <c r="EY59" s="78"/>
      <c r="EZ59" s="78"/>
      <c r="FA59" s="78"/>
      <c r="FB59" s="78"/>
      <c r="FC59" s="78"/>
      <c r="FD59" s="78"/>
      <c r="FE59" s="78"/>
      <c r="FF59" s="78"/>
      <c r="FG59" s="78"/>
      <c r="FH59" s="78"/>
      <c r="FI59" s="78"/>
      <c r="FJ59" s="78"/>
      <c r="FK59" s="78"/>
      <c r="FL59" s="78"/>
      <c r="FM59" s="78"/>
      <c r="FN59" s="78"/>
      <c r="FO59" s="78"/>
      <c r="FP59" s="78"/>
      <c r="FQ59" s="78"/>
      <c r="FR59" s="78"/>
      <c r="FS59" s="78"/>
      <c r="FT59" s="78"/>
      <c r="FU59" s="78"/>
      <c r="FV59" s="78"/>
      <c r="FW59" s="78"/>
      <c r="FX59" s="78"/>
      <c r="FY59" s="78"/>
      <c r="FZ59" s="78"/>
      <c r="GA59" s="78"/>
      <c r="GB59" s="78"/>
      <c r="GC59" s="78"/>
      <c r="GD59" s="78"/>
      <c r="GE59" s="78"/>
      <c r="GF59" s="78"/>
      <c r="GG59" s="78"/>
      <c r="GH59" s="78"/>
      <c r="GI59" s="78"/>
      <c r="GJ59" s="78"/>
      <c r="GK59" s="78"/>
      <c r="GL59" s="78"/>
      <c r="GM59" s="78"/>
      <c r="GN59" s="78"/>
      <c r="GO59" s="78"/>
      <c r="GP59" s="78"/>
      <c r="GQ59" s="78"/>
      <c r="GR59" s="78"/>
      <c r="GS59" s="78"/>
      <c r="GT59" s="78"/>
      <c r="GU59" s="78"/>
      <c r="GV59" s="78"/>
      <c r="GW59" s="78"/>
      <c r="GX59" s="78"/>
      <c r="GY59" s="78"/>
      <c r="GZ59" s="78"/>
      <c r="HA59" s="78"/>
      <c r="HB59" s="78"/>
      <c r="HC59" s="78"/>
      <c r="HD59" s="78"/>
      <c r="HE59" s="78"/>
      <c r="HF59" s="78"/>
      <c r="HG59" s="78"/>
      <c r="HH59" s="78"/>
      <c r="HI59" s="78"/>
      <c r="HJ59" s="78"/>
      <c r="HK59" s="78"/>
      <c r="HL59" s="78"/>
      <c r="HM59" s="78"/>
      <c r="HN59" s="78"/>
      <c r="HO59" s="78"/>
      <c r="HP59" s="78"/>
      <c r="HQ59" s="78"/>
      <c r="HR59" s="78"/>
      <c r="HS59" s="78"/>
      <c r="HT59" s="78"/>
      <c r="HU59" s="78"/>
      <c r="HV59" s="78"/>
      <c r="HW59" s="78"/>
      <c r="HX59" s="78"/>
      <c r="HY59" s="78"/>
      <c r="HZ59" s="78"/>
      <c r="IA59" s="78"/>
      <c r="IB59" s="78"/>
      <c r="IC59" s="78"/>
      <c r="ID59" s="78"/>
      <c r="IE59" s="78"/>
      <c r="IF59" s="78"/>
      <c r="IG59" s="78"/>
      <c r="IH59" s="78"/>
      <c r="II59" s="78"/>
      <c r="IJ59" s="78"/>
      <c r="IK59" s="78"/>
      <c r="IL59" s="78"/>
      <c r="IM59" s="78"/>
      <c r="IN59" s="78"/>
      <c r="IO59" s="78"/>
      <c r="IP59" s="78"/>
      <c r="IQ59" s="78"/>
      <c r="IR59" s="78"/>
      <c r="IS59" s="78"/>
      <c r="IT59" s="78"/>
      <c r="IU59" s="78"/>
      <c r="IV59" s="78"/>
      <c r="IW59" s="78"/>
    </row>
    <row r="60" customFormat="false" ht="12.75" hidden="false" customHeight="true" outlineLevel="0" collapsed="false">
      <c r="A60" s="78"/>
      <c r="B60" s="108"/>
      <c r="C60" s="108"/>
      <c r="D60" s="108"/>
      <c r="G60" s="100"/>
      <c r="H60" s="100"/>
      <c r="L60" s="78"/>
      <c r="M60" s="78"/>
      <c r="R60" s="101"/>
      <c r="T60" s="78"/>
      <c r="U60" s="72"/>
      <c r="V60" s="78"/>
      <c r="W60" s="78"/>
      <c r="X60" s="78"/>
      <c r="Y60" s="78"/>
      <c r="Z60" s="78"/>
      <c r="AA60" s="99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8"/>
      <c r="FF60" s="78"/>
      <c r="FG60" s="78"/>
      <c r="FH60" s="78"/>
      <c r="FI60" s="78"/>
      <c r="FJ60" s="78"/>
      <c r="FK60" s="78"/>
      <c r="FL60" s="78"/>
      <c r="FM60" s="78"/>
      <c r="FN60" s="78"/>
      <c r="FO60" s="78"/>
      <c r="FP60" s="78"/>
      <c r="FQ60" s="78"/>
      <c r="FR60" s="78"/>
      <c r="FS60" s="78"/>
      <c r="FT60" s="78"/>
      <c r="FU60" s="78"/>
      <c r="FV60" s="78"/>
      <c r="FW60" s="78"/>
      <c r="FX60" s="78"/>
      <c r="FY60" s="78"/>
      <c r="FZ60" s="78"/>
      <c r="GA60" s="78"/>
      <c r="GB60" s="78"/>
      <c r="GC60" s="78"/>
      <c r="GD60" s="78"/>
      <c r="GE60" s="78"/>
      <c r="GF60" s="78"/>
      <c r="GG60" s="78"/>
      <c r="GH60" s="78"/>
      <c r="GI60" s="78"/>
      <c r="GJ60" s="78"/>
      <c r="GK60" s="78"/>
      <c r="GL60" s="78"/>
      <c r="GM60" s="78"/>
      <c r="GN60" s="78"/>
      <c r="GO60" s="78"/>
      <c r="GP60" s="78"/>
      <c r="GQ60" s="78"/>
      <c r="GR60" s="78"/>
      <c r="GS60" s="78"/>
      <c r="GT60" s="78"/>
      <c r="GU60" s="78"/>
      <c r="GV60" s="78"/>
      <c r="GW60" s="78"/>
      <c r="GX60" s="78"/>
      <c r="GY60" s="78"/>
      <c r="GZ60" s="78"/>
      <c r="HA60" s="78"/>
      <c r="HB60" s="78"/>
      <c r="HC60" s="78"/>
      <c r="HD60" s="78"/>
      <c r="HE60" s="78"/>
      <c r="HF60" s="78"/>
      <c r="HG60" s="78"/>
      <c r="HH60" s="78"/>
      <c r="HI60" s="78"/>
      <c r="HJ60" s="78"/>
      <c r="HK60" s="78"/>
      <c r="HL60" s="78"/>
      <c r="HM60" s="78"/>
      <c r="HN60" s="78"/>
      <c r="HO60" s="78"/>
      <c r="HP60" s="78"/>
      <c r="HQ60" s="78"/>
      <c r="HR60" s="78"/>
      <c r="HS60" s="78"/>
      <c r="HT60" s="78"/>
      <c r="HU60" s="78"/>
      <c r="HV60" s="78"/>
      <c r="HW60" s="78"/>
      <c r="HX60" s="78"/>
      <c r="HY60" s="78"/>
      <c r="HZ60" s="78"/>
      <c r="IA60" s="78"/>
      <c r="IB60" s="78"/>
      <c r="IC60" s="78"/>
      <c r="ID60" s="78"/>
      <c r="IE60" s="78"/>
      <c r="IF60" s="78"/>
      <c r="IG60" s="78"/>
      <c r="IH60" s="78"/>
      <c r="II60" s="78"/>
      <c r="IJ60" s="78"/>
      <c r="IK60" s="78"/>
      <c r="IL60" s="78"/>
      <c r="IM60" s="78"/>
      <c r="IN60" s="78"/>
      <c r="IO60" s="78"/>
      <c r="IP60" s="78"/>
      <c r="IQ60" s="78"/>
      <c r="IR60" s="78"/>
      <c r="IS60" s="78"/>
      <c r="IT60" s="78"/>
      <c r="IU60" s="78"/>
      <c r="IV60" s="78"/>
      <c r="IW60" s="78"/>
    </row>
    <row r="61" customFormat="false" ht="12.75" hidden="false" customHeight="true" outlineLevel="0" collapsed="false">
      <c r="A61" s="78"/>
      <c r="B61" s="108"/>
      <c r="C61" s="108"/>
      <c r="D61" s="108"/>
      <c r="G61" s="100"/>
      <c r="H61" s="100"/>
      <c r="L61" s="78"/>
      <c r="M61" s="78"/>
      <c r="R61" s="101"/>
      <c r="T61" s="78"/>
      <c r="U61" s="72"/>
      <c r="V61" s="78"/>
      <c r="W61" s="78"/>
      <c r="X61" s="78"/>
      <c r="Y61" s="78"/>
      <c r="Z61" s="78"/>
      <c r="AA61" s="99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V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  <c r="IQ61" s="78"/>
      <c r="IR61" s="78"/>
      <c r="IS61" s="78"/>
      <c r="IT61" s="78"/>
      <c r="IU61" s="78"/>
      <c r="IV61" s="78"/>
      <c r="IW61" s="78"/>
    </row>
    <row r="62" customFormat="false" ht="12.75" hidden="false" customHeight="true" outlineLevel="0" collapsed="false">
      <c r="A62" s="78"/>
      <c r="B62" s="108"/>
      <c r="C62" s="108"/>
      <c r="D62" s="108"/>
      <c r="G62" s="100"/>
      <c r="H62" s="100"/>
      <c r="L62" s="78"/>
      <c r="M62" s="78"/>
      <c r="R62" s="101"/>
      <c r="T62" s="78"/>
      <c r="U62" s="72"/>
      <c r="V62" s="78"/>
      <c r="W62" s="78"/>
      <c r="X62" s="78"/>
      <c r="Y62" s="78"/>
      <c r="Z62" s="78"/>
      <c r="AA62" s="99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  <c r="EO62" s="78"/>
      <c r="EP62" s="78"/>
      <c r="EQ62" s="78"/>
      <c r="ER62" s="78"/>
      <c r="ES62" s="78"/>
      <c r="ET62" s="78"/>
      <c r="EU62" s="78"/>
      <c r="EV62" s="78"/>
      <c r="EW62" s="78"/>
      <c r="EX62" s="78"/>
      <c r="EY62" s="78"/>
      <c r="EZ62" s="78"/>
      <c r="FA62" s="78"/>
      <c r="FB62" s="78"/>
      <c r="FC62" s="78"/>
      <c r="FD62" s="78"/>
      <c r="FE62" s="78"/>
      <c r="FF62" s="78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78"/>
      <c r="FX62" s="78"/>
      <c r="FY62" s="78"/>
      <c r="FZ62" s="78"/>
      <c r="GA62" s="78"/>
      <c r="GB62" s="78"/>
      <c r="GC62" s="78"/>
      <c r="GD62" s="78"/>
      <c r="GE62" s="78"/>
      <c r="GF62" s="78"/>
      <c r="GG62" s="78"/>
      <c r="GH62" s="78"/>
      <c r="GI62" s="78"/>
      <c r="GJ62" s="78"/>
      <c r="GK62" s="78"/>
      <c r="GL62" s="78"/>
      <c r="GM62" s="78"/>
      <c r="GN62" s="78"/>
      <c r="GO62" s="78"/>
      <c r="GP62" s="78"/>
      <c r="GQ62" s="78"/>
      <c r="GR62" s="78"/>
      <c r="GS62" s="78"/>
      <c r="GT62" s="78"/>
      <c r="GU62" s="78"/>
      <c r="GV62" s="78"/>
      <c r="GW62" s="78"/>
      <c r="GX62" s="78"/>
      <c r="GY62" s="78"/>
      <c r="GZ62" s="78"/>
      <c r="HA62" s="78"/>
      <c r="HB62" s="78"/>
      <c r="HC62" s="78"/>
      <c r="HD62" s="78"/>
      <c r="HE62" s="78"/>
      <c r="HF62" s="78"/>
      <c r="HG62" s="78"/>
      <c r="HH62" s="78"/>
      <c r="HI62" s="78"/>
      <c r="HJ62" s="78"/>
      <c r="HK62" s="78"/>
      <c r="HL62" s="78"/>
      <c r="HM62" s="78"/>
      <c r="HN62" s="78"/>
      <c r="HO62" s="78"/>
      <c r="HP62" s="78"/>
      <c r="HQ62" s="78"/>
      <c r="HR62" s="78"/>
      <c r="HS62" s="78"/>
      <c r="HT62" s="78"/>
      <c r="HU62" s="78"/>
      <c r="HV62" s="78"/>
      <c r="HW62" s="78"/>
      <c r="HX62" s="78"/>
      <c r="HY62" s="78"/>
      <c r="HZ62" s="78"/>
      <c r="IA62" s="78"/>
      <c r="IB62" s="78"/>
      <c r="IC62" s="78"/>
      <c r="ID62" s="78"/>
      <c r="IE62" s="78"/>
      <c r="IF62" s="78"/>
      <c r="IG62" s="78"/>
      <c r="IH62" s="78"/>
      <c r="II62" s="78"/>
      <c r="IJ62" s="78"/>
      <c r="IK62" s="78"/>
      <c r="IL62" s="78"/>
      <c r="IM62" s="78"/>
      <c r="IN62" s="78"/>
      <c r="IO62" s="78"/>
      <c r="IP62" s="78"/>
      <c r="IQ62" s="78"/>
      <c r="IR62" s="78"/>
      <c r="IS62" s="78"/>
      <c r="IT62" s="78"/>
      <c r="IU62" s="78"/>
      <c r="IV62" s="78"/>
      <c r="IW62" s="78"/>
    </row>
    <row r="63" customFormat="false" ht="12.75" hidden="false" customHeight="true" outlineLevel="0" collapsed="false">
      <c r="A63" s="78"/>
      <c r="B63" s="108"/>
      <c r="C63" s="108"/>
      <c r="D63" s="108"/>
      <c r="G63" s="100"/>
      <c r="H63" s="100"/>
      <c r="L63" s="78"/>
      <c r="M63" s="78"/>
      <c r="R63" s="101"/>
      <c r="T63" s="78"/>
      <c r="U63" s="72"/>
      <c r="V63" s="78"/>
      <c r="W63" s="78"/>
      <c r="X63" s="78"/>
      <c r="Y63" s="78"/>
      <c r="Z63" s="78"/>
      <c r="AA63" s="99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</row>
    <row r="64" customFormat="false" ht="12.75" hidden="false" customHeight="true" outlineLevel="0" collapsed="false">
      <c r="A64" s="78"/>
      <c r="B64" s="108"/>
      <c r="C64" s="108"/>
      <c r="D64" s="108"/>
      <c r="G64" s="100"/>
      <c r="H64" s="100"/>
      <c r="L64" s="78"/>
      <c r="M64" s="78"/>
      <c r="R64" s="101"/>
      <c r="T64" s="78"/>
      <c r="U64" s="72"/>
      <c r="V64" s="78"/>
      <c r="W64" s="78"/>
      <c r="X64" s="78"/>
      <c r="Y64" s="78"/>
      <c r="Z64" s="78"/>
      <c r="AA64" s="99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  <c r="EO64" s="78"/>
      <c r="EP64" s="78"/>
      <c r="EQ64" s="78"/>
      <c r="ER64" s="78"/>
      <c r="ES64" s="78"/>
      <c r="ET64" s="78"/>
      <c r="EU64" s="78"/>
      <c r="EV64" s="78"/>
      <c r="EW64" s="78"/>
      <c r="EX64" s="78"/>
      <c r="EY64" s="78"/>
      <c r="EZ64" s="78"/>
      <c r="FA64" s="78"/>
      <c r="FB64" s="78"/>
      <c r="FC64" s="78"/>
      <c r="FD64" s="78"/>
      <c r="FE64" s="78"/>
      <c r="FF64" s="78"/>
      <c r="FG64" s="78"/>
      <c r="FH64" s="78"/>
      <c r="FI64" s="78"/>
      <c r="FJ64" s="78"/>
      <c r="FK64" s="78"/>
      <c r="FL64" s="78"/>
      <c r="FM64" s="78"/>
      <c r="FN64" s="78"/>
      <c r="FO64" s="78"/>
      <c r="FP64" s="78"/>
      <c r="FQ64" s="78"/>
      <c r="FR64" s="78"/>
      <c r="FS64" s="78"/>
      <c r="FT64" s="78"/>
      <c r="FU64" s="78"/>
      <c r="FV64" s="78"/>
      <c r="FW64" s="78"/>
      <c r="FX64" s="78"/>
      <c r="FY64" s="78"/>
      <c r="FZ64" s="78"/>
      <c r="GA64" s="78"/>
      <c r="GB64" s="78"/>
      <c r="GC64" s="78"/>
      <c r="GD64" s="78"/>
      <c r="GE64" s="78"/>
      <c r="GF64" s="78"/>
      <c r="GG64" s="78"/>
      <c r="GH64" s="78"/>
      <c r="GI64" s="78"/>
      <c r="GJ64" s="78"/>
      <c r="GK64" s="78"/>
      <c r="GL64" s="78"/>
      <c r="GM64" s="78"/>
      <c r="GN64" s="78"/>
      <c r="GO64" s="78"/>
      <c r="GP64" s="78"/>
      <c r="GQ64" s="78"/>
      <c r="GR64" s="78"/>
      <c r="GS64" s="78"/>
      <c r="GT64" s="78"/>
      <c r="GU64" s="78"/>
      <c r="GV64" s="78"/>
      <c r="GW64" s="78"/>
      <c r="GX64" s="78"/>
      <c r="GY64" s="78"/>
      <c r="GZ64" s="78"/>
      <c r="HA64" s="78"/>
      <c r="HB64" s="78"/>
      <c r="HC64" s="78"/>
      <c r="HD64" s="78"/>
      <c r="HE64" s="78"/>
      <c r="HF64" s="78"/>
      <c r="HG64" s="78"/>
      <c r="HH64" s="78"/>
      <c r="HI64" s="78"/>
      <c r="HJ64" s="78"/>
      <c r="HK64" s="78"/>
      <c r="HL64" s="78"/>
      <c r="HM64" s="78"/>
      <c r="HN64" s="78"/>
      <c r="HO64" s="78"/>
      <c r="HP64" s="78"/>
      <c r="HQ64" s="78"/>
      <c r="HR64" s="78"/>
      <c r="HS64" s="78"/>
      <c r="HT64" s="78"/>
      <c r="HU64" s="78"/>
      <c r="HV64" s="78"/>
      <c r="HW64" s="78"/>
      <c r="HX64" s="78"/>
      <c r="HY64" s="78"/>
      <c r="HZ64" s="78"/>
      <c r="IA64" s="78"/>
      <c r="IB64" s="78"/>
      <c r="IC64" s="78"/>
      <c r="ID64" s="78"/>
      <c r="IE64" s="78"/>
      <c r="IF64" s="78"/>
      <c r="IG64" s="78"/>
      <c r="IH64" s="78"/>
      <c r="II64" s="78"/>
      <c r="IJ64" s="78"/>
      <c r="IK64" s="78"/>
      <c r="IL64" s="78"/>
      <c r="IM64" s="78"/>
      <c r="IN64" s="78"/>
      <c r="IO64" s="78"/>
      <c r="IP64" s="78"/>
      <c r="IQ64" s="78"/>
      <c r="IR64" s="78"/>
      <c r="IS64" s="78"/>
      <c r="IT64" s="78"/>
      <c r="IU64" s="78"/>
      <c r="IV64" s="78"/>
      <c r="IW64" s="78"/>
    </row>
    <row r="65" customFormat="false" ht="12.75" hidden="false" customHeight="true" outlineLevel="0" collapsed="false">
      <c r="A65" s="78"/>
      <c r="M65" s="78"/>
      <c r="R65" s="101"/>
      <c r="T65" s="78"/>
      <c r="U65" s="72"/>
      <c r="V65" s="78"/>
      <c r="W65" s="78"/>
      <c r="X65" s="78"/>
      <c r="Y65" s="78"/>
      <c r="Z65" s="78"/>
      <c r="AA65" s="99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  <c r="EO65" s="78"/>
      <c r="EP65" s="78"/>
      <c r="EQ65" s="78"/>
      <c r="ER65" s="78"/>
      <c r="ES65" s="78"/>
      <c r="ET65" s="78"/>
      <c r="EU65" s="78"/>
      <c r="EV65" s="78"/>
      <c r="EW65" s="78"/>
      <c r="EX65" s="78"/>
      <c r="EY65" s="78"/>
      <c r="EZ65" s="78"/>
      <c r="FA65" s="78"/>
      <c r="FB65" s="78"/>
      <c r="FC65" s="78"/>
      <c r="FD65" s="78"/>
      <c r="FE65" s="78"/>
      <c r="FF65" s="78"/>
      <c r="FG65" s="78"/>
      <c r="FH65" s="78"/>
      <c r="FI65" s="78"/>
      <c r="FJ65" s="78"/>
      <c r="FK65" s="78"/>
      <c r="FL65" s="78"/>
      <c r="FM65" s="78"/>
      <c r="FN65" s="78"/>
      <c r="FO65" s="78"/>
      <c r="FP65" s="78"/>
      <c r="FQ65" s="78"/>
      <c r="FR65" s="78"/>
      <c r="FS65" s="78"/>
      <c r="FT65" s="78"/>
      <c r="FU65" s="78"/>
      <c r="FV65" s="78"/>
      <c r="FW65" s="78"/>
      <c r="FX65" s="78"/>
      <c r="FY65" s="78"/>
      <c r="FZ65" s="78"/>
      <c r="GA65" s="78"/>
      <c r="GB65" s="78"/>
      <c r="GC65" s="78"/>
      <c r="GD65" s="78"/>
      <c r="GE65" s="78"/>
      <c r="GF65" s="78"/>
      <c r="GG65" s="78"/>
      <c r="GH65" s="78"/>
      <c r="GI65" s="78"/>
      <c r="GJ65" s="78"/>
      <c r="GK65" s="78"/>
      <c r="GL65" s="78"/>
      <c r="GM65" s="78"/>
      <c r="GN65" s="78"/>
      <c r="GO65" s="78"/>
      <c r="GP65" s="78"/>
      <c r="GQ65" s="78"/>
      <c r="GR65" s="78"/>
      <c r="GS65" s="78"/>
      <c r="GT65" s="78"/>
      <c r="GU65" s="78"/>
      <c r="GV65" s="78"/>
      <c r="GW65" s="78"/>
      <c r="GX65" s="78"/>
      <c r="GY65" s="78"/>
      <c r="GZ65" s="78"/>
      <c r="HA65" s="78"/>
      <c r="HB65" s="78"/>
      <c r="HC65" s="78"/>
      <c r="HD65" s="78"/>
      <c r="HE65" s="78"/>
      <c r="HF65" s="78"/>
      <c r="HG65" s="78"/>
      <c r="HH65" s="78"/>
      <c r="HI65" s="78"/>
      <c r="HJ65" s="78"/>
      <c r="HK65" s="78"/>
      <c r="HL65" s="78"/>
      <c r="HM65" s="78"/>
      <c r="HN65" s="78"/>
      <c r="HO65" s="78"/>
      <c r="HP65" s="78"/>
      <c r="HQ65" s="78"/>
      <c r="HR65" s="78"/>
      <c r="HS65" s="78"/>
      <c r="HT65" s="78"/>
      <c r="HU65" s="78"/>
      <c r="HV65" s="78"/>
      <c r="HW65" s="78"/>
      <c r="HX65" s="78"/>
      <c r="HY65" s="78"/>
      <c r="HZ65" s="78"/>
      <c r="IA65" s="78"/>
      <c r="IB65" s="78"/>
      <c r="IC65" s="78"/>
      <c r="ID65" s="78"/>
      <c r="IE65" s="78"/>
      <c r="IF65" s="78"/>
      <c r="IG65" s="78"/>
      <c r="IH65" s="78"/>
      <c r="II65" s="78"/>
      <c r="IJ65" s="78"/>
      <c r="IK65" s="78"/>
      <c r="IL65" s="78"/>
      <c r="IM65" s="78"/>
      <c r="IN65" s="78"/>
      <c r="IO65" s="78"/>
      <c r="IP65" s="78"/>
      <c r="IQ65" s="78"/>
      <c r="IR65" s="78"/>
      <c r="IS65" s="78"/>
      <c r="IT65" s="78"/>
      <c r="IU65" s="78"/>
      <c r="IV65" s="78"/>
      <c r="IW65" s="78"/>
    </row>
    <row r="66" customFormat="false" ht="12.75" hidden="false" customHeight="true" outlineLevel="0" collapsed="false">
      <c r="B66" s="109"/>
      <c r="C66" s="109"/>
      <c r="D66" s="109"/>
      <c r="E66" s="109"/>
      <c r="F66" s="109"/>
      <c r="R66" s="101"/>
      <c r="AA66" s="99"/>
    </row>
    <row r="67" customFormat="false" ht="12.75" hidden="false" customHeight="true" outlineLevel="0" collapsed="false">
      <c r="B67" s="109"/>
      <c r="C67" s="109"/>
      <c r="D67" s="109"/>
      <c r="E67" s="82"/>
      <c r="F67" s="82"/>
      <c r="R67" s="101"/>
      <c r="AA67" s="99"/>
    </row>
    <row r="68" customFormat="false" ht="12" hidden="false" customHeight="true" outlineLevel="0" collapsed="false">
      <c r="B68" s="109"/>
      <c r="C68" s="109"/>
      <c r="D68" s="109"/>
      <c r="E68" s="109"/>
      <c r="F68" s="109"/>
      <c r="G68" s="82"/>
      <c r="H68" s="82"/>
      <c r="I68" s="82"/>
      <c r="J68" s="110"/>
      <c r="K68" s="82"/>
      <c r="L68" s="81"/>
      <c r="M68" s="82"/>
      <c r="N68" s="111"/>
      <c r="O68" s="112"/>
      <c r="P68" s="111"/>
      <c r="Q68" s="113"/>
      <c r="R68" s="114"/>
      <c r="U68" s="72"/>
      <c r="AA68" s="99"/>
    </row>
    <row r="69" customFormat="false" ht="12.75" hidden="false" customHeight="true" outlineLevel="0" collapsed="false">
      <c r="G69" s="78"/>
      <c r="H69" s="78"/>
      <c r="L69" s="72"/>
      <c r="Q69" s="68"/>
      <c r="T69" s="72"/>
      <c r="AA69" s="99"/>
    </row>
    <row r="70" customFormat="false" ht="12.75" hidden="false" customHeight="true" outlineLevel="0" collapsed="false">
      <c r="B70" s="115"/>
      <c r="C70" s="115"/>
      <c r="D70" s="115"/>
      <c r="G70" s="78"/>
      <c r="H70" s="78"/>
      <c r="L70" s="72"/>
      <c r="Q70" s="68"/>
      <c r="T70" s="72"/>
      <c r="AA70" s="99"/>
    </row>
    <row r="71" customFormat="false" ht="12.75" hidden="false" customHeight="true" outlineLevel="0" collapsed="false">
      <c r="B71" s="115"/>
      <c r="C71" s="115"/>
      <c r="D71" s="115"/>
      <c r="G71" s="78"/>
      <c r="H71" s="78"/>
      <c r="L71" s="72"/>
      <c r="Q71" s="68"/>
      <c r="T71" s="72"/>
      <c r="AA71" s="99"/>
    </row>
    <row r="72" customFormat="false" ht="12.75" hidden="false" customHeight="true" outlineLevel="0" collapsed="false">
      <c r="B72" s="115"/>
      <c r="C72" s="115"/>
      <c r="D72" s="115"/>
      <c r="G72" s="78"/>
      <c r="H72" s="78"/>
      <c r="L72" s="72"/>
      <c r="Q72" s="68"/>
      <c r="T72" s="72"/>
      <c r="AA72" s="99"/>
    </row>
    <row r="73" customFormat="false" ht="12.75" hidden="false" customHeight="true" outlineLevel="0" collapsed="false">
      <c r="B73" s="115"/>
      <c r="C73" s="115"/>
      <c r="D73" s="115"/>
      <c r="G73" s="78"/>
      <c r="H73" s="78"/>
      <c r="L73" s="72"/>
      <c r="Q73" s="68"/>
      <c r="T73" s="72"/>
      <c r="AA73" s="99"/>
    </row>
    <row r="74" customFormat="false" ht="12.75" hidden="false" customHeight="true" outlineLevel="0" collapsed="false">
      <c r="B74" s="115"/>
      <c r="C74" s="115"/>
      <c r="D74" s="115"/>
      <c r="G74" s="78"/>
      <c r="H74" s="78"/>
      <c r="L74" s="72"/>
      <c r="Q74" s="68"/>
      <c r="T74" s="72"/>
      <c r="AA74" s="99"/>
    </row>
    <row r="75" customFormat="false" ht="12.75" hidden="false" customHeight="true" outlineLevel="0" collapsed="false">
      <c r="B75" s="115"/>
      <c r="C75" s="115"/>
      <c r="D75" s="115"/>
      <c r="G75" s="78"/>
      <c r="H75" s="78"/>
      <c r="L75" s="72"/>
      <c r="Q75" s="68"/>
      <c r="T75" s="72"/>
      <c r="AA75" s="99"/>
    </row>
    <row r="76" customFormat="false" ht="12.75" hidden="false" customHeight="true" outlineLevel="0" collapsed="false">
      <c r="B76" s="115"/>
      <c r="C76" s="115"/>
      <c r="D76" s="115"/>
      <c r="E76" s="116"/>
      <c r="F76" s="116"/>
      <c r="G76" s="78"/>
      <c r="H76" s="78"/>
      <c r="L76" s="72"/>
      <c r="Q76" s="68"/>
      <c r="T76" s="72"/>
      <c r="AA76" s="99"/>
    </row>
    <row r="77" customFormat="false" ht="12.75" hidden="false" customHeight="true" outlineLevel="0" collapsed="false">
      <c r="B77" s="115"/>
      <c r="C77" s="115"/>
      <c r="D77" s="115"/>
      <c r="E77" s="116"/>
      <c r="F77" s="116"/>
      <c r="G77" s="78"/>
      <c r="H77" s="78"/>
      <c r="L77" s="72"/>
      <c r="Q77" s="68"/>
      <c r="T77" s="72"/>
      <c r="AA77" s="99"/>
    </row>
    <row r="78" customFormat="false" ht="12.75" hidden="false" customHeight="true" outlineLevel="0" collapsed="false">
      <c r="B78" s="115"/>
      <c r="C78" s="115"/>
      <c r="D78" s="115"/>
      <c r="E78" s="116"/>
      <c r="F78" s="116"/>
      <c r="G78" s="78"/>
      <c r="H78" s="78"/>
      <c r="L78" s="72"/>
      <c r="Q78" s="68"/>
      <c r="T78" s="72"/>
      <c r="AA78" s="99"/>
    </row>
    <row r="79" customFormat="false" ht="12.75" hidden="false" customHeight="true" outlineLevel="0" collapsed="false">
      <c r="B79" s="115"/>
      <c r="C79" s="115"/>
      <c r="D79" s="115"/>
      <c r="E79" s="116"/>
      <c r="F79" s="116"/>
      <c r="G79" s="78"/>
      <c r="H79" s="78"/>
      <c r="L79" s="72"/>
      <c r="Q79" s="68"/>
      <c r="T79" s="72"/>
      <c r="AA79" s="99"/>
    </row>
    <row r="80" customFormat="false" ht="12.75" hidden="false" customHeight="true" outlineLevel="0" collapsed="false">
      <c r="B80" s="115"/>
      <c r="C80" s="115"/>
      <c r="D80" s="115"/>
      <c r="G80" s="78"/>
      <c r="H80" s="78"/>
      <c r="L80" s="72"/>
      <c r="Q80" s="68"/>
      <c r="T80" s="72"/>
      <c r="AA80" s="99"/>
    </row>
    <row r="81" customFormat="false" ht="12.75" hidden="false" customHeight="true" outlineLevel="0" collapsed="false">
      <c r="B81" s="115"/>
      <c r="C81" s="115"/>
      <c r="D81" s="115"/>
      <c r="G81" s="78"/>
      <c r="H81" s="78"/>
      <c r="L81" s="72"/>
      <c r="Q81" s="68"/>
      <c r="T81" s="72"/>
      <c r="AA81" s="99"/>
    </row>
    <row r="82" customFormat="false" ht="12.75" hidden="false" customHeight="true" outlineLevel="0" collapsed="false">
      <c r="B82" s="115"/>
      <c r="C82" s="115"/>
      <c r="D82" s="115"/>
      <c r="G82" s="78"/>
      <c r="H82" s="78"/>
      <c r="L82" s="72"/>
      <c r="Q82" s="68"/>
      <c r="T82" s="72"/>
      <c r="AA82" s="99"/>
    </row>
    <row r="83" customFormat="false" ht="12.75" hidden="false" customHeight="true" outlineLevel="0" collapsed="false">
      <c r="B83" s="115"/>
      <c r="C83" s="115"/>
      <c r="D83" s="115"/>
      <c r="G83" s="78"/>
      <c r="H83" s="78"/>
      <c r="L83" s="72"/>
      <c r="Q83" s="68"/>
      <c r="T83" s="72"/>
      <c r="AA83" s="99"/>
    </row>
    <row r="84" customFormat="false" ht="12.75" hidden="false" customHeight="true" outlineLevel="0" collapsed="false">
      <c r="B84" s="115"/>
      <c r="C84" s="115"/>
      <c r="D84" s="115"/>
      <c r="G84" s="78"/>
      <c r="H84" s="78"/>
      <c r="L84" s="72"/>
      <c r="Q84" s="68"/>
      <c r="T84" s="72"/>
      <c r="AA84" s="99"/>
    </row>
    <row r="85" customFormat="false" ht="12.75" hidden="false" customHeight="true" outlineLevel="0" collapsed="false">
      <c r="B85" s="115"/>
      <c r="C85" s="115"/>
      <c r="D85" s="115"/>
      <c r="G85" s="78"/>
      <c r="H85" s="78"/>
      <c r="L85" s="72"/>
      <c r="Q85" s="68"/>
      <c r="T85" s="72"/>
      <c r="AA85" s="99"/>
    </row>
    <row r="86" customFormat="false" ht="12.75" hidden="false" customHeight="true" outlineLevel="0" collapsed="false">
      <c r="B86" s="115"/>
      <c r="C86" s="115"/>
      <c r="D86" s="115"/>
      <c r="G86" s="78"/>
      <c r="H86" s="78"/>
      <c r="L86" s="72"/>
      <c r="Q86" s="68"/>
      <c r="T86" s="72"/>
      <c r="AA86" s="99"/>
    </row>
    <row r="87" customFormat="false" ht="12.75" hidden="false" customHeight="true" outlineLevel="0" collapsed="false">
      <c r="B87" s="115"/>
      <c r="C87" s="115"/>
      <c r="D87" s="115"/>
      <c r="G87" s="78"/>
      <c r="H87" s="78"/>
      <c r="L87" s="72"/>
      <c r="Q87" s="68"/>
      <c r="T87" s="72"/>
      <c r="AA87" s="99"/>
    </row>
    <row r="88" customFormat="false" ht="12.75" hidden="false" customHeight="true" outlineLevel="0" collapsed="false">
      <c r="B88" s="115"/>
      <c r="C88" s="115"/>
      <c r="D88" s="115"/>
      <c r="G88" s="78"/>
      <c r="H88" s="78"/>
      <c r="L88" s="72"/>
      <c r="Q88" s="68"/>
      <c r="T88" s="72"/>
      <c r="AA88" s="99"/>
    </row>
    <row r="89" customFormat="false" ht="12.75" hidden="false" customHeight="true" outlineLevel="0" collapsed="false">
      <c r="B89" s="115"/>
      <c r="C89" s="115"/>
      <c r="D89" s="115"/>
      <c r="G89" s="78"/>
      <c r="H89" s="78"/>
      <c r="L89" s="72"/>
      <c r="Q89" s="68"/>
      <c r="T89" s="72"/>
      <c r="AA89" s="99"/>
    </row>
    <row r="90" customFormat="false" ht="12.75" hidden="false" customHeight="true" outlineLevel="0" collapsed="false">
      <c r="B90" s="115"/>
      <c r="C90" s="115"/>
      <c r="D90" s="115"/>
      <c r="G90" s="78"/>
      <c r="H90" s="78"/>
      <c r="L90" s="72"/>
      <c r="Q90" s="68"/>
      <c r="T90" s="72"/>
      <c r="AA90" s="99"/>
    </row>
    <row r="91" customFormat="false" ht="12.75" hidden="false" customHeight="true" outlineLevel="0" collapsed="false">
      <c r="B91" s="115"/>
      <c r="C91" s="115"/>
      <c r="D91" s="115"/>
      <c r="G91" s="78"/>
      <c r="H91" s="78"/>
      <c r="L91" s="72"/>
      <c r="Q91" s="68"/>
      <c r="T91" s="72"/>
      <c r="AA91" s="99"/>
    </row>
    <row r="92" customFormat="false" ht="12.75" hidden="false" customHeight="true" outlineLevel="0" collapsed="false">
      <c r="B92" s="115"/>
      <c r="C92" s="115"/>
      <c r="D92" s="115"/>
      <c r="G92" s="78"/>
      <c r="H92" s="78"/>
      <c r="L92" s="72"/>
      <c r="Q92" s="68"/>
      <c r="T92" s="72"/>
      <c r="AA92" s="99"/>
    </row>
    <row r="93" customFormat="false" ht="12.75" hidden="false" customHeight="true" outlineLevel="0" collapsed="false">
      <c r="B93" s="115"/>
      <c r="C93" s="115"/>
      <c r="D93" s="115"/>
      <c r="G93" s="78"/>
      <c r="H93" s="78"/>
      <c r="L93" s="72"/>
      <c r="Q93" s="68"/>
      <c r="T93" s="72"/>
      <c r="AA93" s="99"/>
    </row>
    <row r="94" customFormat="false" ht="12.75" hidden="false" customHeight="true" outlineLevel="0" collapsed="false">
      <c r="B94" s="115"/>
      <c r="C94" s="115"/>
      <c r="D94" s="115"/>
      <c r="G94" s="78"/>
      <c r="H94" s="78"/>
      <c r="L94" s="72"/>
      <c r="Q94" s="68"/>
      <c r="T94" s="72"/>
      <c r="AA94" s="99"/>
    </row>
    <row r="95" customFormat="false" ht="12.75" hidden="false" customHeight="true" outlineLevel="0" collapsed="false">
      <c r="B95" s="115"/>
      <c r="C95" s="115"/>
      <c r="D95" s="115"/>
      <c r="G95" s="78"/>
      <c r="H95" s="78"/>
      <c r="L95" s="72"/>
      <c r="Q95" s="68"/>
      <c r="T95" s="72"/>
      <c r="AA95" s="99"/>
    </row>
    <row r="96" customFormat="false" ht="12.75" hidden="false" customHeight="true" outlineLevel="0" collapsed="false">
      <c r="B96" s="115"/>
      <c r="C96" s="115"/>
      <c r="D96" s="115"/>
      <c r="G96" s="78"/>
      <c r="H96" s="78"/>
      <c r="L96" s="72"/>
      <c r="Q96" s="68"/>
      <c r="T96" s="72"/>
      <c r="AA96" s="99"/>
    </row>
    <row r="97" customFormat="false" ht="12.75" hidden="false" customHeight="true" outlineLevel="0" collapsed="false">
      <c r="B97" s="115"/>
      <c r="C97" s="115"/>
      <c r="D97" s="115"/>
      <c r="G97" s="78"/>
      <c r="H97" s="78"/>
      <c r="L97" s="72"/>
      <c r="Q97" s="68"/>
      <c r="T97" s="72"/>
      <c r="AA97" s="99"/>
    </row>
    <row r="98" customFormat="false" ht="12.75" hidden="false" customHeight="true" outlineLevel="0" collapsed="false">
      <c r="B98" s="115"/>
      <c r="C98" s="115"/>
      <c r="D98" s="115"/>
      <c r="G98" s="78"/>
      <c r="H98" s="78"/>
      <c r="L98" s="72"/>
      <c r="Q98" s="68"/>
      <c r="T98" s="72"/>
      <c r="AA98" s="99"/>
    </row>
    <row r="99" customFormat="false" ht="12.75" hidden="false" customHeight="true" outlineLevel="0" collapsed="false">
      <c r="B99" s="115"/>
      <c r="C99" s="115"/>
      <c r="D99" s="115"/>
      <c r="G99" s="78"/>
      <c r="H99" s="78"/>
      <c r="L99" s="72"/>
      <c r="Q99" s="68"/>
      <c r="T99" s="72"/>
      <c r="AA99" s="99"/>
    </row>
    <row r="100" customFormat="false" ht="12.75" hidden="false" customHeight="true" outlineLevel="0" collapsed="false">
      <c r="B100" s="115"/>
      <c r="C100" s="115"/>
      <c r="D100" s="115"/>
      <c r="G100" s="78"/>
      <c r="H100" s="78"/>
      <c r="L100" s="72"/>
      <c r="Q100" s="68"/>
      <c r="T100" s="72"/>
      <c r="AA100" s="99"/>
    </row>
    <row r="101" customFormat="false" ht="12.75" hidden="false" customHeight="true" outlineLevel="0" collapsed="false">
      <c r="B101" s="115"/>
      <c r="C101" s="115"/>
      <c r="D101" s="115"/>
      <c r="G101" s="78"/>
      <c r="H101" s="78"/>
      <c r="L101" s="72"/>
      <c r="Q101" s="68"/>
      <c r="T101" s="72"/>
      <c r="AA101" s="99"/>
    </row>
    <row r="102" customFormat="false" ht="12.75" hidden="false" customHeight="true" outlineLevel="0" collapsed="false">
      <c r="B102" s="115"/>
      <c r="C102" s="115"/>
      <c r="D102" s="115"/>
      <c r="G102" s="78"/>
      <c r="H102" s="78"/>
      <c r="L102" s="72"/>
      <c r="Q102" s="68"/>
      <c r="T102" s="72"/>
      <c r="AA102" s="99"/>
    </row>
    <row r="103" customFormat="false" ht="12.75" hidden="false" customHeight="true" outlineLevel="0" collapsed="false">
      <c r="B103" s="115"/>
      <c r="C103" s="115"/>
      <c r="D103" s="115"/>
      <c r="G103" s="78"/>
      <c r="H103" s="78"/>
      <c r="L103" s="72"/>
      <c r="Q103" s="68"/>
      <c r="T103" s="72"/>
      <c r="AA103" s="99"/>
    </row>
    <row r="104" customFormat="false" ht="12.75" hidden="false" customHeight="true" outlineLevel="0" collapsed="false">
      <c r="B104" s="115"/>
      <c r="C104" s="115"/>
      <c r="D104" s="115"/>
      <c r="AA104" s="99"/>
    </row>
    <row r="105" customFormat="false" ht="12.75" hidden="false" customHeight="true" outlineLevel="0" collapsed="false">
      <c r="AA105" s="99"/>
    </row>
    <row r="106" customFormat="false" ht="12.75" hidden="false" customHeight="true" outlineLevel="0" collapsed="false">
      <c r="AA106" s="99"/>
    </row>
    <row r="107" customFormat="false" ht="12.75" hidden="false" customHeight="true" outlineLevel="0" collapsed="false">
      <c r="AA107" s="99"/>
    </row>
  </sheetData>
  <mergeCells count="1">
    <mergeCell ref="B5:I5"/>
  </mergeCells>
  <printOptions headings="false" gridLines="false" gridLinesSet="true" horizontalCentered="true" verticalCentered="false"/>
  <pageMargins left="0.25" right="0.25" top="0.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Tyrell</cp:lastModifiedBy>
  <cp:lastPrinted>2001-05-01T12:09:51Z</cp:lastPrinted>
  <dcterms:modified xsi:type="dcterms:W3CDTF">2001-05-21T12:00:15Z</dcterms:modified>
  <cp:revision>0</cp:revision>
  <dc:subject/>
  <dc:title/>
</cp:coreProperties>
</file>