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tario" sheetId="1" state="visible" r:id="rId3"/>
  </sheets>
  <definedNames>
    <definedName function="false" hidden="false" localSheetId="0" name="_xlnm.Print_Area" vbProcedure="false">Ontario!$A$1:$V$84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Various after PMAs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10</xdr:row>
                <xdr:rowOff>6</xdr:rowOff>
              </xdr:from>
              <xdr:to>
                <xdr:col>14</xdr:col>
                <xdr:colOff>48</xdr:colOff>
                <xdr:row>12</xdr:row>
                <xdr:rowOff>11</xdr:rowOff>
              </xdr:to>
            </anchor>
          </commentPr>
        </mc:Choice>
        <mc:Fallback/>
      </mc:AlternateContent>
    </comment>
    <comment ref="M68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Demand      1,374,659
Can reimb (1,441,112)
Commodity    (85,929)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66</xdr:row>
                <xdr:rowOff>10</xdr:rowOff>
              </xdr:from>
              <xdr:to>
                <xdr:col>15</xdr:col>
                <xdr:colOff>8</xdr:colOff>
                <xdr:row>71</xdr:row>
                <xdr:rowOff>15</xdr:rowOff>
              </xdr:to>
            </anchor>
          </commentPr>
        </mc:Choice>
        <mc:Fallback/>
      </mc:AlternateContent>
    </comment>
    <comment ref="N68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Commodity  126,280
Demand       664,435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15</xdr:colOff>
                <xdr:row>66</xdr:row>
                <xdr:rowOff>10</xdr:rowOff>
              </xdr:from>
              <xdr:to>
                <xdr:col>15</xdr:col>
                <xdr:colOff>21</xdr:colOff>
                <xdr:row>71</xdr:row>
                <xdr:rowOff>15</xdr:rowOff>
              </xdr:to>
            </anchor>
          </commentPr>
        </mc:Choice>
        <mc:Fallback/>
      </mc:AlternateContent>
    </comment>
    <comment ref="O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2"/>
          </rPr>
          <t xml:space="preserve">Various - Bal after PMAs and liq transfers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10</xdr:row>
                <xdr:rowOff>6</xdr:rowOff>
              </xdr:from>
              <xdr:to>
                <xdr:col>17</xdr:col>
                <xdr:colOff>16</xdr:colOff>
                <xdr:row>15</xdr:row>
                <xdr:rowOff>4</xdr:rowOff>
              </xdr:to>
            </anchor>
          </commentPr>
        </mc:Choice>
        <mc:Fallback/>
      </mc:AlternateContent>
    </comment>
    <comment ref="O71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2"/>
          </rPr>
          <t xml:space="preserve">after reclass w/tcpl:
 Volume         Amount        Exposure
(1,301,612) $1,083,366  $6,940,620
less take to the desk
S#240521           255         25,915.91 offsetw pancanadian
new variance
(1,301,357)  $1,109,252    $6,965,358
PMA in 12/00 GL:
reference 100104350 (379,626)  ( 2,068,285)    
exposure (379,626)*4.5-(2,068,285)=359,967.03
PMA in 01/01 GL:
reference 100025119  430  $21,399
exposure 430*4.5-21,399=19,464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15</xdr:colOff>
                <xdr:row>69</xdr:row>
                <xdr:rowOff>5</xdr:rowOff>
              </xdr:from>
              <xdr:to>
                <xdr:col>17</xdr:col>
                <xdr:colOff>89</xdr:colOff>
                <xdr:row>82</xdr:row>
                <xdr:rowOff>1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Purch -Dmd Fee
Not flashed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10</xdr:row>
                <xdr:rowOff>6</xdr:rowOff>
              </xdr:from>
              <xdr:to>
                <xdr:col>17</xdr:col>
                <xdr:colOff>47</xdr:colOff>
                <xdr:row>13</xdr:row>
                <xdr:rowOff>10</xdr:rowOff>
              </xdr:to>
            </anchor>
          </commentPr>
        </mc:Choice>
        <mc:Fallback/>
      </mc:AlternateContent>
    </comment>
    <comment ref="P44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form returned from economics 02/12 with note 'liquidation file incorrect-jim little researching'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42</xdr:row>
                <xdr:rowOff>5</xdr:rowOff>
              </xdr:from>
              <xdr:to>
                <xdr:col>17</xdr:col>
                <xdr:colOff>47</xdr:colOff>
                <xdr:row>47</xdr:row>
                <xdr:rowOff>4</xdr:rowOff>
              </xdr:to>
            </anchor>
          </commentPr>
        </mc:Choice>
        <mc:Fallback/>
      </mc:AlternateContent>
    </comment>
    <comment ref="P71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Original variance offset by TCPL liquidation reclasses of 
  N63076     liquidation offset w/ TCPL         751,493
  N63076    liquidation offset w/TCPL           183,803
 QA1354.4 liquidation offset w/TCPL        1,414,260
 QA1354.6 liquidation offset w/TCPL          200,026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15</xdr:colOff>
                <xdr:row>69</xdr:row>
                <xdr:rowOff>5</xdr:rowOff>
              </xdr:from>
              <xdr:to>
                <xdr:col>19</xdr:col>
                <xdr:colOff>25</xdr:colOff>
                <xdr:row>78</xdr:row>
                <xdr:rowOff>6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$40,455 - Purch -#296743 - No Flash Dmd Fees
Crestar - $22,891 - Sales 
Sales - $219,756 - Detail doesn't tie to flash
Purchase Interdesk Var - $989,840
AEC Mktg - ($40,976) - Purch Liq EA4902.K
AEC Oil - $26,207 - Purch Liq EC3704.M 
El Paso - $17,670 - Purch Liq NZ2878
Kaztex - ($862,885) - Purch Liq NR7689
N. Illinioi Gas-$84,500-PurchLiq NP3995
TXU Energy-$18,057 - Purch Liq 
Wisc Public Serv - ($826,026) Sales Liq NV8650.2,NV8650.1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38</xdr:colOff>
                <xdr:row>8</xdr:row>
                <xdr:rowOff>14</xdr:rowOff>
              </xdr:from>
              <xdr:to>
                <xdr:col>21</xdr:col>
                <xdr:colOff>39</xdr:colOff>
                <xdr:row>21</xdr:row>
                <xdr:rowOff>2</xdr:rowOff>
              </xdr:to>
            </anchor>
          </commentPr>
        </mc:Choice>
        <mc:Fallback/>
      </mc:AlternateContent>
    </comment>
    <comment ref="Q13" authorId="0">
      <text>
        <r>
          <rPr>
            <b val="true"/>
            <sz val="8"/>
            <color rgb="FF000000"/>
            <rFont val="Tahoma"/>
            <family val="0"/>
          </rPr>
          <t xml:space="preserve">csprowl:
</t>
        </r>
        <r>
          <rPr>
            <sz val="8"/>
            <color rgb="FF000000"/>
            <rFont val="Tahoma"/>
            <family val="0"/>
          </rPr>
          <t xml:space="preserve">Union buy     (411,104)  (46,925) exposure        3,776,342   
TCPL  sale N63076.5                                          (1,646,769)
TCPL sale N63076.3                                           (6,424,141)
TCPL buy N63076.1                                            7,004,315
TCPL buy N63076.m                                                   1,424
</t>
        </r>
        <r>
          <rPr>
            <sz val="8"/>
            <color rgb="FFFF0000"/>
            <rFont val="Tahoma"/>
            <family val="2"/>
          </rPr>
          <t xml:space="preserve">TCPL buy QA1354.1  Moved to ECC Sales           1,979,660
</t>
        </r>
        <r>
          <rPr>
            <sz val="8"/>
            <color rgb="FF000000"/>
            <rFont val="Tahoma"/>
            <family val="0"/>
          </rPr>
          <t xml:space="preserve">                     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11</xdr:row>
                <xdr:rowOff>5</xdr:rowOff>
              </xdr:from>
              <xdr:to>
                <xdr:col>21</xdr:col>
                <xdr:colOff>8</xdr:colOff>
                <xdr:row>22</xdr:row>
                <xdr:rowOff>5</xdr:rowOff>
              </xdr:to>
            </anchor>
          </commentPr>
        </mc:Choice>
        <mc:Fallback/>
      </mc:AlternateContent>
    </comment>
    <comment ref="Q26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Remain Var after R/C:
  65059 = $86,502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24</xdr:row>
                <xdr:rowOff>5</xdr:rowOff>
              </xdr:from>
              <xdr:to>
                <xdr:col>18</xdr:col>
                <xdr:colOff>49</xdr:colOff>
                <xdr:row>27</xdr:row>
                <xdr:rowOff>8</xdr:rowOff>
              </xdr:to>
            </anchor>
          </commentPr>
        </mc:Choice>
        <mc:Fallback/>
      </mc:AlternateContent>
    </comment>
    <comment ref="Q27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145823 = $(10,266,271)
  145835 = $(2,649,189)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13</xdr:colOff>
                <xdr:row>25</xdr:row>
                <xdr:rowOff>2</xdr:rowOff>
              </xdr:from>
              <xdr:to>
                <xdr:col>18</xdr:col>
                <xdr:colOff>89</xdr:colOff>
                <xdr:row>29</xdr:row>
                <xdr:rowOff>3</xdr:rowOff>
              </xdr:to>
            </anchor>
          </commentPr>
        </mc:Choice>
        <mc:Fallback/>
      </mc:AlternateContent>
    </comment>
    <comment ref="Q37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Union Gas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14</xdr:colOff>
                <xdr:row>35</xdr:row>
                <xdr:rowOff>7</xdr:rowOff>
              </xdr:from>
              <xdr:to>
                <xdr:col>18</xdr:col>
                <xdr:colOff>57</xdr:colOff>
                <xdr:row>37</xdr:row>
                <xdr:rowOff>7</xdr:rowOff>
              </xdr:to>
            </anchor>
          </commentPr>
        </mc:Choice>
        <mc:Fallback/>
      </mc:AlternateContent>
    </comment>
    <comment ref="Q71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recog. By ECC:
  452531 = $11,162,399
  452536 = $2,861,378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69</xdr:row>
                <xdr:rowOff>5</xdr:rowOff>
              </xdr:from>
              <xdr:to>
                <xdr:col>18</xdr:col>
                <xdr:colOff>49</xdr:colOff>
                <xdr:row>73</xdr:row>
                <xdr:rowOff>10</xdr:rowOff>
              </xdr:to>
            </anchor>
          </commentPr>
        </mc:Choice>
        <mc:Fallback/>
      </mc:AlternateContent>
    </comment>
    <comment ref="Q7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145823 = $(10,266,271)
  145835 = $(2,649,189)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15</xdr:colOff>
                <xdr:row>70</xdr:row>
                <xdr:rowOff>5</xdr:rowOff>
              </xdr:from>
              <xdr:to>
                <xdr:col>18</xdr:col>
                <xdr:colOff>91</xdr:colOff>
                <xdr:row>74</xdr:row>
                <xdr:rowOff>6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ANR - $40,455-#296743-No Flash
GRLK- ($7,347)-Commodity-Var to Flash
GRLK - $779,802-Dmd-No Flash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6</xdr:rowOff>
              </xdr:from>
              <xdr:to>
                <xdr:col>21</xdr:col>
                <xdr:colOff>13</xdr:colOff>
                <xdr:row>14</xdr:row>
                <xdr:rowOff>15</xdr:rowOff>
              </xdr:to>
            </anchor>
          </commentPr>
        </mc:Choice>
        <mc:Fallback/>
      </mc:AlternateContent>
    </comment>
    <comment ref="R35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 flash on demand &amp; $
conversion needs to be done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33</xdr:row>
                <xdr:rowOff>5</xdr:rowOff>
              </xdr:from>
              <xdr:to>
                <xdr:col>19</xdr:col>
                <xdr:colOff>48</xdr:colOff>
                <xdr:row>37</xdr:row>
                <xdr:rowOff>4</xdr:rowOff>
              </xdr:to>
            </anchor>
          </commentPr>
        </mc:Choice>
        <mc:Fallback/>
      </mc:AlternateContent>
    </comment>
    <comment ref="R36" authorId="0">
      <text>
        <r>
          <rPr>
            <b val="true"/>
            <sz val="8"/>
            <color rgb="FF000000"/>
            <rFont val="Tahoma"/>
            <family val="0"/>
          </rPr>
          <t xml:space="preserve">mbowen:
CAD to US $ conversion needs to be made before any takes to desk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34</xdr:row>
                <xdr:rowOff>5</xdr:rowOff>
              </xdr:from>
              <xdr:to>
                <xdr:col>19</xdr:col>
                <xdr:colOff>30</xdr:colOff>
                <xdr:row>39</xdr:row>
                <xdr:rowOff>8</xdr:rowOff>
              </xdr:to>
            </anchor>
          </commentPr>
        </mc:Choice>
        <mc:Fallback/>
      </mc:AlternateContent>
    </comment>
    <comment ref="R37" authorId="0">
      <text>
        <r>
          <rPr>
            <b val="true"/>
            <sz val="8"/>
            <color rgb="FF000000"/>
            <rFont val="Tahoma"/>
            <family val="0"/>
          </rPr>
          <t xml:space="preserve">mbowen:
Union Gas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35</xdr:row>
                <xdr:rowOff>5</xdr:rowOff>
              </xdr:from>
              <xdr:to>
                <xdr:col>19</xdr:col>
                <xdr:colOff>48</xdr:colOff>
                <xdr:row>37</xdr:row>
                <xdr:rowOff>11</xdr:rowOff>
              </xdr:to>
            </anchor>
          </commentPr>
        </mc:Choice>
        <mc:Fallback/>
      </mc:AlternateContent>
    </comment>
    <comment ref="R39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After VM entries 4/01 -
Variance due to incorrect flash WACOG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37</xdr:row>
                <xdr:rowOff>5</xdr:rowOff>
              </xdr:from>
              <xdr:to>
                <xdr:col>19</xdr:col>
                <xdr:colOff>48</xdr:colOff>
                <xdr:row>41</xdr:row>
                <xdr:rowOff>7</xdr:rowOff>
              </xdr:to>
            </anchor>
          </commentPr>
        </mc:Choice>
        <mc:Fallback/>
      </mc:AlternateContent>
    </comment>
    <comment ref="R71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recog by ECC:
  452531 = $11,351,764
  452536 = $2,897,638
  566166 = $(277,326)
  567398 = $42,823
  567397 = $155,338
  56731 = $548,529
  566193 = $440,654
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69</xdr:row>
                <xdr:rowOff>5</xdr:rowOff>
              </xdr:from>
              <xdr:to>
                <xdr:col>19</xdr:col>
                <xdr:colOff>48</xdr:colOff>
                <xdr:row>77</xdr:row>
                <xdr:rowOff>12</xdr:rowOff>
              </xdr:to>
            </anchor>
          </commentPr>
        </mc:Choice>
        <mc:Fallback/>
      </mc:AlternateContent>
    </comment>
    <comment ref="R72" authorId="0">
      <text>
        <r>
          <rPr>
            <b val="true"/>
            <sz val="8"/>
            <color rgb="FF000000"/>
            <rFont val="Tahoma"/>
            <family val="0"/>
          </rPr>
          <t xml:space="preserve">mbowen:
</t>
        </r>
        <r>
          <rPr>
            <sz val="8"/>
            <color rgb="FF000000"/>
            <rFont val="Tahoma"/>
            <family val="0"/>
          </rPr>
          <t xml:space="preserve">Not recg by ECC:
  145835 = $(3,003,838)
  484798 = $(11,621,564)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</xdr:colOff>
                <xdr:row>70</xdr:row>
                <xdr:rowOff>5</xdr:rowOff>
              </xdr:from>
              <xdr:to>
                <xdr:col>19</xdr:col>
                <xdr:colOff>63</xdr:colOff>
                <xdr:row>74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<sst xmlns="http://schemas.openxmlformats.org/spreadsheetml/2006/main" count="78" uniqueCount="69">
  <si>
    <t xml:space="preserve">Enron North America</t>
  </si>
  <si>
    <t xml:space="preserve">Ontario Desk</t>
  </si>
  <si>
    <t xml:space="preserve">Summary of Flash to Actual Variance</t>
  </si>
  <si>
    <t xml:space="preserve">(Income)/Expense to the desk</t>
  </si>
  <si>
    <t xml:space="preserve">Pre 2000</t>
  </si>
  <si>
    <t xml:space="preserve">0001</t>
  </si>
  <si>
    <t xml:space="preserve">0002</t>
  </si>
  <si>
    <t xml:space="preserve">0003</t>
  </si>
  <si>
    <t xml:space="preserve">0004</t>
  </si>
  <si>
    <t xml:space="preserve">0005</t>
  </si>
  <si>
    <t xml:space="preserve">0006</t>
  </si>
  <si>
    <t xml:space="preserve">0007</t>
  </si>
  <si>
    <t xml:space="preserve">0008</t>
  </si>
  <si>
    <t xml:space="preserve">0009</t>
  </si>
  <si>
    <t xml:space="preserve">0010</t>
  </si>
  <si>
    <t xml:space="preserve">0011</t>
  </si>
  <si>
    <t xml:space="preserve">0012</t>
  </si>
  <si>
    <t xml:space="preserve">0101</t>
  </si>
  <si>
    <t xml:space="preserve">0102</t>
  </si>
  <si>
    <t xml:space="preserve">0103</t>
  </si>
  <si>
    <t xml:space="preserve">Total</t>
  </si>
  <si>
    <t xml:space="preserve">Total Flash to Actual Variance </t>
  </si>
  <si>
    <t xml:space="preserve">stated as of  03/31/01 GL</t>
  </si>
  <si>
    <r>
      <rPr>
        <b val="true"/>
        <sz val="9"/>
        <rFont val="Arial"/>
        <family val="2"/>
      </rPr>
      <t xml:space="preserve">Proposed Adjustments to NGP&amp;L, </t>
    </r>
    <r>
      <rPr>
        <b val="true"/>
        <sz val="9"/>
        <color rgb="FF3366FF"/>
        <rFont val="Arial"/>
        <family val="2"/>
      </rPr>
      <t xml:space="preserve">04/30/01</t>
    </r>
  </si>
  <si>
    <t xml:space="preserve">PMA's  </t>
  </si>
  <si>
    <t xml:space="preserve">Economics</t>
  </si>
  <si>
    <t xml:space="preserve">Purchase Interdesk Variance</t>
  </si>
  <si>
    <t xml:space="preserve">sales detail doesn't tie to flash</t>
  </si>
  <si>
    <t xml:space="preserve">Purch - ANR - Dmd Charge</t>
  </si>
  <si>
    <t xml:space="preserve">lone liquidations</t>
  </si>
  <si>
    <t xml:space="preserve">Crestar Variance</t>
  </si>
  <si>
    <t xml:space="preserve">Synthetic Storage</t>
  </si>
  <si>
    <t xml:space="preserve"> </t>
  </si>
  <si>
    <t xml:space="preserve">Settlements</t>
  </si>
  <si>
    <t xml:space="preserve">Enron Canada Purchase Variance - Deal 65059</t>
  </si>
  <si>
    <t xml:space="preserve">Enron Canada sales variance - Deals ECC doesn't recognize</t>
  </si>
  <si>
    <t xml:space="preserve">Enron Canada manual purchase entry 0900 GL Reference 100040365</t>
  </si>
  <si>
    <t xml:space="preserve">Nexen Petroleum sales</t>
  </si>
  <si>
    <t xml:space="preserve">TCPL Dmd Reimb - Enron Canada - Nets w/ TCPL Dmd Exp.</t>
  </si>
  <si>
    <t xml:space="preserve">Miscellaneous variances</t>
  </si>
  <si>
    <t xml:space="preserve">Volume Management</t>
  </si>
  <si>
    <t xml:space="preserve">July commodity and demand variance to be analyzed</t>
  </si>
  <si>
    <t xml:space="preserve">TCPL Dmd &amp; Comm Variance - Nets W/TCPL Dmd Reimb </t>
  </si>
  <si>
    <t xml:space="preserve">various demand and commodity</t>
  </si>
  <si>
    <t xml:space="preserve">Union Storage commodity flashed - no actual</t>
  </si>
  <si>
    <t xml:space="preserve">Fuel/Fuel Reclass Variance</t>
  </si>
  <si>
    <t xml:space="preserve">Gas Accounting</t>
  </si>
  <si>
    <t xml:space="preserve">Waiting for PMA for liquidation for Toronto District School Board NN2202.2</t>
  </si>
  <si>
    <t xml:space="preserve">Nexen Marketing sales-Gas Accounting researching problem with liquidation file</t>
  </si>
  <si>
    <t xml:space="preserve">Nexen Marketing purchase-Gas Accounting researching problem with liquidation file</t>
  </si>
  <si>
    <t xml:space="preserve">Missing liquidation for Consumers Gas Sales</t>
  </si>
  <si>
    <t xml:space="preserve">Missing liquidation for Consumers Gas &amp; Consumers Energy Purchases</t>
  </si>
  <si>
    <t xml:space="preserve">Missing liquidation for Union - Sales</t>
  </si>
  <si>
    <t xml:space="preserve">Missing liquidation for Pan Canadian Energy Services</t>
  </si>
  <si>
    <t xml:space="preserve">ECC Manual 3/01 - Need copy</t>
  </si>
  <si>
    <t xml:space="preserve">FT-Ontario variance</t>
  </si>
  <si>
    <t xml:space="preserve">Operational Analysis</t>
  </si>
  <si>
    <t xml:space="preserve">Unanalyzed</t>
  </si>
  <si>
    <t xml:space="preserve">Outstanding Variances, resolution expected 04/01 GL</t>
  </si>
  <si>
    <t xml:space="preserve">Fuel entries</t>
  </si>
  <si>
    <t xml:space="preserve">UA4 manual entry to reverse</t>
  </si>
  <si>
    <t xml:space="preserve">Requested Entries - Move liq </t>
  </si>
  <si>
    <t xml:space="preserve">Requested Reclasses</t>
  </si>
  <si>
    <t xml:space="preserve">TCPL currency conversion correction entries</t>
  </si>
  <si>
    <t xml:space="preserve">Enron Canada purchase variances - Deals ECC doesn't recognize</t>
  </si>
  <si>
    <t xml:space="preserve">Requested entries - ECC reallocation </t>
  </si>
  <si>
    <t xml:space="preserve">Requested entries - Fuel</t>
  </si>
  <si>
    <t xml:space="preserve">Total Identified Flash to Actual Variances</t>
  </si>
  <si>
    <t xml:space="preserve">Unexplained Variance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</si>
</sst>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\$#,##0_);&quot;($&quot;#,##0\)"/>
    <numFmt numFmtId="170" formatCode="#,##0"/>
    <numFmt numFmtId="171" formatCode="[$-409]#,##0_);\(#,##0\)"/>
  </numFmts>
  <fonts count="1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6"/>
      <name val="Arial"/>
      <family val="2"/>
    </font>
    <font>
      <b val="true"/>
      <sz val="10"/>
      <color rgb="FF3366FF"/>
      <name val="Arial"/>
      <family val="2"/>
    </font>
    <font>
      <b val="true"/>
      <sz val="9"/>
      <name val="Arial"/>
      <family val="2"/>
    </font>
    <font>
      <b val="true"/>
      <sz val="9"/>
      <color rgb="FF3366FF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3.16"/>
    <col collapsed="false" customWidth="true" hidden="false" outlineLevel="0" max="2" min="2" style="1" width="4.99"/>
    <col collapsed="false" customWidth="true" hidden="false" outlineLevel="0" max="3" min="3" style="2" width="61.99"/>
    <col collapsed="false" customWidth="true" hidden="false" outlineLevel="0" max="4" min="4" style="2" width="4.99"/>
    <col collapsed="false" customWidth="true" hidden="false" outlineLevel="0" max="5" min="5" style="1" width="16.65"/>
    <col collapsed="false" customWidth="true" hidden="false" outlineLevel="0" max="16" min="6" style="3" width="15.82"/>
    <col collapsed="false" customWidth="true" hidden="false" outlineLevel="0" max="17" min="17" style="1" width="15.82"/>
    <col collapsed="false" customWidth="true" hidden="false" outlineLevel="0" max="18" min="18" style="2" width="15.82"/>
    <col collapsed="false" customWidth="true" hidden="false" outlineLevel="0" max="20" min="19" style="1" width="15.82"/>
    <col collapsed="false" customWidth="true" hidden="false" outlineLevel="0" max="21" min="21" style="1" width="3.65"/>
    <col collapsed="false" customWidth="true" hidden="false" outlineLevel="0" max="22" min="22" style="1" width="19.15"/>
    <col collapsed="false" customWidth="true" hidden="false" outlineLevel="0" max="23" min="23" style="4" width="13.65"/>
    <col collapsed="false" customWidth="false" hidden="false" outlineLevel="0" max="257" min="24" style="1" width="9.33"/>
  </cols>
  <sheetData>
    <row r="1" customFormat="false" ht="11.25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</row>
    <row r="2" customFormat="false" ht="15.75" hidden="false" customHeight="false" outlineLevel="0" collapsed="false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</row>
    <row r="3" customFormat="false" ht="11.25" hidden="false" customHeight="fals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6"/>
    </row>
    <row r="4" customFormat="false" ht="12.75" hidden="false" customHeight="false" outlineLevel="0" collapsed="false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</row>
    <row r="5" customFormat="false" ht="30.75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V5" s="9"/>
      <c r="W5" s="10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</row>
    <row r="6" customFormat="false" ht="11.25" hidden="false" customHeight="false" outlineLevel="0" collapsed="false">
      <c r="D6" s="11"/>
      <c r="E6" s="12" t="s">
        <v>4</v>
      </c>
      <c r="F6" s="13" t="s">
        <v>5</v>
      </c>
      <c r="G6" s="13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16</v>
      </c>
      <c r="R6" s="12" t="s">
        <v>17</v>
      </c>
      <c r="S6" s="12" t="s">
        <v>18</v>
      </c>
      <c r="T6" s="12" t="s">
        <v>19</v>
      </c>
      <c r="U6" s="11"/>
      <c r="V6" s="12" t="s">
        <v>20</v>
      </c>
    </row>
    <row r="7" customFormat="false" ht="21.75" hidden="false" customHeight="true" outlineLevel="0" collapsed="false">
      <c r="A7" s="14" t="s">
        <v>21</v>
      </c>
      <c r="B7" s="14"/>
      <c r="C7" s="15"/>
      <c r="D7" s="16"/>
      <c r="E7" s="16" t="n">
        <v>-470</v>
      </c>
      <c r="F7" s="17" t="n">
        <v>0</v>
      </c>
      <c r="G7" s="17" t="n">
        <v>0</v>
      </c>
      <c r="H7" s="16" t="n">
        <v>0</v>
      </c>
      <c r="I7" s="16" t="n">
        <v>0</v>
      </c>
      <c r="J7" s="16" t="n">
        <v>-20</v>
      </c>
      <c r="K7" s="16" t="n">
        <v>0</v>
      </c>
      <c r="L7" s="16" t="n">
        <v>-37</v>
      </c>
      <c r="M7" s="16" t="n">
        <v>-152622</v>
      </c>
      <c r="N7" s="16" t="n">
        <v>790715</v>
      </c>
      <c r="O7" s="16" t="n">
        <v>880280</v>
      </c>
      <c r="P7" s="16" t="n">
        <v>918393</v>
      </c>
      <c r="Q7" s="16" t="n">
        <v>1469630</v>
      </c>
      <c r="R7" s="16" t="n">
        <v>9913814</v>
      </c>
      <c r="S7" s="16" t="n">
        <v>99375</v>
      </c>
      <c r="T7" s="16" t="n">
        <v>7270581</v>
      </c>
      <c r="U7" s="16"/>
      <c r="V7" s="16" t="n">
        <f aca="false">SUM(E7:T7)</f>
        <v>21189639</v>
      </c>
      <c r="W7" s="18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" hidden="false" customHeight="true" outlineLevel="0" collapsed="false">
      <c r="A8" s="19"/>
      <c r="B8" s="20" t="s">
        <v>22</v>
      </c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19"/>
      <c r="T8" s="19"/>
      <c r="U8" s="19"/>
      <c r="V8" s="22"/>
      <c r="W8" s="23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</row>
    <row r="9" customFormat="false" ht="12" hidden="false" customHeight="true" outlineLevel="0" collapsed="false">
      <c r="A9" s="19"/>
      <c r="B9" s="19"/>
      <c r="C9" s="21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19"/>
      <c r="T9" s="19"/>
      <c r="U9" s="19"/>
      <c r="V9" s="22"/>
      <c r="W9" s="23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" hidden="false" customHeight="true" outlineLevel="0" collapsed="false">
      <c r="A10" s="19"/>
      <c r="B10" s="19"/>
      <c r="C10" s="21"/>
      <c r="D10" s="21"/>
      <c r="E10" s="21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1"/>
      <c r="S10" s="19"/>
      <c r="T10" s="19"/>
      <c r="U10" s="19"/>
      <c r="V10" s="22"/>
      <c r="W10" s="23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" hidden="false" customHeight="false" outlineLevel="0" collapsed="false">
      <c r="B11" s="24" t="s">
        <v>23</v>
      </c>
      <c r="D11" s="3"/>
      <c r="E11" s="3"/>
      <c r="Q11" s="3"/>
      <c r="R11" s="3"/>
      <c r="V11" s="22"/>
    </row>
    <row r="12" customFormat="false" ht="11.25" hidden="false" customHeight="false" outlineLevel="0" collapsed="false">
      <c r="A12" s="0"/>
      <c r="B12" s="0"/>
      <c r="C12" s="3" t="s">
        <v>24</v>
      </c>
      <c r="D12" s="3"/>
      <c r="E12" s="25" t="n">
        <v>-470</v>
      </c>
      <c r="J12" s="3" t="n">
        <v>-20</v>
      </c>
      <c r="L12" s="3" t="n">
        <v>-37</v>
      </c>
      <c r="M12" s="3" t="n">
        <v>-240</v>
      </c>
      <c r="O12" s="3" t="n">
        <v>11115</v>
      </c>
      <c r="P12" s="3" t="n">
        <v>39150</v>
      </c>
      <c r="Q12" s="3" t="n">
        <v>-310511</v>
      </c>
      <c r="R12" s="3" t="n">
        <v>812910</v>
      </c>
      <c r="S12" s="3" t="n">
        <v>-28065</v>
      </c>
      <c r="T12" s="3"/>
      <c r="U12" s="2"/>
      <c r="V12" s="22" t="n">
        <f aca="false">SUM(D12:T12)</f>
        <v>523832</v>
      </c>
      <c r="W12" s="26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1.25" hidden="false" customHeight="false" outlineLevel="0" collapsed="false">
      <c r="A13" s="0"/>
      <c r="B13" s="0"/>
      <c r="C13" s="3" t="s">
        <v>24</v>
      </c>
      <c r="D13" s="3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29"/>
      <c r="U13" s="2"/>
      <c r="V13" s="30" t="n">
        <f aca="false">SUM(D13:T13)</f>
        <v>0</v>
      </c>
      <c r="W13" s="26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1.25" hidden="false" customHeight="false" outlineLevel="0" collapsed="false">
      <c r="D14" s="3"/>
      <c r="E14" s="3" t="n">
        <f aca="false">SUM(E12:E13)</f>
        <v>-470</v>
      </c>
      <c r="G14" s="3" t="n">
        <f aca="false">SUM(G12:G13)</f>
        <v>0</v>
      </c>
      <c r="H14" s="3" t="n">
        <f aca="false">SUM(H12)</f>
        <v>0</v>
      </c>
      <c r="I14" s="3" t="n">
        <f aca="false">SUM(I12)</f>
        <v>0</v>
      </c>
      <c r="J14" s="3" t="n">
        <f aca="false">SUM(J12:J13)</f>
        <v>-20</v>
      </c>
      <c r="K14" s="3" t="n">
        <f aca="false">SUM(K12:K13)</f>
        <v>0</v>
      </c>
      <c r="L14" s="3" t="n">
        <f aca="false">SUM(L12:L13)</f>
        <v>-37</v>
      </c>
      <c r="M14" s="3" t="n">
        <f aca="false">SUM(M12:M13)</f>
        <v>-240</v>
      </c>
      <c r="N14" s="3" t="n">
        <f aca="false">SUM(N12:N13)</f>
        <v>0</v>
      </c>
      <c r="O14" s="3" t="n">
        <f aca="false">SUM(O12:O13)</f>
        <v>11115</v>
      </c>
      <c r="P14" s="3" t="n">
        <f aca="false">SUM(P12:P13)</f>
        <v>39150</v>
      </c>
      <c r="Q14" s="3" t="n">
        <f aca="false">SUM(Q12:Q13)</f>
        <v>-310511</v>
      </c>
      <c r="R14" s="3" t="n">
        <f aca="false">SUM(R12)</f>
        <v>812910</v>
      </c>
      <c r="S14" s="31" t="n">
        <f aca="false">SUM(S12:S13)</f>
        <v>-28065</v>
      </c>
      <c r="T14" s="31"/>
      <c r="V14" s="3" t="n">
        <f aca="false">SUM(V12:V13)</f>
        <v>523832</v>
      </c>
    </row>
    <row r="15" customFormat="false" ht="11.25" hidden="false" customHeight="false" outlineLevel="0" collapsed="false">
      <c r="D15" s="3"/>
      <c r="E15" s="3"/>
      <c r="Q15" s="3"/>
      <c r="R15" s="3"/>
      <c r="S15" s="32"/>
      <c r="V15" s="3"/>
    </row>
    <row r="16" customFormat="false" ht="11.25" hidden="false" customHeight="false" outlineLevel="0" collapsed="false">
      <c r="D16" s="3"/>
      <c r="E16" s="3"/>
      <c r="Q16" s="3"/>
      <c r="R16" s="3"/>
      <c r="S16" s="32"/>
      <c r="V16" s="22"/>
    </row>
    <row r="17" customFormat="false" ht="11.25" hidden="false" customHeight="false" outlineLevel="0" collapsed="false">
      <c r="C17" s="33" t="s">
        <v>25</v>
      </c>
      <c r="D17" s="3"/>
      <c r="E17" s="3"/>
      <c r="Q17" s="3"/>
      <c r="R17" s="3"/>
      <c r="S17" s="32"/>
      <c r="V17" s="22"/>
    </row>
    <row r="18" customFormat="false" ht="11.25" hidden="false" customHeight="false" outlineLevel="0" collapsed="false">
      <c r="C18" s="2" t="s">
        <v>26</v>
      </c>
      <c r="D18" s="3"/>
      <c r="E18" s="3"/>
      <c r="Q18" s="3"/>
      <c r="R18" s="3"/>
      <c r="S18" s="32"/>
      <c r="V18" s="22" t="n">
        <f aca="false">SUM(D18:T18)</f>
        <v>0</v>
      </c>
    </row>
    <row r="19" customFormat="false" ht="11.25" hidden="false" customHeight="false" outlineLevel="0" collapsed="false">
      <c r="C19" s="2" t="s">
        <v>27</v>
      </c>
      <c r="D19" s="3"/>
      <c r="E19" s="3"/>
      <c r="Q19" s="3"/>
      <c r="R19" s="3"/>
      <c r="S19" s="32"/>
      <c r="V19" s="22" t="n">
        <f aca="false">SUM(D19:T19)</f>
        <v>0</v>
      </c>
    </row>
    <row r="20" customFormat="false" ht="11.25" hidden="false" customHeight="false" outlineLevel="0" collapsed="false">
      <c r="C20" s="2" t="s">
        <v>28</v>
      </c>
      <c r="D20" s="3"/>
      <c r="E20" s="3"/>
      <c r="Q20" s="3"/>
      <c r="R20" s="3"/>
      <c r="S20" s="32"/>
      <c r="V20" s="22" t="n">
        <f aca="false">SUM(D20:T20)</f>
        <v>0</v>
      </c>
    </row>
    <row r="21" customFormat="false" ht="11.25" hidden="false" customHeight="false" outlineLevel="0" collapsed="false">
      <c r="C21" s="2" t="s">
        <v>29</v>
      </c>
      <c r="D21" s="3"/>
      <c r="E21" s="3"/>
      <c r="Q21" s="3"/>
      <c r="R21" s="3" t="n">
        <v>38376</v>
      </c>
      <c r="S21" s="32"/>
      <c r="V21" s="22" t="n">
        <f aca="false">SUM(D21:T21)</f>
        <v>38376</v>
      </c>
    </row>
    <row r="22" customFormat="false" ht="11.25" hidden="false" customHeight="false" outlineLevel="0" collapsed="false">
      <c r="C22" s="34" t="s">
        <v>30</v>
      </c>
      <c r="D22" s="3"/>
      <c r="E22" s="3"/>
      <c r="Q22" s="3"/>
      <c r="R22" s="3"/>
      <c r="S22" s="32"/>
      <c r="V22" s="22" t="n">
        <f aca="false">SUM(D22:T22)</f>
        <v>0</v>
      </c>
    </row>
    <row r="23" customFormat="false" ht="11.25" hidden="false" customHeight="false" outlineLevel="0" collapsed="false">
      <c r="C23" s="35" t="s">
        <v>31</v>
      </c>
      <c r="D23" s="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 t="n">
        <v>6623627</v>
      </c>
      <c r="S23" s="36"/>
      <c r="T23" s="29"/>
      <c r="U23" s="2"/>
      <c r="V23" s="30" t="n">
        <f aca="false">SUM(D23:T23)</f>
        <v>6623627</v>
      </c>
    </row>
    <row r="24" customFormat="false" ht="11.25" hidden="false" customHeight="false" outlineLevel="0" collapsed="false">
      <c r="C24" s="2" t="s">
        <v>32</v>
      </c>
      <c r="D24" s="3"/>
      <c r="E24" s="3"/>
      <c r="G24" s="3" t="n">
        <f aca="false">SUM(G23)</f>
        <v>0</v>
      </c>
      <c r="J24" s="3" t="n">
        <f aca="false">SUM(J23)</f>
        <v>0</v>
      </c>
      <c r="K24" s="3" t="n">
        <f aca="false">SUM(K23)</f>
        <v>0</v>
      </c>
      <c r="L24" s="3" t="n">
        <f aca="false">SUM(L23)</f>
        <v>0</v>
      </c>
      <c r="M24" s="3" t="n">
        <f aca="false">SUM(M23)</f>
        <v>0</v>
      </c>
      <c r="N24" s="3" t="n">
        <f aca="false">SUM(N23)</f>
        <v>0</v>
      </c>
      <c r="O24" s="3" t="n">
        <f aca="false">SUM(O23)</f>
        <v>0</v>
      </c>
      <c r="P24" s="3" t="n">
        <f aca="false">SUM(P18:P23)</f>
        <v>0</v>
      </c>
      <c r="Q24" s="3" t="n">
        <f aca="false">SUM(Q18:Q23)</f>
        <v>0</v>
      </c>
      <c r="R24" s="3" t="n">
        <f aca="false">SUM(R18:R23)</f>
        <v>6662003</v>
      </c>
      <c r="S24" s="32"/>
      <c r="V24" s="3" t="n">
        <f aca="false">SUM(V18:V23)</f>
        <v>6662003</v>
      </c>
    </row>
    <row r="25" customFormat="false" ht="11.25" hidden="false" customHeight="false" outlineLevel="0" collapsed="false">
      <c r="C25" s="37" t="s">
        <v>33</v>
      </c>
      <c r="D25" s="3"/>
      <c r="E25" s="3"/>
      <c r="Q25" s="3"/>
      <c r="R25" s="3"/>
      <c r="S25" s="32"/>
      <c r="V25" s="22"/>
    </row>
    <row r="26" customFormat="false" ht="11.25" hidden="false" customHeight="false" outlineLevel="0" collapsed="false">
      <c r="C26" s="2" t="s">
        <v>34</v>
      </c>
      <c r="D26" s="3"/>
      <c r="E26" s="3"/>
      <c r="Q26" s="3" t="n">
        <v>86502</v>
      </c>
      <c r="R26" s="3"/>
      <c r="S26" s="32"/>
      <c r="V26" s="22" t="n">
        <f aca="false">SUM(D26:T26)</f>
        <v>86502</v>
      </c>
    </row>
    <row r="27" customFormat="false" ht="11.25" hidden="false" customHeight="false" outlineLevel="0" collapsed="false">
      <c r="C27" s="2" t="s">
        <v>35</v>
      </c>
      <c r="D27" s="3"/>
      <c r="E27" s="3"/>
      <c r="Q27" s="3"/>
      <c r="R27" s="3"/>
      <c r="S27" s="32"/>
      <c r="V27" s="22" t="n">
        <f aca="false">SUM(D27:T27)</f>
        <v>0</v>
      </c>
    </row>
    <row r="28" customFormat="false" ht="11.25" hidden="false" customHeight="false" outlineLevel="0" collapsed="false">
      <c r="C28" s="2" t="s">
        <v>36</v>
      </c>
      <c r="D28" s="3"/>
      <c r="E28" s="3"/>
      <c r="Q28" s="3"/>
      <c r="R28" s="3"/>
      <c r="S28" s="32"/>
      <c r="V28" s="22" t="n">
        <f aca="false">SUM(D28:T28)</f>
        <v>0</v>
      </c>
    </row>
    <row r="29" customFormat="false" ht="11.25" hidden="false" customHeight="false" outlineLevel="0" collapsed="false">
      <c r="C29" s="2" t="s">
        <v>37</v>
      </c>
      <c r="D29" s="3"/>
      <c r="E29" s="3"/>
      <c r="Q29" s="3"/>
      <c r="R29" s="3"/>
      <c r="S29" s="32"/>
      <c r="V29" s="22" t="n">
        <f aca="false">SUM(D29:T29)</f>
        <v>0</v>
      </c>
    </row>
    <row r="30" customFormat="false" ht="11.25" hidden="false" customHeight="false" outlineLevel="0" collapsed="false">
      <c r="C30" s="2" t="s">
        <v>38</v>
      </c>
      <c r="D30" s="3"/>
      <c r="E30" s="3"/>
      <c r="Q30" s="3"/>
      <c r="R30" s="3"/>
      <c r="S30" s="32"/>
      <c r="V30" s="22" t="n">
        <f aca="false">SUM(D30:T30)</f>
        <v>0</v>
      </c>
    </row>
    <row r="31" customFormat="false" ht="11.25" hidden="false" customHeight="false" outlineLevel="0" collapsed="false">
      <c r="C31" s="38" t="s">
        <v>39</v>
      </c>
      <c r="D31" s="3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 t="n">
        <v>133332</v>
      </c>
      <c r="S31" s="36"/>
      <c r="T31" s="29"/>
      <c r="U31" s="2"/>
      <c r="V31" s="30" t="n">
        <f aca="false">SUM(D31:T31)</f>
        <v>133332</v>
      </c>
    </row>
    <row r="32" customFormat="false" ht="11.25" hidden="false" customHeight="false" outlineLevel="0" collapsed="false">
      <c r="D32" s="3"/>
      <c r="E32" s="3"/>
      <c r="L32" s="3" t="n">
        <f aca="false">SUM(L26:L31)</f>
        <v>0</v>
      </c>
      <c r="M32" s="3" t="n">
        <f aca="false">SUM(M26:M31)</f>
        <v>0</v>
      </c>
      <c r="N32" s="3" t="n">
        <f aca="false">SUM(N26:N31)</f>
        <v>0</v>
      </c>
      <c r="O32" s="3" t="n">
        <f aca="false">SUM(O26:O31)</f>
        <v>0</v>
      </c>
      <c r="P32" s="3" t="n">
        <f aca="false">SUM(P26:P31)</f>
        <v>0</v>
      </c>
      <c r="Q32" s="3" t="n">
        <f aca="false">SUM(Q26:Q31)</f>
        <v>86502</v>
      </c>
      <c r="R32" s="3" t="n">
        <f aca="false">SUM(R26:R31)</f>
        <v>133332</v>
      </c>
      <c r="S32" s="32"/>
      <c r="V32" s="22" t="n">
        <f aca="false">SUM(V26:V31)</f>
        <v>219834</v>
      </c>
    </row>
    <row r="33" customFormat="false" ht="11.25" hidden="false" customHeight="false" outlineLevel="0" collapsed="false">
      <c r="C33" s="37" t="s">
        <v>40</v>
      </c>
      <c r="D33" s="3"/>
      <c r="E33" s="3"/>
      <c r="Q33" s="3"/>
      <c r="R33" s="3"/>
      <c r="S33" s="32"/>
      <c r="V33" s="22"/>
    </row>
    <row r="34" customFormat="false" ht="11.25" hidden="false" customHeight="false" outlineLevel="0" collapsed="false">
      <c r="C34" s="39" t="s">
        <v>41</v>
      </c>
      <c r="D34" s="3"/>
      <c r="E34" s="3"/>
      <c r="Q34" s="3"/>
      <c r="R34" s="3"/>
      <c r="S34" s="32"/>
      <c r="V34" s="22" t="n">
        <f aca="false">SUM(D34:T34)</f>
        <v>0</v>
      </c>
    </row>
    <row r="35" customFormat="false" ht="11.25" hidden="false" customHeight="false" outlineLevel="0" collapsed="false">
      <c r="C35" s="39" t="s">
        <v>42</v>
      </c>
      <c r="D35" s="3"/>
      <c r="E35" s="3"/>
      <c r="Q35" s="3"/>
      <c r="R35" s="3" t="n">
        <v>2316775</v>
      </c>
      <c r="S35" s="32" t="n">
        <v>1084265</v>
      </c>
      <c r="V35" s="22" t="n">
        <f aca="false">SUM(D35:T35)</f>
        <v>3401040</v>
      </c>
    </row>
    <row r="36" customFormat="false" ht="11.25" hidden="false" customHeight="false" outlineLevel="0" collapsed="false">
      <c r="C36" s="2" t="s">
        <v>38</v>
      </c>
      <c r="D36" s="3"/>
      <c r="E36" s="3"/>
      <c r="Q36" s="3"/>
      <c r="R36" s="3" t="n">
        <v>-1381844</v>
      </c>
      <c r="S36" s="32" t="n">
        <v>-237293</v>
      </c>
      <c r="V36" s="22" t="n">
        <f aca="false">SUM(D36:T36)</f>
        <v>-1619137</v>
      </c>
    </row>
    <row r="37" customFormat="false" ht="11.25" hidden="false" customHeight="false" outlineLevel="0" collapsed="false">
      <c r="C37" s="39" t="s">
        <v>43</v>
      </c>
      <c r="D37" s="3"/>
      <c r="E37" s="3"/>
      <c r="Q37" s="3" t="n">
        <v>506314</v>
      </c>
      <c r="R37" s="3" t="n">
        <v>64654</v>
      </c>
      <c r="S37" s="32"/>
      <c r="V37" s="22" t="n">
        <f aca="false">SUM(D37:T37)</f>
        <v>570968</v>
      </c>
    </row>
    <row r="38" customFormat="false" ht="11.25" hidden="false" customHeight="false" outlineLevel="0" collapsed="false">
      <c r="C38" s="39" t="s">
        <v>44</v>
      </c>
      <c r="D38" s="3"/>
      <c r="E38" s="3"/>
      <c r="P38" s="3" t="n">
        <v>-397437</v>
      </c>
      <c r="Q38" s="3"/>
      <c r="R38" s="3"/>
      <c r="S38" s="32" t="n">
        <v>-146954</v>
      </c>
      <c r="V38" s="22" t="n">
        <f aca="false">SUM(D38:T38)</f>
        <v>-544391</v>
      </c>
    </row>
    <row r="39" customFormat="false" ht="11.25" hidden="false" customHeight="false" outlineLevel="0" collapsed="false">
      <c r="C39" s="39" t="s">
        <v>45</v>
      </c>
      <c r="D39" s="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n">
        <v>178067</v>
      </c>
      <c r="R39" s="28" t="n">
        <v>307007</v>
      </c>
      <c r="S39" s="36" t="n">
        <v>120636</v>
      </c>
      <c r="T39" s="29"/>
      <c r="V39" s="30" t="n">
        <f aca="false">SUM(D39:T39)</f>
        <v>605710</v>
      </c>
    </row>
    <row r="40" customFormat="false" ht="11.25" hidden="false" customHeight="false" outlineLevel="0" collapsed="false">
      <c r="D40" s="3"/>
      <c r="E40" s="3"/>
      <c r="L40" s="3" t="n">
        <f aca="false">SUM(L34:L39)</f>
        <v>0</v>
      </c>
      <c r="P40" s="3" t="n">
        <f aca="false">SUM(P34:P39)</f>
        <v>-397437</v>
      </c>
      <c r="Q40" s="3" t="n">
        <f aca="false">SUM(Q35:Q39)</f>
        <v>684381</v>
      </c>
      <c r="R40" s="3" t="n">
        <f aca="false">SUM(R35:R39)</f>
        <v>1306592</v>
      </c>
      <c r="S40" s="32" t="n">
        <f aca="false">SUM(S34:S39)</f>
        <v>820654</v>
      </c>
      <c r="V40" s="22" t="n">
        <f aca="false">SUM(V34:V39)</f>
        <v>2414190</v>
      </c>
    </row>
    <row r="41" customFormat="false" ht="11.25" hidden="false" customHeight="false" outlineLevel="0" collapsed="false">
      <c r="C41" s="22"/>
      <c r="D41" s="3"/>
      <c r="E41" s="3"/>
      <c r="Q41" s="3"/>
      <c r="R41" s="3"/>
      <c r="S41" s="32"/>
      <c r="V41" s="22"/>
    </row>
    <row r="42" customFormat="false" ht="11.25" hidden="false" customHeight="false" outlineLevel="0" collapsed="false">
      <c r="C42" s="33" t="s">
        <v>46</v>
      </c>
      <c r="D42" s="3"/>
      <c r="E42" s="3"/>
      <c r="Q42" s="3"/>
      <c r="R42" s="3"/>
      <c r="S42" s="32"/>
      <c r="V42" s="22"/>
    </row>
    <row r="43" customFormat="false" ht="11.25" hidden="false" customHeight="false" outlineLevel="0" collapsed="false">
      <c r="C43" s="2" t="s">
        <v>47</v>
      </c>
      <c r="D43" s="3"/>
      <c r="E43" s="3"/>
      <c r="Q43" s="3"/>
      <c r="R43" s="3"/>
      <c r="S43" s="32"/>
      <c r="V43" s="22" t="n">
        <f aca="false">SUM(D43:T43)</f>
        <v>0</v>
      </c>
    </row>
    <row r="44" customFormat="false" ht="11.25" hidden="false" customHeight="false" outlineLevel="0" collapsed="false">
      <c r="C44" s="2" t="s">
        <v>48</v>
      </c>
      <c r="D44" s="3"/>
      <c r="E44" s="3"/>
      <c r="P44" s="3" t="n">
        <v>-308850</v>
      </c>
      <c r="Q44" s="3"/>
      <c r="R44" s="3"/>
      <c r="S44" s="32"/>
      <c r="V44" s="22" t="n">
        <f aca="false">SUM(D44:T44)</f>
        <v>-308850</v>
      </c>
    </row>
    <row r="45" customFormat="false" ht="11.25" hidden="false" customHeight="false" outlineLevel="0" collapsed="false">
      <c r="C45" s="2" t="s">
        <v>49</v>
      </c>
      <c r="D45" s="3"/>
      <c r="E45" s="3"/>
      <c r="O45" s="40"/>
      <c r="P45" s="3" t="n">
        <v>455550</v>
      </c>
      <c r="Q45" s="3"/>
      <c r="R45" s="3"/>
      <c r="S45" s="32"/>
      <c r="V45" s="22" t="n">
        <f aca="false">SUM(D45:T45)</f>
        <v>455550</v>
      </c>
    </row>
    <row r="46" customFormat="false" ht="11.25" hidden="false" customHeight="false" outlineLevel="0" collapsed="false">
      <c r="C46" s="2" t="s">
        <v>50</v>
      </c>
      <c r="D46" s="3"/>
      <c r="E46" s="3"/>
      <c r="O46" s="40"/>
      <c r="P46" s="3" t="n">
        <v>29504</v>
      </c>
      <c r="Q46" s="3"/>
      <c r="R46" s="3"/>
      <c r="S46" s="32" t="n">
        <v>358333</v>
      </c>
      <c r="V46" s="22" t="n">
        <f aca="false">SUM(D46:T46)</f>
        <v>387837</v>
      </c>
    </row>
    <row r="47" customFormat="false" ht="11.25" hidden="false" customHeight="false" outlineLevel="0" collapsed="false">
      <c r="C47" s="2" t="s">
        <v>51</v>
      </c>
      <c r="D47" s="3"/>
      <c r="E47" s="3"/>
      <c r="O47" s="40"/>
      <c r="P47" s="3" t="n">
        <v>65276</v>
      </c>
      <c r="Q47" s="3"/>
      <c r="R47" s="3"/>
      <c r="S47" s="32" t="n">
        <v>-348356</v>
      </c>
      <c r="V47" s="22" t="n">
        <f aca="false">SUM(D47:T47)</f>
        <v>-283080</v>
      </c>
    </row>
    <row r="48" customFormat="false" ht="11.25" hidden="false" customHeight="false" outlineLevel="0" collapsed="false">
      <c r="C48" s="34" t="s">
        <v>52</v>
      </c>
      <c r="D48" s="3"/>
      <c r="E48" s="3"/>
      <c r="O48" s="40"/>
      <c r="Q48" s="3"/>
      <c r="R48" s="3"/>
      <c r="S48" s="32" t="n">
        <v>10730</v>
      </c>
      <c r="V48" s="22" t="n">
        <f aca="false">SUM(D48:T48)</f>
        <v>10730</v>
      </c>
    </row>
    <row r="49" customFormat="false" ht="11.25" hidden="false" customHeight="false" outlineLevel="0" collapsed="false">
      <c r="C49" s="2" t="s">
        <v>53</v>
      </c>
      <c r="D49" s="3"/>
      <c r="E49" s="3"/>
      <c r="O49" s="40"/>
      <c r="P49" s="3" t="n">
        <v>56300</v>
      </c>
      <c r="Q49" s="3"/>
      <c r="R49" s="3"/>
      <c r="S49" s="32"/>
      <c r="V49" s="22" t="n">
        <f aca="false">SUM(D49:T49)</f>
        <v>56300</v>
      </c>
    </row>
    <row r="50" customFormat="false" ht="11.25" hidden="false" customHeight="false" outlineLevel="0" collapsed="false">
      <c r="C50" s="34" t="s">
        <v>54</v>
      </c>
      <c r="D50" s="3"/>
      <c r="E50" s="3"/>
      <c r="O50" s="40"/>
      <c r="Q50" s="3"/>
      <c r="R50" s="3"/>
      <c r="S50" s="32" t="n">
        <v>-57025</v>
      </c>
      <c r="V50" s="22" t="n">
        <f aca="false">SUM(D50:T50)</f>
        <v>-57025</v>
      </c>
    </row>
    <row r="51" customFormat="false" ht="11.25" hidden="false" customHeight="false" outlineLevel="0" collapsed="false">
      <c r="C51" s="22" t="s">
        <v>55</v>
      </c>
      <c r="D51" s="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 t="n">
        <v>-801940</v>
      </c>
      <c r="Q51" s="28"/>
      <c r="R51" s="28"/>
      <c r="S51" s="36" t="n">
        <v>-422000</v>
      </c>
      <c r="T51" s="29"/>
      <c r="V51" s="30" t="n">
        <f aca="false">SUM(D51:T51)</f>
        <v>-1223940</v>
      </c>
    </row>
    <row r="52" customFormat="false" ht="11.25" hidden="false" customHeight="false" outlineLevel="0" collapsed="false">
      <c r="D52" s="3"/>
      <c r="E52" s="3"/>
      <c r="P52" s="3" t="n">
        <f aca="false">SUM(P44:P51)</f>
        <v>-504160</v>
      </c>
      <c r="Q52" s="3" t="n">
        <f aca="false">SUM(Q51)</f>
        <v>0</v>
      </c>
      <c r="R52" s="3" t="n">
        <f aca="false">SUM(R43:R51)</f>
        <v>0</v>
      </c>
      <c r="S52" s="32" t="n">
        <f aca="false">SUM(S43:S51)</f>
        <v>-458318</v>
      </c>
      <c r="V52" s="22" t="n">
        <f aca="false">SUM(V43:V51)</f>
        <v>-962478</v>
      </c>
    </row>
    <row r="53" customFormat="false" ht="11.25" hidden="false" customHeight="false" outlineLevel="0" collapsed="false">
      <c r="D53" s="3"/>
      <c r="E53" s="3"/>
      <c r="Q53" s="3"/>
      <c r="R53" s="3"/>
      <c r="S53" s="32"/>
      <c r="V53" s="22"/>
    </row>
    <row r="54" customFormat="false" ht="12.75" hidden="false" customHeight="false" outlineLevel="0" collapsed="false">
      <c r="C54" s="33" t="s">
        <v>56</v>
      </c>
      <c r="D54" s="3"/>
      <c r="E54" s="3"/>
      <c r="Q54" s="16"/>
      <c r="R54" s="3"/>
      <c r="S54" s="32"/>
      <c r="V54" s="22"/>
    </row>
    <row r="55" customFormat="false" ht="11.25" hidden="false" customHeight="false" outlineLevel="0" collapsed="false">
      <c r="A55" s="0"/>
      <c r="B55" s="0"/>
      <c r="C55" s="3" t="s">
        <v>57</v>
      </c>
      <c r="D55" s="3"/>
      <c r="E55" s="28"/>
      <c r="F55" s="28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41"/>
      <c r="S55" s="36"/>
      <c r="T55" s="27" t="n">
        <v>7270581</v>
      </c>
      <c r="V55" s="30" t="n">
        <f aca="false">SUM(D55:T55)</f>
        <v>7270581</v>
      </c>
      <c r="W55" s="26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1.25" hidden="false" customHeight="false" outlineLevel="0" collapsed="false">
      <c r="C56" s="2" t="s">
        <v>32</v>
      </c>
      <c r="D56" s="3"/>
      <c r="E56" s="3"/>
      <c r="Q56" s="3"/>
      <c r="R56" s="3" t="n">
        <f aca="false">SUM(R55)</f>
        <v>0</v>
      </c>
      <c r="S56" s="42" t="n">
        <f aca="false">SUM(S55)</f>
        <v>0</v>
      </c>
      <c r="T56" s="42" t="n">
        <f aca="false">SUM(T55)</f>
        <v>7270581</v>
      </c>
      <c r="V56" s="3" t="n">
        <f aca="false">SUM(V54:V55)</f>
        <v>7270581</v>
      </c>
    </row>
    <row r="57" customFormat="false" ht="11.25" hidden="false" customHeight="false" outlineLevel="0" collapsed="false">
      <c r="D57" s="3"/>
      <c r="E57" s="3"/>
      <c r="Q57" s="3"/>
      <c r="R57" s="3"/>
      <c r="S57" s="32"/>
      <c r="V57" s="3"/>
    </row>
    <row r="58" customFormat="false" ht="12" hidden="false" customHeight="false" outlineLevel="0" collapsed="false">
      <c r="B58" s="43" t="s">
        <v>58</v>
      </c>
      <c r="C58" s="43"/>
      <c r="D58" s="3"/>
      <c r="E58" s="3"/>
      <c r="Q58" s="3"/>
      <c r="R58" s="3"/>
      <c r="S58" s="32"/>
      <c r="V58" s="3"/>
    </row>
    <row r="59" customFormat="false" ht="12" hidden="true" customHeight="false" outlineLevel="0" collapsed="false">
      <c r="B59" s="43"/>
      <c r="C59" s="39"/>
      <c r="D59" s="3"/>
      <c r="E59" s="3"/>
      <c r="Q59" s="3"/>
      <c r="R59" s="3"/>
      <c r="S59" s="32"/>
      <c r="V59" s="3"/>
    </row>
    <row r="60" customFormat="false" ht="12" hidden="true" customHeight="false" outlineLevel="0" collapsed="false">
      <c r="B60" s="43"/>
      <c r="C60" s="37" t="s">
        <v>40</v>
      </c>
      <c r="D60" s="3"/>
      <c r="E60" s="3"/>
      <c r="Q60" s="3"/>
      <c r="R60" s="3"/>
      <c r="S60" s="32"/>
      <c r="V60" s="3"/>
    </row>
    <row r="61" customFormat="false" ht="12" hidden="true" customHeight="false" outlineLevel="0" collapsed="false">
      <c r="B61" s="43"/>
      <c r="C61" s="2" t="s">
        <v>59</v>
      </c>
      <c r="D61" s="3"/>
      <c r="E61" s="3"/>
      <c r="Q61" s="3"/>
      <c r="R61" s="3"/>
      <c r="S61" s="32"/>
      <c r="V61" s="22" t="n">
        <f aca="false">SUM(D61:R61)</f>
        <v>0</v>
      </c>
    </row>
    <row r="62" customFormat="false" ht="12" hidden="true" customHeight="false" outlineLevel="0" collapsed="false">
      <c r="B62" s="43"/>
      <c r="C62" s="3" t="s">
        <v>60</v>
      </c>
      <c r="D62" s="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3"/>
      <c r="S62" s="32"/>
      <c r="V62" s="30" t="n">
        <f aca="false">SUM(D62:R62)</f>
        <v>0</v>
      </c>
    </row>
    <row r="63" customFormat="false" ht="12" hidden="true" customHeight="false" outlineLevel="0" collapsed="false">
      <c r="B63" s="43"/>
      <c r="C63" s="43"/>
      <c r="D63" s="3"/>
      <c r="E63" s="3"/>
      <c r="Q63" s="3"/>
      <c r="R63" s="3"/>
      <c r="S63" s="32"/>
      <c r="V63" s="3" t="n">
        <f aca="false">SUM(V61:V62)</f>
        <v>0</v>
      </c>
    </row>
    <row r="64" customFormat="false" ht="12" hidden="true" customHeight="false" outlineLevel="0" collapsed="false">
      <c r="C64" s="43"/>
      <c r="D64" s="3"/>
      <c r="E64" s="3"/>
      <c r="Q64" s="3"/>
      <c r="R64" s="3"/>
      <c r="S64" s="32"/>
      <c r="V64" s="3"/>
    </row>
    <row r="65" customFormat="false" ht="11.25" hidden="false" customHeight="false" outlineLevel="0" collapsed="false">
      <c r="B65" s="44"/>
      <c r="C65" s="33" t="s">
        <v>46</v>
      </c>
      <c r="D65" s="3"/>
      <c r="E65" s="3"/>
      <c r="Q65" s="3"/>
      <c r="R65" s="3"/>
      <c r="S65" s="32"/>
      <c r="V65" s="22"/>
    </row>
    <row r="66" customFormat="false" ht="11.25" hidden="false" customHeight="false" outlineLevel="0" collapsed="false">
      <c r="B66" s="44"/>
      <c r="C66" s="2" t="s">
        <v>61</v>
      </c>
      <c r="D66" s="3"/>
      <c r="E66" s="3"/>
      <c r="Q66" s="3"/>
      <c r="R66" s="3"/>
      <c r="S66" s="32"/>
      <c r="V66" s="22" t="n">
        <f aca="false">SUM(D66:T66)</f>
        <v>0</v>
      </c>
    </row>
    <row r="67" customFormat="false" ht="11.25" hidden="false" customHeight="false" outlineLevel="0" collapsed="false">
      <c r="B67" s="44"/>
      <c r="C67" s="39" t="s">
        <v>62</v>
      </c>
      <c r="D67" s="3"/>
      <c r="E67" s="3"/>
      <c r="Q67" s="3"/>
      <c r="R67" s="3" t="n">
        <v>14243</v>
      </c>
      <c r="S67" s="32" t="n">
        <v>-712461</v>
      </c>
      <c r="T67" s="32"/>
      <c r="V67" s="22" t="n">
        <f aca="false">SUM(D67:T67)</f>
        <v>-698218</v>
      </c>
    </row>
    <row r="68" customFormat="false" ht="11.25" hidden="false" customHeight="false" outlineLevel="0" collapsed="false">
      <c r="B68" s="44"/>
      <c r="C68" s="2" t="s">
        <v>63</v>
      </c>
      <c r="D68" s="3"/>
      <c r="E68" s="28"/>
      <c r="F68" s="28"/>
      <c r="G68" s="28"/>
      <c r="H68" s="28"/>
      <c r="I68" s="28"/>
      <c r="J68" s="28"/>
      <c r="K68" s="28"/>
      <c r="L68" s="28"/>
      <c r="M68" s="28" t="n">
        <v>-152382</v>
      </c>
      <c r="N68" s="28" t="n">
        <f aca="false">126280+664435</f>
        <v>790715</v>
      </c>
      <c r="O68" s="28" t="n">
        <f aca="false">-1371170+94234+1564907</f>
        <v>287971</v>
      </c>
      <c r="P68" s="28" t="n">
        <v>1029896</v>
      </c>
      <c r="Q68" s="28" t="n">
        <f aca="false">773797-393943</f>
        <v>379854</v>
      </c>
      <c r="R68" s="28"/>
      <c r="S68" s="36"/>
      <c r="T68" s="29"/>
      <c r="U68" s="2"/>
      <c r="V68" s="30" t="n">
        <f aca="false">SUM(D68:T68)</f>
        <v>2336054</v>
      </c>
    </row>
    <row r="69" customFormat="false" ht="11.25" hidden="false" customHeight="false" outlineLevel="0" collapsed="false">
      <c r="C69" s="2" t="s">
        <v>32</v>
      </c>
      <c r="D69" s="3"/>
      <c r="E69" s="3" t="n">
        <f aca="false">SUM(E67:E68)</f>
        <v>0</v>
      </c>
      <c r="H69" s="3" t="n">
        <f aca="false">SUM(H67:H68)</f>
        <v>0</v>
      </c>
      <c r="K69" s="3" t="n">
        <f aca="false">SUM(K68)</f>
        <v>0</v>
      </c>
      <c r="L69" s="3" t="n">
        <f aca="false">SUM(L67:L68)</f>
        <v>0</v>
      </c>
      <c r="M69" s="3" t="n">
        <f aca="false">SUM(M68)</f>
        <v>-152382</v>
      </c>
      <c r="N69" s="3" t="n">
        <f aca="false">SUM(N65:N68)</f>
        <v>790715</v>
      </c>
      <c r="O69" s="3" t="n">
        <f aca="false">SUM(O66:O68)</f>
        <v>287971</v>
      </c>
      <c r="P69" s="3" t="n">
        <f aca="false">SUM(P66:P68)</f>
        <v>1029896</v>
      </c>
      <c r="Q69" s="3" t="n">
        <f aca="false">SUM(Q66:Q68)</f>
        <v>379854</v>
      </c>
      <c r="R69" s="3" t="n">
        <f aca="false">SUM(R66:R68)</f>
        <v>14243</v>
      </c>
      <c r="S69" s="45" t="n">
        <f aca="false">SUM(S66:S68)</f>
        <v>-712461</v>
      </c>
      <c r="T69" s="3"/>
      <c r="V69" s="3" t="n">
        <f aca="false">SUM(V67:V68)</f>
        <v>1637836</v>
      </c>
    </row>
    <row r="70" customFormat="false" ht="11.25" hidden="false" customHeight="false" outlineLevel="0" collapsed="false">
      <c r="C70" s="33" t="s">
        <v>33</v>
      </c>
      <c r="D70" s="3"/>
      <c r="E70" s="3"/>
      <c r="Q70" s="3"/>
      <c r="R70" s="3"/>
      <c r="S70" s="32"/>
      <c r="V70" s="3"/>
    </row>
    <row r="71" customFormat="false" ht="11.25" hidden="false" customHeight="false" outlineLevel="0" collapsed="false">
      <c r="C71" s="2" t="s">
        <v>64</v>
      </c>
      <c r="D71" s="3"/>
      <c r="E71" s="3"/>
      <c r="O71" s="3" t="n">
        <f aca="false">6965358.77-359968+19464</f>
        <v>6624854.77</v>
      </c>
      <c r="P71" s="3" t="n">
        <f aca="false">10669019-751493.26-183803.94-1614285.96</f>
        <v>8119435.84</v>
      </c>
      <c r="Q71" s="3" t="n">
        <v>14023777</v>
      </c>
      <c r="R71" s="3" t="n">
        <v>15159420</v>
      </c>
      <c r="S71" s="32"/>
      <c r="V71" s="22" t="n">
        <f aca="false">SUM(D71:T71)</f>
        <v>43927487.61</v>
      </c>
    </row>
    <row r="72" customFormat="false" ht="11.25" hidden="false" customHeight="false" outlineLevel="0" collapsed="false">
      <c r="C72" s="2" t="s">
        <v>35</v>
      </c>
      <c r="D72" s="3"/>
      <c r="E72" s="3"/>
      <c r="O72" s="3" t="n">
        <v>-6043661</v>
      </c>
      <c r="P72" s="3" t="n">
        <v>-7459574</v>
      </c>
      <c r="Q72" s="3" t="n">
        <v>-12915460</v>
      </c>
      <c r="R72" s="3" t="n">
        <v>-14625402</v>
      </c>
      <c r="S72" s="32"/>
      <c r="V72" s="22" t="n">
        <f aca="false">SUM(D72:T72)</f>
        <v>-41044097</v>
      </c>
    </row>
    <row r="73" customFormat="false" ht="11.25" hidden="false" customHeight="false" outlineLevel="0" collapsed="false">
      <c r="C73" s="2" t="s">
        <v>65</v>
      </c>
      <c r="D73" s="3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 t="n">
        <v>1121376</v>
      </c>
      <c r="S73" s="36" t="n">
        <v>467352</v>
      </c>
      <c r="T73" s="29"/>
      <c r="V73" s="30" t="n">
        <f aca="false">SUM(D73:T73)</f>
        <v>1588728</v>
      </c>
    </row>
    <row r="74" customFormat="false" ht="11.25" hidden="false" customHeight="false" outlineLevel="0" collapsed="false">
      <c r="C74" s="34"/>
      <c r="D74" s="3"/>
      <c r="E74" s="3"/>
      <c r="O74" s="3" t="n">
        <f aca="false">SUM(O71:O73)</f>
        <v>581193.77</v>
      </c>
      <c r="P74" s="3" t="n">
        <f aca="false">SUM(P71:P73)</f>
        <v>659861.840000001</v>
      </c>
      <c r="Q74" s="3" t="n">
        <f aca="false">SUM(Q71:Q73)</f>
        <v>1108317</v>
      </c>
      <c r="R74" s="3" t="n">
        <f aca="false">SUM(R71:R73)</f>
        <v>1655394</v>
      </c>
      <c r="S74" s="32" t="n">
        <f aca="false">SUM(S71:S73)</f>
        <v>467352</v>
      </c>
      <c r="V74" s="3" t="n">
        <f aca="false">SUM(V71:V73)</f>
        <v>4472118.61</v>
      </c>
    </row>
    <row r="75" customFormat="false" ht="11.25" hidden="false" customHeight="false" outlineLevel="0" collapsed="false">
      <c r="C75" s="21" t="s">
        <v>40</v>
      </c>
      <c r="D75" s="3"/>
      <c r="E75" s="3"/>
      <c r="Q75" s="3"/>
      <c r="R75" s="3"/>
      <c r="S75" s="32"/>
      <c r="V75" s="3"/>
    </row>
    <row r="76" customFormat="false" ht="11.25" hidden="false" customHeight="false" outlineLevel="0" collapsed="false">
      <c r="C76" s="34" t="s">
        <v>66</v>
      </c>
      <c r="D76" s="3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 t="n">
        <v>-479369</v>
      </c>
      <c r="R76" s="28" t="n">
        <v>-758460</v>
      </c>
      <c r="S76" s="36"/>
      <c r="T76" s="29"/>
      <c r="V76" s="30" t="n">
        <f aca="false">SUM(D76:T76)</f>
        <v>-1237829</v>
      </c>
    </row>
    <row r="77" customFormat="false" ht="11.25" hidden="false" customHeight="false" outlineLevel="0" collapsed="false">
      <c r="C77" s="34"/>
      <c r="D77" s="3"/>
      <c r="E77" s="3"/>
      <c r="Q77" s="3" t="n">
        <f aca="false">SUM(Q76)</f>
        <v>-479369</v>
      </c>
      <c r="R77" s="3" t="n">
        <f aca="false">SUM(R76)</f>
        <v>-758460</v>
      </c>
      <c r="S77" s="32"/>
      <c r="V77" s="3" t="n">
        <f aca="false">SUM(V76)</f>
        <v>-1237829</v>
      </c>
    </row>
    <row r="78" customFormat="false" ht="11.25" hidden="false" customHeight="false" outlineLevel="0" collapsed="false">
      <c r="D78" s="3"/>
      <c r="E78" s="3"/>
      <c r="Q78" s="3"/>
      <c r="R78" s="3"/>
      <c r="S78" s="46"/>
      <c r="T78" s="2"/>
      <c r="V78" s="22"/>
    </row>
    <row r="79" customFormat="false" ht="11.25" hidden="false" customHeight="false" outlineLevel="0" collapsed="false">
      <c r="D79" s="3"/>
      <c r="E79" s="3"/>
      <c r="Q79" s="3"/>
      <c r="R79" s="3"/>
      <c r="S79" s="32"/>
      <c r="V79" s="3"/>
    </row>
    <row r="80" customFormat="false" ht="11.25" hidden="false" customHeight="false" outlineLevel="0" collapsed="false">
      <c r="D80" s="3"/>
      <c r="E80" s="3"/>
      <c r="Q80" s="3"/>
      <c r="R80" s="3"/>
      <c r="S80" s="32"/>
      <c r="V80" s="3"/>
    </row>
    <row r="81" customFormat="false" ht="11.25" hidden="false" customHeight="false" outlineLevel="0" collapsed="false">
      <c r="D81" s="3"/>
      <c r="E81" s="3"/>
      <c r="Q81" s="3"/>
      <c r="R81" s="3"/>
      <c r="S81" s="36"/>
      <c r="T81" s="29"/>
      <c r="V81" s="3"/>
    </row>
    <row r="82" customFormat="false" ht="19.5" hidden="false" customHeight="true" outlineLevel="0" collapsed="false">
      <c r="A82" s="19" t="s">
        <v>67</v>
      </c>
      <c r="D82" s="47"/>
      <c r="E82" s="48" t="n">
        <f aca="false">+E14+E24+E32+E56+E69+E40+E52+E74+E77</f>
        <v>-470</v>
      </c>
      <c r="F82" s="48" t="n">
        <f aca="false">+F14+F24+F32+F56+F69+F40+F52+F74+F77</f>
        <v>0</v>
      </c>
      <c r="G82" s="48" t="n">
        <f aca="false">+G14+G24+G32+G56+G69+G40+G52+G74+G77</f>
        <v>0</v>
      </c>
      <c r="H82" s="48" t="n">
        <f aca="false">+H14+H24+H32+H56+H69+H40+H52+H74+H77</f>
        <v>0</v>
      </c>
      <c r="I82" s="48" t="n">
        <f aca="false">+I14+I24+I32+I56+I69+I40+I52+I74+I77</f>
        <v>0</v>
      </c>
      <c r="J82" s="48" t="n">
        <f aca="false">+J14+J24+J32+J56+J69+J40+J52+J74+J77</f>
        <v>-20</v>
      </c>
      <c r="K82" s="48" t="n">
        <f aca="false">+K14+K24+K32+K56+K69+K40+K52+K74+K77</f>
        <v>0</v>
      </c>
      <c r="L82" s="48" t="n">
        <f aca="false">+L14+L24+L32+L56+L69+L40+L52+L74+L77</f>
        <v>-37</v>
      </c>
      <c r="M82" s="48" t="n">
        <f aca="false">+M14+M24+M32+M56+M69+M40+M52+M74+M77</f>
        <v>-152622</v>
      </c>
      <c r="N82" s="48" t="n">
        <f aca="false">+N14+N24+N32+N56+N69+N40+N52+N74+N77</f>
        <v>790715</v>
      </c>
      <c r="O82" s="48" t="n">
        <f aca="false">+O14+O24+O32+O56+O69+O40+O52+O74+O77</f>
        <v>880279.77</v>
      </c>
      <c r="P82" s="48" t="n">
        <f aca="false">+P14+P24+P32+P56+P69+P40+P52+P74+P77</f>
        <v>827310.840000001</v>
      </c>
      <c r="Q82" s="48" t="n">
        <f aca="false">+Q14+Q24+Q32+Q56+Q69+Q40+Q52+Q74+Q77</f>
        <v>1469174</v>
      </c>
      <c r="R82" s="48" t="n">
        <f aca="false">+R14+R24+R32+R56+R69+R40+R52+R74+R77</f>
        <v>9826014</v>
      </c>
      <c r="S82" s="48" t="n">
        <f aca="false">+S14+S24+S32+S56+S69+S40+S52+S74+S77</f>
        <v>89162</v>
      </c>
      <c r="T82" s="48" t="n">
        <f aca="false">+T14+T24+T32+T56+T69+T40+T52+T74+T77</f>
        <v>7270581</v>
      </c>
      <c r="V82" s="48" t="n">
        <f aca="false">+V14+V24+V32+V56+V69+V40+V52+V74+V77</f>
        <v>21000087.61</v>
      </c>
    </row>
    <row r="83" customFormat="false" ht="12" hidden="false" customHeight="false" outlineLevel="0" collapsed="false">
      <c r="D83" s="4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47"/>
      <c r="V83" s="20"/>
    </row>
    <row r="84" customFormat="false" ht="11.25" hidden="false" customHeight="false" outlineLevel="0" collapsed="false">
      <c r="A84" s="19" t="s">
        <v>68</v>
      </c>
      <c r="D84" s="47"/>
      <c r="E84" s="20" t="n">
        <f aca="false">+E7-E82</f>
        <v>0</v>
      </c>
      <c r="F84" s="20" t="n">
        <f aca="false">+F7-F82</f>
        <v>0</v>
      </c>
      <c r="G84" s="20" t="n">
        <f aca="false">+G7-G82</f>
        <v>0</v>
      </c>
      <c r="H84" s="20" t="n">
        <f aca="false">+H7-H82</f>
        <v>0</v>
      </c>
      <c r="I84" s="20" t="n">
        <f aca="false">+I7-I82</f>
        <v>0</v>
      </c>
      <c r="J84" s="20" t="n">
        <f aca="false">+J7-J82</f>
        <v>0</v>
      </c>
      <c r="K84" s="20" t="n">
        <f aca="false">+K7-K82</f>
        <v>0</v>
      </c>
      <c r="L84" s="20" t="n">
        <f aca="false">+L7-L82</f>
        <v>0</v>
      </c>
      <c r="M84" s="20" t="n">
        <f aca="false">+M7-M82</f>
        <v>0</v>
      </c>
      <c r="N84" s="20" t="n">
        <f aca="false">+N7-N82</f>
        <v>0</v>
      </c>
      <c r="O84" s="20" t="n">
        <f aca="false">+O7-O82</f>
        <v>0.230000000447035</v>
      </c>
      <c r="P84" s="20" t="n">
        <f aca="false">+P7-P82</f>
        <v>91082.1599999992</v>
      </c>
      <c r="Q84" s="20" t="n">
        <f aca="false">+Q7-Q82</f>
        <v>456</v>
      </c>
      <c r="R84" s="20" t="n">
        <f aca="false">+R7-R82</f>
        <v>87800</v>
      </c>
      <c r="S84" s="20" t="n">
        <f aca="false">+S7-S82</f>
        <v>10213</v>
      </c>
      <c r="T84" s="20" t="n">
        <f aca="false">+T7-T82</f>
        <v>0</v>
      </c>
      <c r="V84" s="20" t="n">
        <f aca="false">+V7-V82</f>
        <v>189551.390000001</v>
      </c>
    </row>
    <row r="85" customFormat="false" ht="11.25" hidden="false" customHeight="false" outlineLevel="0" collapsed="false">
      <c r="V85" s="49"/>
    </row>
    <row r="86" customFormat="false" ht="11.25" hidden="false" customHeight="false" outlineLevel="0" collapsed="false">
      <c r="K86" s="50"/>
      <c r="L86" s="1"/>
      <c r="M86" s="1"/>
      <c r="N86" s="1"/>
      <c r="O86" s="1"/>
      <c r="P86" s="51"/>
      <c r="S86" s="49"/>
      <c r="T86" s="49"/>
      <c r="U86" s="49"/>
    </row>
    <row r="87" customFormat="false" ht="11.25" hidden="false" customHeight="false" outlineLevel="0" collapsed="false">
      <c r="K87" s="51"/>
      <c r="L87" s="51"/>
      <c r="M87" s="1"/>
      <c r="N87" s="1"/>
      <c r="O87" s="1"/>
      <c r="P87" s="51"/>
    </row>
    <row r="90" customFormat="false" ht="11.25" hidden="false" customHeight="false" outlineLevel="0" collapsed="false">
      <c r="M90" s="52"/>
      <c r="N90" s="52"/>
    </row>
    <row r="91" customFormat="false" ht="11.25" hidden="false" customHeight="false" outlineLevel="0" collapsed="false">
      <c r="Q91" s="49"/>
    </row>
    <row r="93" customFormat="false" ht="11.25" hidden="false" customHeight="false" outlineLevel="0" collapsed="false">
      <c r="M93" s="52"/>
      <c r="N93" s="52"/>
    </row>
  </sheetData>
  <mergeCells count="4">
    <mergeCell ref="A1:S1"/>
    <mergeCell ref="A2:S2"/>
    <mergeCell ref="A3:S3"/>
    <mergeCell ref="A4:S4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1999-07-28T20:04:37Z</dcterms:created>
  <dc:creator>msanch2</dc:creator>
  <dc:description/>
  <dc:language>en-US</dc:language>
  <cp:lastModifiedBy>mbowen</cp:lastModifiedBy>
  <cp:lastPrinted>2001-04-30T14:06:39Z</cp:lastPrinted>
  <dcterms:modified xsi:type="dcterms:W3CDTF">2001-04-30T14:16:29Z</dcterms:modified>
  <cp:revision>0</cp:revision>
  <dc:subject/>
  <dc:title/>
</cp:coreProperties>
</file>