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co" sheetId="1" state="visible" r:id="rId3"/>
    <sheet name="TCO" sheetId="2" state="visible" r:id="rId4"/>
    <sheet name="CNG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sz val="8"/>
            <color rgb="FF000000"/>
            <rFont val="Tahoma"/>
            <family val="2"/>
          </rPr>
          <t xml:space="preserve">Buy at TCO Pool, Release upstream Gulf capacity for month?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13</xdr:colOff>
                <xdr:row>19</xdr:row>
                <xdr:rowOff>16</xdr:rowOff>
              </xdr:from>
              <xdr:to>
                <xdr:col>6</xdr:col>
                <xdr:colOff>34</xdr:colOff>
                <xdr:row>22</xdr:row>
                <xdr:rowOff>17</xdr:rowOff>
              </xdr:to>
            </anchor>
          </commentPr>
        </mc:Choice>
        <mc:Fallback/>
      </mc:AlternateContent>
    </comment>
    <comment ref="I16" authorId="0">
      <text>
        <r>
          <rPr>
            <sz val="8"/>
            <color rgb="FF000000"/>
            <rFont val="Tahoma"/>
            <family val="2"/>
          </rPr>
          <t xml:space="preserve">Release TCO only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25</xdr:colOff>
                <xdr:row>20</xdr:row>
                <xdr:rowOff>5</xdr:rowOff>
              </xdr:from>
              <xdr:to>
                <xdr:col>9</xdr:col>
                <xdr:colOff>37</xdr:colOff>
                <xdr:row>21</xdr:row>
                <xdr:rowOff>15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8" authorId="0">
      <text>
        <r>
          <rPr>
            <sz val="8"/>
            <color rgb="FF000000"/>
            <rFont val="Tahoma"/>
            <family val="2"/>
          </rPr>
          <t xml:space="preserve">May be sourced upstream on Tetco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108</xdr:colOff>
                <xdr:row>13</xdr:row>
                <xdr:rowOff>15</xdr:rowOff>
              </xdr:from>
              <xdr:to>
                <xdr:col>2</xdr:col>
                <xdr:colOff>4</xdr:colOff>
                <xdr:row>15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<sst xmlns="http://schemas.openxmlformats.org/spreadsheetml/2006/main" count="66" uniqueCount="48">
  <si>
    <t xml:space="preserve">VNG October Nomination</t>
  </si>
  <si>
    <t xml:space="preserve">Transco Requirements</t>
  </si>
  <si>
    <t xml:space="preserve">Zone</t>
  </si>
  <si>
    <t xml:space="preserve">Entitlement</t>
  </si>
  <si>
    <t xml:space="preserve">Used for FS Supply  1/</t>
  </si>
  <si>
    <t xml:space="preserve">Used for Aquila</t>
  </si>
  <si>
    <t xml:space="preserve">Used for Texaco</t>
  </si>
  <si>
    <t xml:space="preserve">Available for Spot Purchase</t>
  </si>
  <si>
    <t xml:space="preserve">ENA Baseload Purchase</t>
  </si>
  <si>
    <t xml:space="preserve">Applicable Index</t>
  </si>
  <si>
    <t xml:space="preserve">Net Available for Release</t>
  </si>
  <si>
    <t xml:space="preserve">Zone 1</t>
  </si>
  <si>
    <t xml:space="preserve">Zone 2</t>
  </si>
  <si>
    <t xml:space="preserve">Zone 3</t>
  </si>
  <si>
    <t xml:space="preserve">    Total:</t>
  </si>
  <si>
    <t xml:space="preserve">Notes:   1/  Plan shows FS being baseloaded.</t>
  </si>
  <si>
    <t xml:space="preserve">TCO Requirements</t>
  </si>
  <si>
    <t xml:space="preserve">ENA Spot Daily Purchase </t>
  </si>
  <si>
    <t xml:space="preserve">Available for Release</t>
  </si>
  <si>
    <t xml:space="preserve">Released to End Users</t>
  </si>
  <si>
    <t xml:space="preserve">Lebanon</t>
  </si>
  <si>
    <t xml:space="preserve">Cobb/TGP Zone 0</t>
  </si>
  <si>
    <t xml:space="preserve">Cobb</t>
  </si>
  <si>
    <t xml:space="preserve">Col Gulf</t>
  </si>
  <si>
    <t xml:space="preserve">CNG Requirements</t>
  </si>
  <si>
    <t xml:space="preserve">Texaco Supply</t>
  </si>
  <si>
    <t xml:space="preserve">ENA Baseload Supply</t>
  </si>
  <si>
    <r>
      <rPr>
        <b val="true"/>
        <sz val="10"/>
        <rFont val="Arial"/>
        <family val="2"/>
      </rPr>
      <t xml:space="preserve">Spot Purchase (</t>
    </r>
    <r>
      <rPr>
        <b val="true"/>
        <sz val="8"/>
        <rFont val="Arial"/>
        <family val="2"/>
      </rPr>
      <t xml:space="preserve">for high burn only)</t>
    </r>
  </si>
  <si>
    <t xml:space="preserve">Applicable Index (CNG S)</t>
  </si>
  <si>
    <t xml:space="preserve">VPSE Release</t>
  </si>
  <si>
    <t xml:space="preserve">Oakford/Tetco ELA</t>
  </si>
  <si>
    <t xml:space="preserve">Oakford/Tetco WLA</t>
  </si>
  <si>
    <t xml:space="preserve">Oakford/Tetco ETX</t>
  </si>
  <si>
    <t xml:space="preserve">Oakford/Tetco STX</t>
  </si>
  <si>
    <t xml:space="preserve">Oakford/Tetco M1</t>
  </si>
  <si>
    <t xml:space="preserve">Oakford</t>
  </si>
  <si>
    <t xml:space="preserve">Petersburg/TGP Z0</t>
  </si>
  <si>
    <t xml:space="preserve">Petersburg/TGP Z1</t>
  </si>
  <si>
    <t xml:space="preserve">S Webster/TGP Z0</t>
  </si>
  <si>
    <t xml:space="preserve">S Webster/TGP Z1</t>
  </si>
  <si>
    <t xml:space="preserve">Cornwell/TGP Z0</t>
  </si>
  <si>
    <t xml:space="preserve">Cornwell/TGP Z1</t>
  </si>
  <si>
    <t xml:space="preserve">Cornwell</t>
  </si>
  <si>
    <t xml:space="preserve">Hastings</t>
  </si>
  <si>
    <t xml:space="preserve">Finnefrock</t>
  </si>
  <si>
    <t xml:space="preserve">Leidy Z3</t>
  </si>
  <si>
    <t xml:space="preserve">Leidy Z2</t>
  </si>
  <si>
    <t xml:space="preserve">Notes: 1/ CNG S. GDA used to degree FT is available. Otherwise priced at delivered market price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</si>
</sst>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color rgb="FF000000"/>
      <name val="Tahoma"/>
      <family val="2"/>
    </font>
    <font>
      <b val="tru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4" fillId="2" borderId="1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28125" defaultRowHeight="12.75" customHeight="true" zeroHeight="false" outlineLevelRow="0" outlineLevelCol="0"/>
  <cols>
    <col collapsed="false" customWidth="false" hidden="false" outlineLevel="0" max="1" min="1" style="1" width="14.28"/>
    <col collapsed="false" customWidth="true" hidden="false" outlineLevel="0" max="2" min="2" style="2" width="12.99"/>
    <col collapsed="false" customWidth="true" hidden="false" outlineLevel="0" max="3" min="3" style="2" width="12.42"/>
    <col collapsed="false" customWidth="true" hidden="false" outlineLevel="0" max="6" min="4" style="2" width="16.7"/>
    <col collapsed="false" customWidth="false" hidden="false" outlineLevel="0" max="257" min="7" style="1" width="14.28"/>
  </cols>
  <sheetData>
    <row r="2" customFormat="false" ht="12.75" hidden="false" customHeight="false" outlineLevel="0" collapsed="false">
      <c r="A2" s="3" t="s">
        <v>0</v>
      </c>
    </row>
    <row r="3" customFormat="false" ht="12.75" hidden="false" customHeight="false" outlineLevel="0" collapsed="false">
      <c r="A3" s="3" t="s">
        <v>1</v>
      </c>
    </row>
    <row r="6" customFormat="false" ht="25.5" hidden="false" customHeight="false" outlineLevel="0" collapsed="false">
      <c r="A6" s="4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</row>
    <row r="8" customFormat="false" ht="12.75" hidden="false" customHeight="false" outlineLevel="0" collapsed="false">
      <c r="A8" s="1" t="s">
        <v>11</v>
      </c>
      <c r="B8" s="2" t="n">
        <f aca="false">2708+3400</f>
        <v>6108</v>
      </c>
      <c r="C8" s="2" t="n">
        <v>2708</v>
      </c>
      <c r="D8" s="2" t="n">
        <f aca="false">+D15*0.17</f>
        <v>1352.35</v>
      </c>
      <c r="E8" s="2" t="n">
        <f aca="false">+E15*0.17</f>
        <v>1095.65</v>
      </c>
      <c r="F8" s="2" t="n">
        <f aca="false">+B8-SUM(C8:E8)</f>
        <v>952</v>
      </c>
      <c r="G8" s="2" t="n">
        <f aca="false">+G15*0.17</f>
        <v>952</v>
      </c>
      <c r="H8" s="2"/>
      <c r="I8" s="6" t="n">
        <f aca="false">+F8-G8</f>
        <v>0</v>
      </c>
    </row>
    <row r="9" customFormat="false" ht="12.75" hidden="false" customHeight="false" outlineLevel="0" collapsed="false">
      <c r="G9" s="2"/>
      <c r="H9" s="2"/>
    </row>
    <row r="10" customFormat="false" ht="12.75" hidden="false" customHeight="false" outlineLevel="0" collapsed="false">
      <c r="A10" s="1" t="s">
        <v>12</v>
      </c>
      <c r="B10" s="2" t="n">
        <f aca="false">3983+5000</f>
        <v>8983</v>
      </c>
      <c r="C10" s="2" t="n">
        <v>3983</v>
      </c>
      <c r="D10" s="2" t="n">
        <f aca="false">+D15*0.25</f>
        <v>1988.75</v>
      </c>
      <c r="E10" s="2" t="n">
        <f aca="false">+E15*0.25</f>
        <v>1611.25</v>
      </c>
      <c r="F10" s="2" t="n">
        <f aca="false">+B10-SUM(C10:E10)</f>
        <v>1400</v>
      </c>
      <c r="G10" s="2" t="n">
        <f aca="false">+G15*0.25</f>
        <v>1400</v>
      </c>
      <c r="H10" s="2"/>
      <c r="I10" s="6" t="n">
        <f aca="false">+F10-G10</f>
        <v>0</v>
      </c>
    </row>
    <row r="11" customFormat="false" ht="12.75" hidden="false" customHeight="false" outlineLevel="0" collapsed="false">
      <c r="G11" s="2"/>
      <c r="H11" s="2"/>
    </row>
    <row r="12" customFormat="false" ht="12.75" hidden="false" customHeight="false" outlineLevel="0" collapsed="false">
      <c r="A12" s="1" t="s">
        <v>13</v>
      </c>
      <c r="B12" s="2" t="n">
        <f aca="false">11600+9239</f>
        <v>20839</v>
      </c>
      <c r="C12" s="2" t="n">
        <v>9239</v>
      </c>
      <c r="D12" s="2" t="n">
        <f aca="false">+D15*0.58</f>
        <v>4613.9</v>
      </c>
      <c r="E12" s="2" t="n">
        <f aca="false">+E15*0.58</f>
        <v>3738.1</v>
      </c>
      <c r="F12" s="2" t="n">
        <f aca="false">+B12-SUM(C12:E12)</f>
        <v>3248</v>
      </c>
      <c r="G12" s="2" t="n">
        <f aca="false">+G15*0.58</f>
        <v>3248</v>
      </c>
      <c r="H12" s="2"/>
      <c r="I12" s="6" t="n">
        <f aca="false">+F12-G12</f>
        <v>0</v>
      </c>
    </row>
    <row r="13" customFormat="false" ht="12.75" hidden="false" customHeight="false" outlineLevel="0" collapsed="false">
      <c r="G13" s="2"/>
      <c r="H13" s="2"/>
    </row>
    <row r="14" customFormat="false" ht="12.75" hidden="false" customHeight="false" outlineLevel="0" collapsed="false">
      <c r="G14" s="2"/>
      <c r="H14" s="2"/>
    </row>
    <row r="15" customFormat="false" ht="12.75" hidden="false" customHeight="false" outlineLevel="0" collapsed="false">
      <c r="A15" s="1" t="s">
        <v>14</v>
      </c>
      <c r="B15" s="2" t="n">
        <f aca="false">SUM(B8:B12)</f>
        <v>35930</v>
      </c>
      <c r="C15" s="2" t="n">
        <f aca="false">SUM(C8:C12)</f>
        <v>15930</v>
      </c>
      <c r="D15" s="2" t="n">
        <v>7955</v>
      </c>
      <c r="E15" s="2" t="n">
        <v>6445</v>
      </c>
      <c r="F15" s="2" t="n">
        <f aca="false">SUM(F8:F12)</f>
        <v>5600</v>
      </c>
      <c r="G15" s="2" t="n">
        <v>5600</v>
      </c>
      <c r="H15" s="2"/>
      <c r="I15" s="6" t="n">
        <f aca="false">+F15-G15</f>
        <v>0</v>
      </c>
    </row>
    <row r="18" customFormat="false" ht="12.75" hidden="false" customHeight="false" outlineLevel="0" collapsed="false">
      <c r="A18" s="1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6" activeCellId="0" sqref="G6"/>
    </sheetView>
  </sheetViews>
  <sheetFormatPr defaultColWidth="14.28125" defaultRowHeight="12.75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2" width="12.99"/>
    <col collapsed="false" customWidth="true" hidden="false" outlineLevel="0" max="4" min="3" style="2" width="12.42"/>
    <col collapsed="false" customWidth="true" hidden="false" outlineLevel="0" max="5" min="5" style="2" width="16.7"/>
    <col collapsed="false" customWidth="false" hidden="false" outlineLevel="0" max="257" min="6" style="1" width="14.28"/>
  </cols>
  <sheetData>
    <row r="2" customFormat="false" ht="12.75" hidden="false" customHeight="false" outlineLevel="0" collapsed="false">
      <c r="A2" s="3" t="s">
        <v>0</v>
      </c>
    </row>
    <row r="3" customFormat="false" ht="12.75" hidden="false" customHeight="false" outlineLevel="0" collapsed="false">
      <c r="A3" s="3" t="s">
        <v>16</v>
      </c>
    </row>
    <row r="6" customFormat="false" ht="38.25" hidden="false" customHeight="false" outlineLevel="0" collapsed="false">
      <c r="A6" s="4" t="s">
        <v>2</v>
      </c>
      <c r="B6" s="5" t="s">
        <v>3</v>
      </c>
      <c r="C6" s="5" t="s">
        <v>8</v>
      </c>
      <c r="D6" s="5" t="s">
        <v>9</v>
      </c>
      <c r="E6" s="5" t="s">
        <v>7</v>
      </c>
      <c r="F6" s="5" t="s">
        <v>17</v>
      </c>
      <c r="G6" s="5" t="s">
        <v>9</v>
      </c>
      <c r="H6" s="5" t="s">
        <v>18</v>
      </c>
      <c r="I6" s="5" t="s">
        <v>19</v>
      </c>
      <c r="J6" s="5" t="s">
        <v>18</v>
      </c>
    </row>
    <row r="7" customFormat="false" ht="12.75" hidden="false" customHeight="false" outlineLevel="0" collapsed="false">
      <c r="D7" s="1"/>
    </row>
    <row r="8" customFormat="false" ht="12.75" hidden="false" customHeight="false" outlineLevel="0" collapsed="false">
      <c r="A8" s="1" t="s">
        <v>20</v>
      </c>
      <c r="B8" s="2" t="n">
        <v>5000</v>
      </c>
      <c r="C8" s="2" t="n">
        <v>0</v>
      </c>
      <c r="E8" s="2" t="n">
        <f aca="false">+B8-SUM(C8)</f>
        <v>5000</v>
      </c>
      <c r="F8" s="2" t="n">
        <v>0</v>
      </c>
      <c r="G8" s="2"/>
      <c r="H8" s="6" t="n">
        <f aca="false">+E8-F8</f>
        <v>5000</v>
      </c>
      <c r="I8" s="6" t="n">
        <v>0</v>
      </c>
      <c r="J8" s="6" t="n">
        <f aca="false">+H8-I8</f>
        <v>5000</v>
      </c>
    </row>
    <row r="9" customFormat="false" ht="12.75" hidden="false" customHeight="false" outlineLevel="0" collapsed="false">
      <c r="F9" s="2"/>
      <c r="G9" s="2"/>
    </row>
    <row r="10" customFormat="false" ht="12.75" hidden="false" customHeight="false" outlineLevel="0" collapsed="false">
      <c r="A10" s="1" t="s">
        <v>21</v>
      </c>
      <c r="B10" s="2" t="n">
        <v>1315.5</v>
      </c>
      <c r="C10" s="2" t="n">
        <v>0</v>
      </c>
      <c r="E10" s="2" t="n">
        <f aca="false">+B10-SUM(C10)</f>
        <v>1315.5</v>
      </c>
      <c r="F10" s="2" t="n">
        <v>0</v>
      </c>
      <c r="G10" s="2"/>
      <c r="H10" s="6" t="n">
        <f aca="false">+E10-F10</f>
        <v>1315.5</v>
      </c>
      <c r="I10" s="6" t="n">
        <v>0</v>
      </c>
      <c r="J10" s="6" t="n">
        <f aca="false">+H10-I10</f>
        <v>1315.5</v>
      </c>
    </row>
    <row r="11" customFormat="false" ht="12.75" hidden="false" customHeight="false" outlineLevel="0" collapsed="false">
      <c r="F11" s="2"/>
      <c r="G11" s="2"/>
      <c r="H11" s="6"/>
      <c r="I11" s="6"/>
      <c r="J11" s="6"/>
    </row>
    <row r="12" customFormat="false" ht="12.75" hidden="false" customHeight="false" outlineLevel="0" collapsed="false">
      <c r="A12" s="1" t="s">
        <v>21</v>
      </c>
      <c r="B12" s="2" t="n">
        <v>1315.5</v>
      </c>
      <c r="C12" s="2" t="n">
        <v>0</v>
      </c>
      <c r="E12" s="2" t="n">
        <f aca="false">+B12-SUM(C12)</f>
        <v>1315.5</v>
      </c>
      <c r="F12" s="2" t="n">
        <v>0</v>
      </c>
      <c r="G12" s="2"/>
      <c r="H12" s="6" t="n">
        <f aca="false">+E12-F12</f>
        <v>1315.5</v>
      </c>
      <c r="I12" s="6" t="n">
        <v>0</v>
      </c>
      <c r="J12" s="6" t="n">
        <f aca="false">+H12-I12</f>
        <v>1315.5</v>
      </c>
    </row>
    <row r="13" customFormat="false" ht="12.75" hidden="false" customHeight="false" outlineLevel="0" collapsed="false">
      <c r="F13" s="2"/>
      <c r="G13" s="2"/>
      <c r="H13" s="6"/>
      <c r="I13" s="6"/>
      <c r="J13" s="6"/>
    </row>
    <row r="14" customFormat="false" ht="12.75" hidden="false" customHeight="false" outlineLevel="0" collapsed="false">
      <c r="A14" s="1" t="s">
        <v>22</v>
      </c>
      <c r="B14" s="2" t="n">
        <v>0</v>
      </c>
      <c r="C14" s="2" t="n">
        <v>0</v>
      </c>
      <c r="E14" s="2" t="n">
        <f aca="false">+B14-SUM(C14)</f>
        <v>0</v>
      </c>
      <c r="F14" s="2" t="n">
        <v>0</v>
      </c>
      <c r="G14" s="2"/>
      <c r="H14" s="6" t="n">
        <f aca="false">+E14-F14</f>
        <v>0</v>
      </c>
      <c r="I14" s="6" t="n">
        <v>0</v>
      </c>
      <c r="J14" s="6" t="n">
        <f aca="false">+H14-I14</f>
        <v>0</v>
      </c>
    </row>
    <row r="15" customFormat="false" ht="12.75" hidden="false" customHeight="false" outlineLevel="0" collapsed="false">
      <c r="F15" s="2"/>
      <c r="G15" s="2"/>
    </row>
    <row r="16" customFormat="false" ht="12.75" hidden="false" customHeight="false" outlineLevel="0" collapsed="false">
      <c r="A16" s="1" t="s">
        <v>23</v>
      </c>
      <c r="B16" s="2" t="n">
        <v>50339</v>
      </c>
      <c r="C16" s="2" t="n">
        <v>29652</v>
      </c>
      <c r="E16" s="2" t="n">
        <f aca="false">+B16-SUM(C16)</f>
        <v>20687</v>
      </c>
      <c r="F16" s="2" t="n">
        <v>12554</v>
      </c>
      <c r="G16" s="2"/>
      <c r="H16" s="6" t="n">
        <f aca="false">+E16-F16</f>
        <v>8133</v>
      </c>
      <c r="I16" s="6" t="n">
        <v>3100</v>
      </c>
      <c r="J16" s="6" t="n">
        <f aca="false">+H16-I16</f>
        <v>5033</v>
      </c>
    </row>
    <row r="17" customFormat="false" ht="12.75" hidden="false" customHeight="false" outlineLevel="0" collapsed="false">
      <c r="F17" s="2"/>
      <c r="G17" s="2"/>
    </row>
    <row r="18" customFormat="false" ht="12.75" hidden="false" customHeight="false" outlineLevel="0" collapsed="false">
      <c r="F18" s="2"/>
      <c r="G18" s="2"/>
    </row>
    <row r="19" customFormat="false" ht="12.75" hidden="false" customHeight="false" outlineLevel="0" collapsed="false">
      <c r="A19" s="1" t="s">
        <v>14</v>
      </c>
      <c r="B19" s="2" t="n">
        <f aca="false">SUM(B8:B16)</f>
        <v>57970</v>
      </c>
      <c r="C19" s="2" t="n">
        <f aca="false">SUM(C8:C16)</f>
        <v>29652</v>
      </c>
      <c r="D19" s="6"/>
      <c r="E19" s="2" t="n">
        <f aca="false">SUM(E8:E16)</f>
        <v>28318</v>
      </c>
      <c r="F19" s="6" t="n">
        <f aca="false">SUM(F8:F17)</f>
        <v>12554</v>
      </c>
      <c r="G19" s="6"/>
      <c r="H19" s="6" t="n">
        <f aca="false">SUM(H8:H17)</f>
        <v>15764</v>
      </c>
      <c r="I19" s="6" t="n">
        <f aca="false">SUM(I8:I17)</f>
        <v>3100</v>
      </c>
      <c r="J19" s="6" t="n">
        <f aca="false">SUM(J8:J17)</f>
        <v>12664</v>
      </c>
    </row>
    <row r="20" customFormat="false" ht="12.75" hidden="false" customHeight="false" outlineLevel="0" collapsed="false">
      <c r="D20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7" topLeftCell="B30" activePane="bottomRight" state="frozen"/>
      <selection pane="topLeft" activeCell="A1" activeCellId="0" sqref="A1"/>
      <selection pane="topRight" activeCell="B1" activeCellId="0" sqref="B1"/>
      <selection pane="bottomLeft" activeCell="A30" activeCellId="0" sqref="A30"/>
      <selection pane="bottomRight" activeCell="B47" activeCellId="0" sqref="B47"/>
    </sheetView>
  </sheetViews>
  <sheetFormatPr defaultColWidth="14.28125" defaultRowHeight="12.75" customHeight="true" zeroHeight="false" outlineLevelRow="0" outlineLevelCol="0"/>
  <cols>
    <col collapsed="false" customWidth="true" hidden="false" outlineLevel="0" max="1" min="1" style="1" width="17.42"/>
    <col collapsed="false" customWidth="true" hidden="false" outlineLevel="0" max="2" min="2" style="2" width="12.99"/>
    <col collapsed="false" customWidth="true" hidden="false" outlineLevel="0" max="5" min="3" style="2" width="12.42"/>
    <col collapsed="false" customWidth="true" hidden="false" outlineLevel="0" max="6" min="6" style="2" width="16.7"/>
    <col collapsed="false" customWidth="true" hidden="false" outlineLevel="0" max="8" min="7" style="1" width="15.56"/>
    <col collapsed="false" customWidth="false" hidden="false" outlineLevel="0" max="257" min="9" style="1" width="14.28"/>
  </cols>
  <sheetData>
    <row r="2" customFormat="false" ht="12.75" hidden="false" customHeight="false" outlineLevel="0" collapsed="false">
      <c r="A2" s="3" t="s">
        <v>0</v>
      </c>
    </row>
    <row r="3" customFormat="false" ht="12.75" hidden="false" customHeight="false" outlineLevel="0" collapsed="false">
      <c r="A3" s="3" t="s">
        <v>24</v>
      </c>
    </row>
    <row r="6" customFormat="false" ht="38.25" hidden="false" customHeight="false" outlineLevel="0" collapsed="false">
      <c r="A6" s="4" t="s">
        <v>2</v>
      </c>
      <c r="B6" s="5" t="s">
        <v>3</v>
      </c>
      <c r="C6" s="5" t="s">
        <v>25</v>
      </c>
      <c r="D6" s="5" t="s">
        <v>26</v>
      </c>
      <c r="E6" s="5" t="s">
        <v>9</v>
      </c>
      <c r="F6" s="5" t="s">
        <v>7</v>
      </c>
      <c r="G6" s="5" t="s">
        <v>27</v>
      </c>
      <c r="H6" s="5" t="s">
        <v>28</v>
      </c>
      <c r="I6" s="5" t="s">
        <v>18</v>
      </c>
      <c r="J6" s="5" t="s">
        <v>29</v>
      </c>
      <c r="K6" s="5" t="s">
        <v>10</v>
      </c>
    </row>
    <row r="8" customFormat="false" ht="12.75" hidden="false" customHeight="false" outlineLevel="0" collapsed="false">
      <c r="A8" s="1" t="s">
        <v>30</v>
      </c>
      <c r="B8" s="2" t="n">
        <v>0</v>
      </c>
      <c r="C8" s="2" t="n">
        <v>0</v>
      </c>
      <c r="D8" s="2" t="n">
        <v>0</v>
      </c>
      <c r="F8" s="2" t="n">
        <f aca="false">+B8-C8-D8</f>
        <v>0</v>
      </c>
      <c r="G8" s="2" t="n">
        <v>0</v>
      </c>
      <c r="H8" s="2"/>
      <c r="I8" s="2" t="n">
        <f aca="false">+F8-G8</f>
        <v>0</v>
      </c>
      <c r="J8" s="2" t="n">
        <v>0</v>
      </c>
      <c r="K8" s="2" t="n">
        <f aca="false">+I8-J8</f>
        <v>0</v>
      </c>
    </row>
    <row r="9" customFormat="false" ht="12.75" hidden="false" customHeight="false" outlineLevel="0" collapsed="false">
      <c r="G9" s="2"/>
      <c r="H9" s="2"/>
      <c r="I9" s="2"/>
      <c r="J9" s="2"/>
      <c r="K9" s="2"/>
    </row>
    <row r="10" customFormat="false" ht="12.75" hidden="false" customHeight="false" outlineLevel="0" collapsed="false">
      <c r="A10" s="1" t="s">
        <v>31</v>
      </c>
      <c r="B10" s="2" t="n">
        <v>0</v>
      </c>
      <c r="C10" s="2" t="n">
        <v>0</v>
      </c>
      <c r="D10" s="2" t="n">
        <v>0</v>
      </c>
      <c r="F10" s="2" t="n">
        <f aca="false">+B10-C10-D10</f>
        <v>0</v>
      </c>
      <c r="G10" s="2" t="n">
        <v>0</v>
      </c>
      <c r="H10" s="2"/>
      <c r="I10" s="2" t="n">
        <f aca="false">+F10-G10</f>
        <v>0</v>
      </c>
      <c r="J10" s="2" t="n">
        <v>0</v>
      </c>
      <c r="K10" s="2" t="n">
        <f aca="false">+I10-J10</f>
        <v>0</v>
      </c>
    </row>
    <row r="11" customFormat="false" ht="12.75" hidden="false" customHeight="false" outlineLevel="0" collapsed="false">
      <c r="G11" s="2"/>
      <c r="H11" s="2"/>
      <c r="I11" s="2"/>
      <c r="J11" s="2"/>
      <c r="K11" s="2"/>
    </row>
    <row r="12" customFormat="false" ht="12.75" hidden="false" customHeight="false" outlineLevel="0" collapsed="false">
      <c r="A12" s="1" t="s">
        <v>32</v>
      </c>
      <c r="B12" s="2" t="n">
        <v>0</v>
      </c>
      <c r="C12" s="2" t="n">
        <v>0</v>
      </c>
      <c r="D12" s="2" t="n">
        <v>0</v>
      </c>
      <c r="F12" s="2" t="n">
        <f aca="false">+B12-C12-D12</f>
        <v>0</v>
      </c>
      <c r="G12" s="2" t="n">
        <v>0</v>
      </c>
      <c r="H12" s="2"/>
      <c r="I12" s="2" t="n">
        <f aca="false">+F12-G12</f>
        <v>0</v>
      </c>
      <c r="J12" s="2" t="n">
        <v>0</v>
      </c>
      <c r="K12" s="2" t="n">
        <f aca="false">+I12-J12</f>
        <v>0</v>
      </c>
    </row>
    <row r="13" customFormat="false" ht="12.75" hidden="false" customHeight="false" outlineLevel="0" collapsed="false">
      <c r="G13" s="2"/>
      <c r="H13" s="2"/>
      <c r="I13" s="2"/>
      <c r="J13" s="2"/>
      <c r="K13" s="2"/>
    </row>
    <row r="14" customFormat="false" ht="12.75" hidden="false" customHeight="false" outlineLevel="0" collapsed="false">
      <c r="A14" s="1" t="s">
        <v>33</v>
      </c>
      <c r="B14" s="2" t="n">
        <v>0</v>
      </c>
      <c r="C14" s="2" t="n">
        <v>0</v>
      </c>
      <c r="D14" s="2" t="n">
        <v>0</v>
      </c>
      <c r="F14" s="2" t="n">
        <f aca="false">+B14-C14-D14</f>
        <v>0</v>
      </c>
      <c r="G14" s="2" t="n">
        <v>0</v>
      </c>
      <c r="H14" s="2"/>
      <c r="I14" s="2" t="n">
        <f aca="false">+F14-G14</f>
        <v>0</v>
      </c>
      <c r="J14" s="2" t="n">
        <v>0</v>
      </c>
      <c r="K14" s="2" t="n">
        <f aca="false">+I14-J14</f>
        <v>0</v>
      </c>
    </row>
    <row r="15" customFormat="false" ht="12.75" hidden="false" customHeight="false" outlineLevel="0" collapsed="false">
      <c r="G15" s="2"/>
      <c r="H15" s="2"/>
      <c r="I15" s="2"/>
      <c r="J15" s="2"/>
      <c r="K15" s="2"/>
    </row>
    <row r="16" customFormat="false" ht="12.75" hidden="false" customHeight="false" outlineLevel="0" collapsed="false">
      <c r="A16" s="1" t="s">
        <v>34</v>
      </c>
      <c r="B16" s="2" t="n">
        <v>0</v>
      </c>
      <c r="C16" s="2" t="n">
        <v>0</v>
      </c>
      <c r="D16" s="2" t="n">
        <v>0</v>
      </c>
      <c r="F16" s="2" t="n">
        <f aca="false">+B16-C16-D16</f>
        <v>0</v>
      </c>
      <c r="G16" s="2" t="n">
        <v>0</v>
      </c>
      <c r="H16" s="2"/>
      <c r="I16" s="2" t="n">
        <f aca="false">+F16-G16</f>
        <v>0</v>
      </c>
      <c r="J16" s="2" t="n">
        <v>0</v>
      </c>
      <c r="K16" s="2" t="n">
        <f aca="false">+I16-J16</f>
        <v>0</v>
      </c>
    </row>
    <row r="17" customFormat="false" ht="12.75" hidden="false" customHeight="false" outlineLevel="0" collapsed="false">
      <c r="G17" s="2"/>
      <c r="H17" s="2"/>
      <c r="I17" s="2"/>
      <c r="J17" s="2"/>
      <c r="K17" s="2"/>
    </row>
    <row r="18" customFormat="false" ht="12.75" hidden="false" customHeight="false" outlineLevel="0" collapsed="false">
      <c r="A18" s="1" t="s">
        <v>35</v>
      </c>
      <c r="B18" s="2" t="n">
        <v>12981</v>
      </c>
      <c r="C18" s="2" t="n">
        <v>0</v>
      </c>
      <c r="D18" s="2" t="n">
        <v>0</v>
      </c>
      <c r="F18" s="2" t="n">
        <f aca="false">+B18-C18-D18</f>
        <v>12981</v>
      </c>
      <c r="G18" s="2" t="n">
        <f aca="false">+F18</f>
        <v>12981</v>
      </c>
      <c r="H18" s="2"/>
      <c r="I18" s="2" t="n">
        <f aca="false">+F18-G18</f>
        <v>0</v>
      </c>
      <c r="J18" s="2" t="n">
        <f aca="false">10333-110</f>
        <v>10223</v>
      </c>
      <c r="K18" s="2" t="n">
        <f aca="false">+I18-J18</f>
        <v>-10223</v>
      </c>
    </row>
    <row r="19" customFormat="false" ht="12.75" hidden="false" customHeight="false" outlineLevel="0" collapsed="false">
      <c r="G19" s="2"/>
      <c r="H19" s="2"/>
      <c r="I19" s="2"/>
      <c r="J19" s="2"/>
      <c r="K19" s="2"/>
    </row>
    <row r="20" customFormat="false" ht="12.75" hidden="false" customHeight="false" outlineLevel="0" collapsed="false">
      <c r="A20" s="1" t="s">
        <v>36</v>
      </c>
      <c r="B20" s="2" t="n">
        <v>1215</v>
      </c>
      <c r="F20" s="2" t="n">
        <f aca="false">+B20-C20-D20</f>
        <v>1215</v>
      </c>
      <c r="G20" s="2" t="n">
        <f aca="false">+F20</f>
        <v>1215</v>
      </c>
      <c r="H20" s="2"/>
      <c r="I20" s="2" t="n">
        <f aca="false">+F20-G20</f>
        <v>0</v>
      </c>
      <c r="J20" s="2" t="n">
        <f aca="false">+I20</f>
        <v>0</v>
      </c>
      <c r="K20" s="2" t="n">
        <f aca="false">+I20-J20</f>
        <v>0</v>
      </c>
    </row>
    <row r="21" customFormat="false" ht="12.75" hidden="false" customHeight="false" outlineLevel="0" collapsed="false">
      <c r="G21" s="2"/>
      <c r="H21" s="2"/>
      <c r="I21" s="2"/>
      <c r="J21" s="2"/>
      <c r="K21" s="2"/>
    </row>
    <row r="22" customFormat="false" ht="12.75" hidden="false" customHeight="false" outlineLevel="0" collapsed="false">
      <c r="A22" s="1" t="s">
        <v>37</v>
      </c>
      <c r="B22" s="2" t="n">
        <v>1215</v>
      </c>
      <c r="F22" s="2" t="n">
        <f aca="false">+B22-C22-D22</f>
        <v>1215</v>
      </c>
      <c r="G22" s="2" t="n">
        <f aca="false">+F22</f>
        <v>1215</v>
      </c>
      <c r="H22" s="2"/>
      <c r="I22" s="2" t="n">
        <f aca="false">+F22-G22</f>
        <v>0</v>
      </c>
      <c r="J22" s="2" t="n">
        <f aca="false">+I22</f>
        <v>0</v>
      </c>
      <c r="K22" s="2" t="n">
        <f aca="false">+I22-J22</f>
        <v>0</v>
      </c>
    </row>
    <row r="23" customFormat="false" ht="12.75" hidden="false" customHeight="false" outlineLevel="0" collapsed="false">
      <c r="G23" s="2"/>
      <c r="H23" s="2"/>
      <c r="I23" s="2"/>
      <c r="J23" s="2"/>
      <c r="K23" s="2"/>
    </row>
    <row r="24" customFormat="false" ht="12.75" hidden="false" customHeight="false" outlineLevel="0" collapsed="false">
      <c r="A24" s="1" t="s">
        <v>38</v>
      </c>
      <c r="B24" s="2" t="n">
        <f aca="false">12792*(1-0.0228)</f>
        <v>12500.3424</v>
      </c>
      <c r="F24" s="2" t="n">
        <f aca="false">+B24-C24-D24</f>
        <v>12500.3424</v>
      </c>
      <c r="G24" s="2" t="n">
        <v>0</v>
      </c>
      <c r="H24" s="2"/>
      <c r="I24" s="2" t="n">
        <f aca="false">+F24-G24</f>
        <v>12500.3424</v>
      </c>
      <c r="J24" s="2" t="n">
        <f aca="false">+I24</f>
        <v>12500.3424</v>
      </c>
      <c r="K24" s="2" t="n">
        <f aca="false">+I24-J24</f>
        <v>0</v>
      </c>
    </row>
    <row r="25" customFormat="false" ht="12.75" hidden="false" customHeight="false" outlineLevel="0" collapsed="false">
      <c r="G25" s="2"/>
      <c r="H25" s="2"/>
      <c r="I25" s="2"/>
      <c r="J25" s="2"/>
      <c r="K25" s="2"/>
    </row>
    <row r="26" customFormat="false" ht="12.75" hidden="false" customHeight="false" outlineLevel="0" collapsed="false">
      <c r="A26" s="1" t="s">
        <v>39</v>
      </c>
      <c r="B26" s="2" t="n">
        <f aca="false">+(1-0.0228)*8698</f>
        <v>8499.6856</v>
      </c>
      <c r="D26" s="2" t="n">
        <v>8015</v>
      </c>
      <c r="F26" s="2" t="n">
        <f aca="false">+B26-C26-D26</f>
        <v>484.685599999999</v>
      </c>
      <c r="G26" s="2" t="n">
        <v>0</v>
      </c>
      <c r="H26" s="2"/>
      <c r="I26" s="2" t="n">
        <f aca="false">+F26-G26</f>
        <v>484.685599999999</v>
      </c>
      <c r="J26" s="2" t="n">
        <f aca="false">+I26</f>
        <v>484.685599999999</v>
      </c>
      <c r="K26" s="2" t="n">
        <f aca="false">+I26-J26</f>
        <v>0</v>
      </c>
    </row>
    <row r="27" customFormat="false" ht="12.75" hidden="false" customHeight="false" outlineLevel="0" collapsed="false">
      <c r="G27" s="2"/>
      <c r="H27" s="2"/>
      <c r="I27" s="2"/>
      <c r="J27" s="2"/>
      <c r="K27" s="2"/>
    </row>
    <row r="28" customFormat="false" ht="12.75" hidden="false" customHeight="false" outlineLevel="0" collapsed="false">
      <c r="A28" s="1" t="s">
        <v>40</v>
      </c>
      <c r="B28" s="1" t="n">
        <v>1424</v>
      </c>
      <c r="C28" s="2" t="n">
        <v>0</v>
      </c>
      <c r="D28" s="2" t="n">
        <v>0</v>
      </c>
      <c r="F28" s="2" t="n">
        <f aca="false">+B28-C28-D28</f>
        <v>1424</v>
      </c>
      <c r="G28" s="2" t="n">
        <f aca="false">+F28</f>
        <v>1424</v>
      </c>
      <c r="H28" s="2"/>
      <c r="I28" s="2" t="n">
        <f aca="false">+F28-G28</f>
        <v>0</v>
      </c>
      <c r="J28" s="2" t="n">
        <f aca="false">+I28</f>
        <v>0</v>
      </c>
      <c r="K28" s="2" t="n">
        <f aca="false">+I28-J28</f>
        <v>0</v>
      </c>
    </row>
    <row r="29" customFormat="false" ht="12.75" hidden="false" customHeight="false" outlineLevel="0" collapsed="false">
      <c r="G29" s="2"/>
      <c r="H29" s="2"/>
      <c r="I29" s="2"/>
      <c r="J29" s="2"/>
      <c r="K29" s="2"/>
    </row>
    <row r="30" customFormat="false" ht="12.75" hidden="false" customHeight="false" outlineLevel="0" collapsed="false">
      <c r="A30" s="1" t="s">
        <v>41</v>
      </c>
      <c r="B30" s="1" t="n">
        <v>1424</v>
      </c>
      <c r="C30" s="2" t="n">
        <v>0</v>
      </c>
      <c r="D30" s="1"/>
      <c r="F30" s="2" t="n">
        <f aca="false">+B30-C30-D30</f>
        <v>1424</v>
      </c>
      <c r="G30" s="2" t="n">
        <f aca="false">+F30</f>
        <v>1424</v>
      </c>
      <c r="H30" s="2"/>
      <c r="I30" s="2" t="n">
        <f aca="false">+F30-G30</f>
        <v>0</v>
      </c>
      <c r="J30" s="2" t="n">
        <f aca="false">+I30</f>
        <v>0</v>
      </c>
      <c r="K30" s="2" t="n">
        <f aca="false">+I30-J30</f>
        <v>0</v>
      </c>
    </row>
    <row r="31" customFormat="false" ht="12.75" hidden="false" customHeight="false" outlineLevel="0" collapsed="false">
      <c r="G31" s="2"/>
      <c r="H31" s="2"/>
      <c r="I31" s="2"/>
      <c r="J31" s="2"/>
      <c r="K31" s="2"/>
    </row>
    <row r="32" customFormat="false" ht="12.75" hidden="false" customHeight="false" outlineLevel="0" collapsed="false">
      <c r="A32" s="1" t="s">
        <v>42</v>
      </c>
      <c r="B32" s="2" t="n">
        <v>0</v>
      </c>
      <c r="C32" s="2" t="n">
        <v>0</v>
      </c>
      <c r="D32" s="2" t="n">
        <v>0</v>
      </c>
      <c r="F32" s="2" t="n">
        <f aca="false">+B32-C32-D32</f>
        <v>0</v>
      </c>
      <c r="G32" s="2" t="n">
        <f aca="false">+F32</f>
        <v>0</v>
      </c>
      <c r="H32" s="2"/>
      <c r="I32" s="2" t="n">
        <f aca="false">+F32-G32</f>
        <v>0</v>
      </c>
      <c r="J32" s="2" t="n">
        <v>0</v>
      </c>
      <c r="K32" s="2" t="n">
        <f aca="false">+I32-J32</f>
        <v>0</v>
      </c>
    </row>
    <row r="33" customFormat="false" ht="12.75" hidden="false" customHeight="false" outlineLevel="0" collapsed="false">
      <c r="G33" s="2"/>
      <c r="H33" s="2"/>
      <c r="I33" s="2"/>
      <c r="J33" s="2"/>
      <c r="K33" s="2"/>
    </row>
    <row r="34" customFormat="false" ht="12.75" hidden="false" customHeight="false" outlineLevel="0" collapsed="false">
      <c r="A34" s="1" t="s">
        <v>43</v>
      </c>
      <c r="B34" s="2" t="n">
        <v>3755</v>
      </c>
      <c r="C34" s="2" t="n">
        <v>0</v>
      </c>
      <c r="D34" s="2" t="n">
        <v>0</v>
      </c>
      <c r="F34" s="2" t="n">
        <f aca="false">+B34-C34-D34</f>
        <v>3755</v>
      </c>
      <c r="G34" s="2" t="n">
        <f aca="false">+F34-22014+21517</f>
        <v>3258</v>
      </c>
      <c r="H34" s="2"/>
      <c r="I34" s="2" t="n">
        <f aca="false">+F34-G34</f>
        <v>497</v>
      </c>
      <c r="J34" s="2" t="n">
        <f aca="false">+I34</f>
        <v>497</v>
      </c>
      <c r="K34" s="2" t="n">
        <f aca="false">+I34-J34</f>
        <v>0</v>
      </c>
    </row>
    <row r="35" customFormat="false" ht="12.75" hidden="false" customHeight="false" outlineLevel="0" collapsed="false">
      <c r="G35" s="2"/>
      <c r="H35" s="2"/>
      <c r="I35" s="2"/>
      <c r="J35" s="2"/>
      <c r="K35" s="2"/>
    </row>
    <row r="36" customFormat="false" ht="12.75" hidden="false" customHeight="false" outlineLevel="0" collapsed="false">
      <c r="A36" s="1" t="s">
        <v>44</v>
      </c>
      <c r="B36" s="2" t="n">
        <v>1295</v>
      </c>
      <c r="C36" s="2" t="n">
        <v>0</v>
      </c>
      <c r="D36" s="2" t="n">
        <v>0</v>
      </c>
      <c r="F36" s="2" t="n">
        <f aca="false">+B36-C36-D36</f>
        <v>1295</v>
      </c>
      <c r="G36" s="2" t="n">
        <v>0</v>
      </c>
      <c r="H36" s="2"/>
      <c r="I36" s="2" t="n">
        <f aca="false">+F36-G36</f>
        <v>1295</v>
      </c>
      <c r="J36" s="2" t="n">
        <f aca="false">+I36</f>
        <v>1295</v>
      </c>
      <c r="K36" s="2" t="n">
        <f aca="false">+I36-J36</f>
        <v>0</v>
      </c>
    </row>
    <row r="37" customFormat="false" ht="12.75" hidden="false" customHeight="false" outlineLevel="0" collapsed="false">
      <c r="G37" s="2"/>
      <c r="H37" s="2"/>
      <c r="I37" s="2"/>
      <c r="J37" s="2"/>
      <c r="K37" s="2"/>
    </row>
    <row r="38" customFormat="false" ht="12.75" hidden="false" customHeight="false" outlineLevel="0" collapsed="false">
      <c r="A38" s="1" t="s">
        <v>45</v>
      </c>
      <c r="B38" s="2" t="n">
        <f aca="false">543*(1-0.0228)</f>
        <v>530.6196</v>
      </c>
      <c r="C38" s="2" t="n">
        <v>531</v>
      </c>
      <c r="D38" s="2" t="n">
        <v>0</v>
      </c>
      <c r="F38" s="2" t="n">
        <f aca="false">+B38-C38-D38</f>
        <v>-0.380400000000009</v>
      </c>
      <c r="G38" s="2" t="n">
        <v>0</v>
      </c>
      <c r="H38" s="2"/>
      <c r="I38" s="2" t="n">
        <f aca="false">+F38-G38</f>
        <v>-0.380400000000009</v>
      </c>
      <c r="J38" s="2" t="n">
        <v>0</v>
      </c>
      <c r="K38" s="2" t="n">
        <f aca="false">+I38-J38</f>
        <v>-0.380400000000009</v>
      </c>
    </row>
    <row r="39" customFormat="false" ht="12.75" hidden="false" customHeight="false" outlineLevel="0" collapsed="false">
      <c r="G39" s="2"/>
      <c r="H39" s="2"/>
      <c r="I39" s="2"/>
      <c r="J39" s="2"/>
      <c r="K39" s="2"/>
    </row>
    <row r="40" customFormat="false" ht="12.75" hidden="false" customHeight="false" outlineLevel="0" collapsed="false">
      <c r="A40" s="1" t="s">
        <v>46</v>
      </c>
      <c r="B40" s="2" t="n">
        <f aca="false">13*(1-0.0228)</f>
        <v>12.7036</v>
      </c>
      <c r="C40" s="2" t="n">
        <v>13</v>
      </c>
      <c r="D40" s="2" t="n">
        <v>0</v>
      </c>
      <c r="F40" s="2" t="n">
        <f aca="false">+B40-C40-D40</f>
        <v>-0.2964</v>
      </c>
      <c r="G40" s="2" t="n">
        <v>0</v>
      </c>
      <c r="H40" s="2"/>
      <c r="I40" s="2" t="n">
        <f aca="false">+F40-G40</f>
        <v>-0.2964</v>
      </c>
      <c r="J40" s="2" t="n">
        <v>0</v>
      </c>
      <c r="K40" s="2" t="n">
        <f aca="false">+I40-J40</f>
        <v>-0.2964</v>
      </c>
    </row>
    <row r="41" customFormat="false" ht="12.75" hidden="false" customHeight="false" outlineLevel="0" collapsed="false">
      <c r="G41" s="2"/>
      <c r="H41" s="2"/>
      <c r="I41" s="2"/>
      <c r="J41" s="2"/>
      <c r="K41" s="2"/>
    </row>
    <row r="42" customFormat="false" ht="12.75" hidden="false" customHeight="false" outlineLevel="0" collapsed="false">
      <c r="G42" s="2"/>
      <c r="H42" s="2"/>
      <c r="I42" s="2"/>
      <c r="J42" s="2"/>
      <c r="K42" s="2"/>
    </row>
    <row r="43" customFormat="false" ht="12.75" hidden="false" customHeight="false" outlineLevel="0" collapsed="false">
      <c r="A43" s="1" t="s">
        <v>14</v>
      </c>
      <c r="B43" s="2" t="n">
        <f aca="false">SUM(B8:B40)</f>
        <v>44852.3512</v>
      </c>
      <c r="C43" s="2" t="n">
        <f aca="false">SUM(C8:C40)</f>
        <v>544</v>
      </c>
      <c r="D43" s="2" t="n">
        <f aca="false">SUM(D8:D40)</f>
        <v>8015</v>
      </c>
      <c r="F43" s="2" t="n">
        <f aca="false">SUM(F8:F40)</f>
        <v>36293.3512</v>
      </c>
      <c r="G43" s="2" t="n">
        <f aca="false">SUM(G8:G40)</f>
        <v>21517</v>
      </c>
      <c r="H43" s="2"/>
      <c r="I43" s="2" t="n">
        <f aca="false">SUM(I8:I40)</f>
        <v>14776.3512</v>
      </c>
      <c r="J43" s="2" t="n">
        <f aca="false">SUM(J8:J40)</f>
        <v>25000.028</v>
      </c>
      <c r="K43" s="2" t="n">
        <f aca="false">SUM(K8:K40)</f>
        <v>-10223.6768</v>
      </c>
    </row>
    <row r="44" customFormat="false" ht="12.75" hidden="false" customHeight="false" outlineLevel="0" collapsed="false">
      <c r="G44" s="2"/>
      <c r="H44" s="2"/>
      <c r="I44" s="2"/>
      <c r="J44" s="2"/>
      <c r="K44" s="2"/>
    </row>
    <row r="45" customFormat="false" ht="12.75" hidden="false" customHeight="false" outlineLevel="0" collapsed="false">
      <c r="G45" s="2"/>
      <c r="H45" s="2"/>
      <c r="I45" s="2"/>
      <c r="J45" s="2"/>
      <c r="K45" s="2"/>
    </row>
    <row r="46" customFormat="false" ht="12.75" hidden="false" customHeight="false" outlineLevel="0" collapsed="false">
      <c r="B46" s="2" t="s">
        <v>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2000-09-27T16:42:19Z</dcterms:created>
  <dc:creator>mbreese</dc:creator>
  <dc:description/>
  <dc:language>en-US</dc:language>
  <cp:lastModifiedBy>mbreese</cp:lastModifiedBy>
  <cp:lastPrinted>2000-09-27T20:10:43Z</cp:lastPrinted>
  <cp:revision>0</cp:revision>
  <dc:subject/>
  <dc:title/>
</cp:coreProperties>
</file>