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With EPSC" sheetId="1" state="hidden" r:id="rId3"/>
    <sheet name="Without EPSC" sheetId="2" state="visible" r:id="rId4"/>
    <sheet name="2001 Normalized for EPSC" sheetId="3" state="hidden" r:id="rId5"/>
  </sheets>
  <definedNames>
    <definedName function="false" hidden="false" localSheetId="2" name="_xlnm.Print_Area" vbProcedure="false">'2001 Normalized for EPSC'!$A$1:$AQ$31</definedName>
    <definedName function="false" hidden="false" localSheetId="0" name="_xlnm.Print_Area" vbProcedure="false">'With EPSC'!$A$1:$AQ$31</definedName>
    <definedName function="false" hidden="false" localSheetId="1" name="_xlnm.Print_Area" vbProcedure="false">'Without EPSC'!$A$1:$AQ$31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<sst xmlns="http://schemas.openxmlformats.org/spreadsheetml/2006/main" count="238" uniqueCount="42">
  <si>
    <t xml:space="preserve">DIRECT  O &amp; M COSTS WITH EPSC AND INCREASE IN BENEFITS</t>
  </si>
  <si>
    <t xml:space="preserve">2002 - 2004 PLAN</t>
  </si>
  <si>
    <t xml:space="preserve">GAS LOGISTICS</t>
  </si>
  <si>
    <t xml:space="preserve">( $ In Millions)</t>
  </si>
  <si>
    <t xml:space="preserve">2000 Actuals</t>
  </si>
  <si>
    <t xml:space="preserve">Restated 2001 Plan</t>
  </si>
  <si>
    <t xml:space="preserve">2001 2nd Current Estimate</t>
  </si>
  <si>
    <t xml:space="preserve">2002 Plan</t>
  </si>
  <si>
    <t xml:space="preserve">Project</t>
  </si>
  <si>
    <t xml:space="preserve">Specific</t>
  </si>
  <si>
    <t xml:space="preserve">Overhead</t>
  </si>
  <si>
    <t xml:space="preserve">(2)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</si>
  <si>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</si>
  <si>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</si>
  <si>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</si>
  <si>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</si>
  <si>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</si>
  <si>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</si>
  <si>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 (1)</t>
  </si>
  <si>
    <t xml:space="preserve">O &amp; M</t>
  </si>
  <si>
    <t xml:space="preserve">In/(Out)</t>
  </si>
  <si>
    <t xml:space="preserve">2000 Plan</t>
  </si>
  <si>
    <t xml:space="preserve">NNG </t>
  </si>
  <si>
    <t xml:space="preserve">TW </t>
  </si>
  <si>
    <t xml:space="preserve">Citrus </t>
  </si>
  <si>
    <t xml:space="preserve">Northern Border Partners 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</si>
  <si>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</si>
  <si>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</si>
  <si>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</si>
  <si>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</si>
  <si>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</si>
  <si>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</si>
  <si>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</si>
  <si>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Includes Costs from Communications</t>
  </si>
  <si>
    <t xml:space="preserve">(2) Per SAP</t>
  </si>
  <si>
    <t xml:space="preserve">NOTE:   EPSC charges are NNG $.3, TW $.1,  FGT $.1</t>
  </si>
  <si>
    <t xml:space="preserve">                  Increase in benfits NNG $.1</t>
  </si>
  <si>
    <t xml:space="preserve">DIRECT  O &amp; M COSTS WITHOUT EPSC AND INCREASE IN BENEFITS</t>
  </si>
  <si>
    <t xml:space="preserve">* For companies outside of ETS</t>
  </si>
  <si>
    <t xml:space="preserve">NOTE:   This schedule should include those costs that roll into O &amp; M, according to the hierarchies you established in SAP, and payroll taxes.  </t>
  </si>
  <si>
    <t xml:space="preserve">DIRECT  O &amp; M COSTS WITH 2001 NORMALIZED FOR EPSC AND INCREASE IN BENEFITS</t>
  </si>
  <si>
    <t xml:space="preserve">Other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</si>
</sst>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3.4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10.395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0.00799999999999997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XML/filtered-attachments/xls/OM_Schedule___Gas_Logistics-8add22bb00ce6c6fd9d3a718dafbf92cd85051a650246db3bd8a7ca474d2dcb3.xls'#$With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XML/filtered-attachments/xls/OM_Schedule___Gas_Logistics-8add22bb00ce6c6fd9d3a718dafbf92cd85051a650246db3bd8a7ca474d2dcb3.xls'#$With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45926.8912263348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v>6.8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5.9</v>
      </c>
      <c r="Y13" s="13" t="n">
        <v>6.8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5.9</v>
      </c>
      <c r="AH13" s="13"/>
      <c r="AI13" s="13" t="n">
        <f aca="false">7.2+0.2</f>
        <v>7.4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6.6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v>1.9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1.9</v>
      </c>
      <c r="Y14" s="13" t="n">
        <v>1.9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1.9</v>
      </c>
      <c r="AH14" s="13"/>
      <c r="AI14" s="13" t="n">
        <f aca="false">1.7+0.1</f>
        <v>1.8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1.9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3.4</v>
      </c>
      <c r="N15" s="13"/>
      <c r="O15" s="13" t="n">
        <v>3.7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3.9</v>
      </c>
      <c r="Y15" s="13" t="n">
        <v>3.7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3.9</v>
      </c>
      <c r="AH15" s="13"/>
      <c r="AI15" s="0" t="n">
        <f aca="false">2.6+0.1</f>
        <v>2.7</v>
      </c>
      <c r="AJ15" s="0"/>
      <c r="AK15" s="0"/>
      <c r="AL15" s="0"/>
      <c r="AM15" s="0"/>
      <c r="AN15" s="0"/>
      <c r="AO15" s="13" t="n">
        <f aca="false">0.3+0.1</f>
        <v>0.4</v>
      </c>
      <c r="AP15" s="13"/>
      <c r="AQ15" s="13" t="n">
        <f aca="false">+AI15-AK15-AM15+AO15</f>
        <v>3.1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0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0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0"/>
      <c r="AJ18" s="0"/>
      <c r="AK18" s="0"/>
      <c r="AL18" s="0"/>
      <c r="AM18" s="0"/>
      <c r="AN18" s="0"/>
      <c r="AO18" s="13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13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10.395</v>
      </c>
      <c r="N24" s="13"/>
      <c r="O24" s="17" t="n">
        <f aca="false">SUM(O13:O23)</f>
        <v>12.5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11.8</v>
      </c>
      <c r="X24" s="13"/>
      <c r="Y24" s="17" t="n">
        <f aca="false">SUM(Y13:Y23)</f>
        <v>12.5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11.8</v>
      </c>
      <c r="AH24" s="13"/>
      <c r="AI24" s="17" t="n">
        <f aca="false">SUM(AI13:AI23)</f>
        <v>12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11.7</v>
      </c>
      <c r="AR24" s="13"/>
      <c r="AS24" s="18" t="n">
        <f aca="false">(AI24-Y24)/Y24</f>
        <v>-0.04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0" t="s">
        <v>38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 t="s">
        <v>39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XML/filtered-attachments/xls/OM_Schedule___Gas_Logistics-8add22bb00ce6c6fd9d3a718dafbf92cd85051a650246db3bd8a7ca474d2dcb3.xls'#$Without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XML/filtered-attachments/xls/OM_Schedule___Gas_Logistics-8add22bb00ce6c6fd9d3a718dafbf92cd85051a650246db3bd8a7ca474d2dcb3.xls'#$Without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45926.8912263584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A10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16" activeCellId="0" sqref="M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8.7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true" hidden="false" outlineLevel="0" max="13" min="13" style="1" width="11.13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M10" s="8" t="s">
        <v>11</v>
      </c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12</v>
      </c>
    </row>
    <row r="11" customFormat="false" ht="12.75" hidden="false" customHeight="false" outlineLevel="0" collapsed="false">
      <c r="E11" s="8" t="s">
        <v>13</v>
      </c>
      <c r="F11" s="8"/>
      <c r="G11" s="8" t="s">
        <v>14</v>
      </c>
      <c r="H11" s="8"/>
      <c r="I11" s="8" t="s">
        <v>14</v>
      </c>
      <c r="J11" s="8"/>
      <c r="K11" s="8" t="s">
        <v>15</v>
      </c>
      <c r="L11" s="8"/>
      <c r="M11" s="8" t="s">
        <v>16</v>
      </c>
      <c r="N11" s="8"/>
      <c r="O11" s="8" t="s">
        <v>13</v>
      </c>
      <c r="P11" s="8"/>
      <c r="Q11" s="8" t="s">
        <v>14</v>
      </c>
      <c r="R11" s="8"/>
      <c r="S11" s="8" t="s">
        <v>14</v>
      </c>
      <c r="T11" s="8"/>
      <c r="U11" s="8" t="s">
        <v>15</v>
      </c>
      <c r="V11" s="8"/>
      <c r="W11" s="8" t="s">
        <v>16</v>
      </c>
      <c r="Y11" s="8" t="s">
        <v>13</v>
      </c>
      <c r="Z11" s="8"/>
      <c r="AA11" s="8" t="s">
        <v>14</v>
      </c>
      <c r="AB11" s="8"/>
      <c r="AC11" s="8" t="s">
        <v>14</v>
      </c>
      <c r="AD11" s="8"/>
      <c r="AE11" s="8" t="s">
        <v>15</v>
      </c>
      <c r="AF11" s="8"/>
      <c r="AG11" s="8" t="s">
        <v>16</v>
      </c>
      <c r="AI11" s="8" t="s">
        <v>13</v>
      </c>
      <c r="AK11" s="8" t="s">
        <v>14</v>
      </c>
      <c r="AM11" s="8" t="s">
        <v>14</v>
      </c>
      <c r="AN11" s="8"/>
      <c r="AO11" s="8" t="s">
        <v>15</v>
      </c>
      <c r="AP11" s="8"/>
      <c r="AQ11" s="8" t="s">
        <v>16</v>
      </c>
      <c r="AS11" s="10" t="s">
        <v>17</v>
      </c>
    </row>
    <row r="12" customFormat="false" ht="12.75" hidden="false" customHeight="false" outlineLevel="0" collapsed="false">
      <c r="A12" s="7" t="s">
        <v>18</v>
      </c>
      <c r="B12" s="7"/>
      <c r="C12" s="7"/>
      <c r="E12" s="7" t="s">
        <v>19</v>
      </c>
      <c r="F12" s="8"/>
      <c r="G12" s="7" t="s">
        <v>19</v>
      </c>
      <c r="H12" s="10"/>
      <c r="I12" s="7" t="s">
        <v>19</v>
      </c>
      <c r="J12" s="10"/>
      <c r="K12" s="7" t="s">
        <v>20</v>
      </c>
      <c r="L12" s="8"/>
      <c r="M12" s="7" t="s">
        <v>19</v>
      </c>
      <c r="N12" s="10"/>
      <c r="O12" s="7" t="s">
        <v>19</v>
      </c>
      <c r="P12" s="8"/>
      <c r="Q12" s="7" t="s">
        <v>19</v>
      </c>
      <c r="R12" s="10"/>
      <c r="S12" s="7" t="s">
        <v>19</v>
      </c>
      <c r="T12" s="10"/>
      <c r="U12" s="7" t="s">
        <v>20</v>
      </c>
      <c r="V12" s="8"/>
      <c r="W12" s="7" t="s">
        <v>19</v>
      </c>
      <c r="Y12" s="7" t="s">
        <v>19</v>
      </c>
      <c r="Z12" s="8"/>
      <c r="AA12" s="7" t="s">
        <v>19</v>
      </c>
      <c r="AB12" s="10"/>
      <c r="AC12" s="7" t="s">
        <v>19</v>
      </c>
      <c r="AD12" s="10"/>
      <c r="AE12" s="7" t="s">
        <v>20</v>
      </c>
      <c r="AF12" s="8"/>
      <c r="AG12" s="7" t="s">
        <v>19</v>
      </c>
      <c r="AI12" s="7" t="s">
        <v>19</v>
      </c>
      <c r="AK12" s="7" t="s">
        <v>19</v>
      </c>
      <c r="AM12" s="7" t="s">
        <v>19</v>
      </c>
      <c r="AN12" s="10"/>
      <c r="AO12" s="7" t="s">
        <v>20</v>
      </c>
      <c r="AP12" s="8"/>
      <c r="AQ12" s="7" t="s">
        <v>19</v>
      </c>
      <c r="AR12" s="11"/>
      <c r="AS12" s="7" t="s">
        <v>21</v>
      </c>
      <c r="AT12" s="11"/>
      <c r="AU12" s="11"/>
      <c r="AV12" s="11"/>
    </row>
    <row r="13" customFormat="false" ht="12.75" hidden="false" customHeight="false" outlineLevel="0" collapsed="false">
      <c r="A13" s="12" t="s">
        <v>22</v>
      </c>
      <c r="E13" s="13"/>
      <c r="F13" s="13"/>
      <c r="G13" s="13"/>
      <c r="H13" s="13"/>
      <c r="I13" s="13"/>
      <c r="J13" s="13"/>
      <c r="K13" s="13"/>
      <c r="L13" s="13"/>
      <c r="M13" s="13" t="n">
        <f aca="false">6.995*0.75</f>
        <v>5.24625</v>
      </c>
      <c r="N13" s="13"/>
      <c r="O13" s="13" t="n">
        <f aca="false">6.8+0.3+0.1</f>
        <v>7.2</v>
      </c>
      <c r="P13" s="13"/>
      <c r="Q13" s="13" t="n">
        <v>0.6</v>
      </c>
      <c r="R13" s="13"/>
      <c r="S13" s="13"/>
      <c r="T13" s="13"/>
      <c r="U13" s="13" t="n">
        <v>-0.3</v>
      </c>
      <c r="V13" s="13"/>
      <c r="W13" s="13" t="n">
        <f aca="false">+O13-Q13-S13+U13</f>
        <v>6.3</v>
      </c>
      <c r="Y13" s="13" t="n">
        <f aca="false">6.8+0.3+0.1</f>
        <v>7.2</v>
      </c>
      <c r="Z13" s="13"/>
      <c r="AA13" s="13" t="n">
        <v>0.6</v>
      </c>
      <c r="AB13" s="13"/>
      <c r="AC13" s="13"/>
      <c r="AD13" s="13"/>
      <c r="AE13" s="13" t="n">
        <v>-0.3</v>
      </c>
      <c r="AF13" s="13"/>
      <c r="AG13" s="13" t="n">
        <f aca="false">+Y13-AA13-AC13+AE13</f>
        <v>6.3</v>
      </c>
      <c r="AH13" s="13"/>
      <c r="AI13" s="13" t="n">
        <f aca="false">7.6+0.2</f>
        <v>7.8</v>
      </c>
      <c r="AJ13" s="13"/>
      <c r="AK13" s="13" t="n">
        <v>0.2</v>
      </c>
      <c r="AL13" s="13"/>
      <c r="AM13" s="13"/>
      <c r="AN13" s="13"/>
      <c r="AO13" s="13" t="n">
        <v>-0.6</v>
      </c>
      <c r="AP13" s="13"/>
      <c r="AQ13" s="13" t="n">
        <f aca="false">+AI13-AK13-AM13+AO13</f>
        <v>7</v>
      </c>
      <c r="AS13" s="14" t="n">
        <f aca="false">-448.4/11017</f>
        <v>-0.0407007352273759</v>
      </c>
    </row>
    <row r="14" customFormat="false" ht="12.75" hidden="false" customHeight="false" outlineLevel="0" collapsed="false">
      <c r="A14" s="12" t="s">
        <v>23</v>
      </c>
      <c r="E14" s="13"/>
      <c r="F14" s="13"/>
      <c r="G14" s="13"/>
      <c r="H14" s="13"/>
      <c r="I14" s="13"/>
      <c r="J14" s="13"/>
      <c r="K14" s="13"/>
      <c r="L14" s="13"/>
      <c r="M14" s="13" t="n">
        <f aca="false">6.995*0.25</f>
        <v>1.74875</v>
      </c>
      <c r="N14" s="13"/>
      <c r="O14" s="13" t="n">
        <f aca="false">1.9+0.1</f>
        <v>2</v>
      </c>
      <c r="P14" s="13"/>
      <c r="Q14" s="13" t="n">
        <v>0.1</v>
      </c>
      <c r="R14" s="13"/>
      <c r="S14" s="13"/>
      <c r="T14" s="13"/>
      <c r="U14" s="13" t="n">
        <v>0.1</v>
      </c>
      <c r="V14" s="13"/>
      <c r="W14" s="13" t="n">
        <f aca="false">+O14-Q14-S14+U14</f>
        <v>2</v>
      </c>
      <c r="Y14" s="13" t="n">
        <f aca="false">1.9+0.1</f>
        <v>2</v>
      </c>
      <c r="Z14" s="13"/>
      <c r="AA14" s="13" t="n">
        <v>0.1</v>
      </c>
      <c r="AB14" s="13"/>
      <c r="AC14" s="13"/>
      <c r="AD14" s="13"/>
      <c r="AE14" s="13" t="n">
        <v>0.1</v>
      </c>
      <c r="AF14" s="13"/>
      <c r="AG14" s="13" t="n">
        <f aca="false">+Y14-AA14-AC14+AE14</f>
        <v>2</v>
      </c>
      <c r="AH14" s="13"/>
      <c r="AI14" s="13" t="n">
        <f aca="false">1.8+0.1</f>
        <v>1.9</v>
      </c>
      <c r="AJ14" s="13"/>
      <c r="AK14" s="13" t="n">
        <v>0.1</v>
      </c>
      <c r="AL14" s="13"/>
      <c r="AM14" s="13"/>
      <c r="AN14" s="13"/>
      <c r="AO14" s="13" t="n">
        <v>0.2</v>
      </c>
      <c r="AP14" s="13"/>
      <c r="AQ14" s="13" t="n">
        <f aca="false">+AI14-AK14-AM14+AO14</f>
        <v>2</v>
      </c>
      <c r="AS14" s="14" t="n">
        <f aca="false">-102.4/1810</f>
        <v>-0.0565745856353591</v>
      </c>
    </row>
    <row r="15" customFormat="false" ht="12.75" hidden="false" customHeight="false" outlineLevel="0" collapsed="false">
      <c r="A15" s="12" t="s">
        <v>24</v>
      </c>
      <c r="E15" s="0"/>
      <c r="F15" s="0"/>
      <c r="G15" s="0"/>
      <c r="H15" s="0"/>
      <c r="I15" s="0"/>
      <c r="J15" s="0"/>
      <c r="K15" s="0"/>
      <c r="L15" s="13"/>
      <c r="M15" s="13" t="n">
        <v>3.4</v>
      </c>
      <c r="N15" s="13"/>
      <c r="O15" s="13" t="n">
        <f aca="false">3.7+0.1</f>
        <v>3.8</v>
      </c>
      <c r="P15" s="13"/>
      <c r="Q15" s="13"/>
      <c r="R15" s="13"/>
      <c r="S15" s="13"/>
      <c r="T15" s="13"/>
      <c r="U15" s="13" t="n">
        <v>0.2</v>
      </c>
      <c r="V15" s="13"/>
      <c r="W15" s="13" t="n">
        <f aca="false">+O15-Q15-S15+U15</f>
        <v>4</v>
      </c>
      <c r="Y15" s="13" t="n">
        <f aca="false">3.7+0.1</f>
        <v>3.8</v>
      </c>
      <c r="Z15" s="13"/>
      <c r="AA15" s="13"/>
      <c r="AB15" s="13"/>
      <c r="AC15" s="13"/>
      <c r="AD15" s="13"/>
      <c r="AE15" s="13" t="n">
        <v>0.2</v>
      </c>
      <c r="AF15" s="13"/>
      <c r="AG15" s="13" t="n">
        <f aca="false">+Y15-AA15-AC15+AE15</f>
        <v>4</v>
      </c>
      <c r="AH15" s="13"/>
      <c r="AI15" s="13" t="n">
        <f aca="false">2.7+0.1</f>
        <v>2.8</v>
      </c>
      <c r="AJ15" s="0"/>
      <c r="AK15" s="0"/>
      <c r="AL15" s="0"/>
      <c r="AM15" s="0"/>
      <c r="AN15" s="0"/>
      <c r="AO15" s="13" t="n">
        <v>0.4</v>
      </c>
      <c r="AP15" s="13"/>
      <c r="AQ15" s="13" t="n">
        <f aca="false">+AI15-AK15-AM15+AO15</f>
        <v>3.2</v>
      </c>
      <c r="AS15" s="15" t="n">
        <f aca="false">-155.5/1959</f>
        <v>-0.0793772332822869</v>
      </c>
    </row>
    <row r="16" customFormat="false" ht="12.75" hidden="false" customHeight="false" outlineLevel="0" collapsed="false">
      <c r="A16" s="12" t="s">
        <v>25</v>
      </c>
      <c r="E16" s="0"/>
      <c r="F16" s="0"/>
      <c r="G16" s="0"/>
      <c r="H16" s="0"/>
      <c r="I16" s="0"/>
      <c r="J16" s="0"/>
      <c r="K16" s="0"/>
      <c r="L16" s="13"/>
      <c r="M16" s="13"/>
      <c r="N16" s="13"/>
      <c r="O16" s="13" t="n">
        <v>0.1</v>
      </c>
      <c r="P16" s="13"/>
      <c r="Q16" s="13"/>
      <c r="R16" s="13"/>
      <c r="S16" s="13"/>
      <c r="T16" s="13"/>
      <c r="U16" s="13"/>
      <c r="V16" s="13"/>
      <c r="W16" s="13" t="n">
        <f aca="false">+O16-Q16-S16+U16</f>
        <v>0.1</v>
      </c>
      <c r="Y16" s="13" t="n">
        <v>0.1</v>
      </c>
      <c r="Z16" s="13"/>
      <c r="AA16" s="13"/>
      <c r="AB16" s="13"/>
      <c r="AC16" s="13"/>
      <c r="AD16" s="13"/>
      <c r="AE16" s="13"/>
      <c r="AF16" s="13"/>
      <c r="AG16" s="13" t="n">
        <f aca="false">+Y16-AA16-AC16+AE16</f>
        <v>0.1</v>
      </c>
      <c r="AH16" s="13"/>
      <c r="AI16" s="13" t="n">
        <v>0.1</v>
      </c>
      <c r="AJ16" s="0"/>
      <c r="AK16" s="0"/>
      <c r="AL16" s="0"/>
      <c r="AM16" s="0"/>
      <c r="AN16" s="0"/>
      <c r="AO16" s="13"/>
      <c r="AP16" s="13"/>
      <c r="AQ16" s="13" t="n">
        <f aca="false">+AI16-AK16-AM16+AO16</f>
        <v>0.1</v>
      </c>
      <c r="AS16" s="14" t="n">
        <f aca="false">(AI16-Y16)/Y16</f>
        <v>0</v>
      </c>
      <c r="AU16" s="14"/>
    </row>
    <row r="17" customFormat="false" ht="12.75" hidden="false" customHeight="false" outlineLevel="0" collapsed="false">
      <c r="A17" s="12" t="s">
        <v>26</v>
      </c>
      <c r="E17" s="0"/>
      <c r="F17" s="0"/>
      <c r="G17" s="0"/>
      <c r="H17" s="0"/>
      <c r="I17" s="0"/>
      <c r="J17" s="0"/>
      <c r="K17" s="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0"/>
      <c r="AK17" s="0"/>
      <c r="AL17" s="0"/>
      <c r="AM17" s="0"/>
      <c r="AN17" s="0"/>
      <c r="AO17" s="13"/>
      <c r="AP17" s="13"/>
      <c r="AQ17" s="13"/>
      <c r="AS17" s="14"/>
      <c r="AU17" s="14"/>
    </row>
    <row r="18" customFormat="false" ht="12.75" hidden="false" customHeight="false" outlineLevel="0" collapsed="false">
      <c r="A18" s="12" t="s">
        <v>27</v>
      </c>
      <c r="E18" s="0"/>
      <c r="F18" s="0"/>
      <c r="G18" s="0"/>
      <c r="H18" s="0"/>
      <c r="I18" s="0"/>
      <c r="J18" s="0"/>
      <c r="K18" s="0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0"/>
      <c r="AK18" s="0"/>
      <c r="AL18" s="0"/>
      <c r="AM18" s="0"/>
      <c r="AN18" s="0"/>
      <c r="AO18" s="0"/>
      <c r="AP18" s="13"/>
      <c r="AQ18" s="13"/>
      <c r="AS18" s="14"/>
      <c r="AU18" s="14"/>
    </row>
    <row r="19" customFormat="false" ht="12.75" hidden="false" customHeight="false" outlineLevel="0" collapsed="false">
      <c r="A19" s="12" t="s">
        <v>28</v>
      </c>
      <c r="E19" s="0"/>
      <c r="F19" s="0"/>
      <c r="G19" s="0"/>
      <c r="H19" s="0"/>
      <c r="I19" s="0"/>
      <c r="J19" s="0"/>
      <c r="K19" s="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0"/>
      <c r="AJ19" s="0"/>
      <c r="AK19" s="0"/>
      <c r="AL19" s="0"/>
      <c r="AM19" s="0"/>
      <c r="AN19" s="0"/>
      <c r="AO19" s="0"/>
      <c r="AP19" s="13"/>
      <c r="AQ19" s="13"/>
      <c r="AS19" s="14"/>
      <c r="AU19" s="14"/>
    </row>
    <row r="20" customFormat="false" ht="12.75" hidden="false" customHeight="false" outlineLevel="0" collapsed="false">
      <c r="A20" s="12" t="s">
        <v>29</v>
      </c>
      <c r="E20" s="0"/>
      <c r="F20" s="0"/>
      <c r="G20" s="0"/>
      <c r="H20" s="0"/>
      <c r="I20" s="0"/>
      <c r="J20" s="0"/>
      <c r="K20" s="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0"/>
      <c r="AJ20" s="0"/>
      <c r="AK20" s="0"/>
      <c r="AL20" s="0"/>
      <c r="AM20" s="0"/>
      <c r="AN20" s="0"/>
      <c r="AO20" s="0"/>
      <c r="AP20" s="13"/>
      <c r="AQ20" s="13"/>
      <c r="AS20" s="14"/>
      <c r="AU20" s="14"/>
    </row>
    <row r="21" customFormat="false" ht="12.75" hidden="false" customHeight="false" outlineLevel="0" collapsed="false">
      <c r="A21" s="12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41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S22" s="14" t="e">
        <f aca="false">(AI22-Y22)/Y22</f>
        <v>#DIV/0!</v>
      </c>
    </row>
    <row r="23" customFormat="false" ht="12.75" hidden="false" customHeight="false" outlineLevel="0" collapsed="false">
      <c r="A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4"/>
    </row>
    <row r="24" customFormat="false" ht="13.5" hidden="false" customHeight="false" outlineLevel="0" collapsed="false">
      <c r="A24" s="1" t="s">
        <v>32</v>
      </c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0</v>
      </c>
      <c r="L24" s="13"/>
      <c r="M24" s="17" t="n">
        <f aca="false">SUM(M13:M23)</f>
        <v>10.395</v>
      </c>
      <c r="N24" s="13"/>
      <c r="O24" s="17" t="n">
        <f aca="false">SUM(O13:O23)</f>
        <v>13.1</v>
      </c>
      <c r="P24" s="13"/>
      <c r="Q24" s="17" t="n">
        <f aca="false">SUM(Q13:Q23)</f>
        <v>0.7</v>
      </c>
      <c r="R24" s="13"/>
      <c r="S24" s="17" t="n">
        <f aca="false">SUM(S13:S23)</f>
        <v>0</v>
      </c>
      <c r="T24" s="13"/>
      <c r="U24" s="17" t="n">
        <f aca="false">SUM(U13:U23)</f>
        <v>0</v>
      </c>
      <c r="V24" s="13"/>
      <c r="W24" s="17" t="n">
        <f aca="false">SUM(W13:W23)</f>
        <v>12.4</v>
      </c>
      <c r="X24" s="13"/>
      <c r="Y24" s="17" t="n">
        <f aca="false">SUM(Y13:Y23)</f>
        <v>13.1</v>
      </c>
      <c r="Z24" s="13"/>
      <c r="AA24" s="17" t="n">
        <f aca="false">SUM(AA13:AA23)</f>
        <v>0.7</v>
      </c>
      <c r="AB24" s="13"/>
      <c r="AC24" s="17" t="n">
        <f aca="false">SUM(AC13:AC23)</f>
        <v>0</v>
      </c>
      <c r="AD24" s="13"/>
      <c r="AE24" s="17" t="n">
        <f aca="false">SUM(AE13:AE23)</f>
        <v>0</v>
      </c>
      <c r="AF24" s="13"/>
      <c r="AG24" s="17" t="n">
        <f aca="false">SUM(AG13:AG23)</f>
        <v>12.4</v>
      </c>
      <c r="AH24" s="13"/>
      <c r="AI24" s="17" t="n">
        <f aca="false">SUM(AI13:AI23)</f>
        <v>12.6</v>
      </c>
      <c r="AJ24" s="13"/>
      <c r="AK24" s="17" t="n">
        <f aca="false">SUM(AK13:AK23)</f>
        <v>0.3</v>
      </c>
      <c r="AL24" s="13"/>
      <c r="AM24" s="17" t="n">
        <f aca="false">SUM(AM13:AM23)</f>
        <v>0</v>
      </c>
      <c r="AN24" s="13"/>
      <c r="AO24" s="17" t="n">
        <f aca="false">SUM(AO13:AO23)</f>
        <v>0</v>
      </c>
      <c r="AP24" s="13"/>
      <c r="AQ24" s="17" t="n">
        <f aca="false">SUM(AQ13:AQ23)</f>
        <v>12.3</v>
      </c>
      <c r="AR24" s="13"/>
      <c r="AS24" s="18" t="n">
        <f aca="false">(AI24-Y24)/Y24</f>
        <v>-0.0381679389312977</v>
      </c>
    </row>
    <row r="25" customFormat="false" ht="15.75" hidden="false" customHeight="false" outlineLevel="0" collapsed="false">
      <c r="A25" s="19" t="s">
        <v>33</v>
      </c>
      <c r="B25" s="20"/>
      <c r="O25" s="21"/>
      <c r="P25" s="22"/>
      <c r="Q25" s="22"/>
      <c r="R25" s="22"/>
      <c r="S25" s="22"/>
      <c r="T25" s="22"/>
      <c r="U25" s="22"/>
      <c r="V25" s="22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</row>
    <row r="26" customFormat="false" ht="12.75" hidden="false" customHeight="false" outlineLevel="0" collapsed="false">
      <c r="A26" s="1" t="s">
        <v>34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24"/>
      <c r="P26" s="25"/>
      <c r="Q26" s="25"/>
      <c r="R26" s="25"/>
      <c r="S26" s="25"/>
      <c r="T26" s="25"/>
      <c r="U26" s="25"/>
      <c r="V26" s="25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</row>
    <row r="27" customFormat="false" ht="12.75" hidden="false" customHeight="false" outlineLevel="0" collapsed="false">
      <c r="A27" s="12" t="s">
        <v>35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</row>
    <row r="28" customFormat="false" ht="12.75" hidden="false" customHeight="false" outlineLevel="0" collapsed="false">
      <c r="A28" s="0" t="s">
        <v>36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26" t="str">
        <f aca="true">CELL("filename")</f>
        <v>'file:///mnt/12tb/@roms/datasets/enron/EDRM Enron Email Data Set v2 XML/filtered-attachments/xls/OM_Schedule___Gas_Logistics-8add22bb00ce6c6fd9d3a718dafbf92cd85051a650246db3bd8a7ca474d2dcb3.xls'#$2001 Normalized for EPSC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7" t="str">
        <f aca="true">CELL("filename")</f>
        <v>'file:///mnt/12tb/@roms/datasets/enron/EDRM Enron Email Data Set v2 XML/filtered-attachments/xls/OM_Schedule___Gas_Logistics-8add22bb00ce6c6fd9d3a718dafbf92cd85051a650246db3bd8a7ca474d2dcb3.xls'#$2001 Normalized for EPSC</v>
      </c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9" t="n">
        <f aca="true">NOW()</f>
        <v>45926.8912263818</v>
      </c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2001-08-27T13:28:05Z</cp:lastPrinted>
  <dcterms:modified xsi:type="dcterms:W3CDTF">2001-08-28T13:06:42Z</dcterms:modified>
  <cp:revision>0</cp:revision>
  <dc:subject/>
  <dc:title/>
</cp:coreProperties>
</file>