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ckets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Packets!$C$2:$AE$23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<sst xmlns="http://schemas.openxmlformats.org/spreadsheetml/2006/main" count="134" uniqueCount="56">
  <si>
    <t xml:space="preserve">Tolerance =</t>
  </si>
  <si>
    <t xml:space="preserve">COMMENTS</t>
  </si>
  <si>
    <t xml:space="preserve">Plan Status Code</t>
  </si>
  <si>
    <t xml:space="preserve">packet #</t>
  </si>
  <si>
    <t xml:space="preserve">CUST</t>
  </si>
  <si>
    <t xml:space="preserve">REGION</t>
  </si>
  <si>
    <t xml:space="preserve">POI</t>
  </si>
  <si>
    <t xml:space="preserve">CONTRACT #</t>
  </si>
  <si>
    <t xml:space="preserve">TRANS TYPE</t>
  </si>
  <si>
    <t xml:space="preserve">DEAL TYPE</t>
  </si>
  <si>
    <t xml:space="preserve">ACCT MGR</t>
  </si>
  <si>
    <t xml:space="preserve">DEAL MONTH</t>
  </si>
  <si>
    <t xml:space="preserve">DEAL DATE</t>
  </si>
  <si>
    <t xml:space="preserve">INJ/WD</t>
  </si>
  <si>
    <t xml:space="preserve">PROD MTH</t>
  </si>
  <si>
    <t xml:space="preserve">PROJ MTH TOTAL</t>
  </si>
  <si>
    <t xml:space="preserve">ACTUAL</t>
  </si>
  <si>
    <t xml:space="preserve">VARIANCE</t>
  </si>
  <si>
    <t xml:space="preserve">START DAY</t>
  </si>
  <si>
    <t xml:space="preserve">END DAY</t>
  </si>
  <si>
    <t xml:space="preserve">DAILY MIN</t>
  </si>
  <si>
    <t xml:space="preserve">DAILY MAX</t>
  </si>
  <si>
    <t xml:space="preserve">Avg/Day  MIN         M-T-D</t>
  </si>
  <si>
    <t xml:space="preserve">Avg/Day MAX           M-T-D  </t>
  </si>
  <si>
    <t xml:space="preserve">Sched.   Today</t>
  </si>
  <si>
    <t xml:space="preserve">M-T-D</t>
  </si>
  <si>
    <t xml:space="preserve">DAILY EXCEPTIONS</t>
  </si>
  <si>
    <t xml:space="preserve">MTHLY EXCEPTIONS</t>
  </si>
  <si>
    <t xml:space="preserve">SCHED.  ERROR</t>
  </si>
  <si>
    <t xml:space="preserve">Month Ending</t>
  </si>
  <si>
    <t xml:space="preserve">replaces deal 106870 on 4/26/01</t>
  </si>
  <si>
    <t xml:space="preserve">MTM_Incr SprgSum</t>
  </si>
  <si>
    <t xml:space="preserve">Duke Energy Trading and Marketing, L.L.C.</t>
  </si>
  <si>
    <t xml:space="preserve">SOUTH</t>
  </si>
  <si>
    <t xml:space="preserve">SEAS</t>
  </si>
  <si>
    <t xml:space="preserve">I</t>
  </si>
  <si>
    <t xml:space="preserve">Roobaert</t>
  </si>
  <si>
    <t xml:space="preserve">w</t>
  </si>
  <si>
    <t xml:space="preserve">Occidental Energy Marketing, Inc.</t>
  </si>
  <si>
    <t xml:space="preserve">MI</t>
  </si>
  <si>
    <t xml:space="preserve">Branney</t>
  </si>
  <si>
    <t xml:space="preserve">i</t>
  </si>
  <si>
    <t xml:space="preserve">Powerpak</t>
  </si>
  <si>
    <t xml:space="preserve">Pancanadian Energy Services L.P.</t>
  </si>
  <si>
    <t xml:space="preserve">Reliant Energy Services, Inc.</t>
  </si>
  <si>
    <t xml:space="preserve">StrucProds_Util FDD Rollover</t>
  </si>
  <si>
    <t xml:space="preserve">BACK</t>
  </si>
  <si>
    <t xml:space="preserve">MB</t>
  </si>
  <si>
    <t xml:space="preserve">Option_Put_Reservation</t>
  </si>
  <si>
    <t xml:space="preserve">Neville</t>
  </si>
  <si>
    <t xml:space="preserve">MTM_Basis_Diff</t>
  </si>
  <si>
    <t xml:space="preserve">MTM</t>
  </si>
  <si>
    <t xml:space="preserve">Sempra Energy Trading Corp</t>
  </si>
  <si>
    <t xml:space="preserve">Transcanada Energy Marketing USA</t>
  </si>
  <si>
    <t xml:space="preserve">Gottsponer</t>
  </si>
  <si>
    <t xml:space="preserve">Williams Energy Marketing &amp; Trading Co.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</si>
</sst>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#,##0_);[RED]\(#,##0\)"/>
    <numFmt numFmtId="166" formatCode="0%"/>
    <numFmt numFmtId="167" formatCode="#,##0"/>
    <numFmt numFmtId="168" formatCode="0"/>
    <numFmt numFmtId="169" formatCode="[$-409]mmm\-yy"/>
    <numFmt numFmtId="170" formatCode="[$-409]m/d/yyyy"/>
    <numFmt numFmtId="171" formatCode="_(* #,##0.00_);_(* \(#,##0.00\);_(* \-??_);_(@_)"/>
    <numFmt numFmtId="172" formatCode="_(* #,##0_);_(* \(#,##0\);_(* \-??_);_(@_)"/>
    <numFmt numFmtId="173" formatCode="_(\$* #,##0.00_);_(\$* \(#,##0.00\);_(\$* \-??_);_(@_)"/>
    <numFmt numFmtId="174" formatCode="_(\$* #,##0_);_(\$* \(#,##0\);_(\$* \-??_);_(@_)"/>
    <numFmt numFmtId="175" formatCode="[$-409]#,##0_);\(#,##0\)"/>
    <numFmt numFmtId="176" formatCode="m/d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8"/>
      <color rgb="FF0000FF"/>
      <name val="Arial"/>
      <family val="2"/>
    </font>
    <font>
      <sz val="8"/>
      <name val="Arial"/>
      <family val="2"/>
    </font>
    <font>
      <sz val="8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4" fillId="2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2" min="1" style="0" width="9.06"/>
    <col collapsed="false" customWidth="true" hidden="false" outlineLevel="0" max="3" min="3" style="0" width="7.56"/>
    <col collapsed="false" customWidth="true" hidden="false" outlineLevel="0" max="4" min="4" style="0" width="8.85"/>
    <col collapsed="false" customWidth="true" hidden="true" outlineLevel="0" max="5" min="5" style="0" width="6.56"/>
    <col collapsed="false" customWidth="true" hidden="false" outlineLevel="0" max="6" min="6" style="1" width="9.14"/>
    <col collapsed="false" customWidth="true" hidden="false" outlineLevel="0" max="7" min="7" style="0" width="8.56"/>
    <col collapsed="false" customWidth="true" hidden="false" outlineLevel="0" max="8" min="8" style="0" width="6.13"/>
    <col collapsed="false" customWidth="true" hidden="false" outlineLevel="0" max="15" min="15" style="0" width="10.28"/>
    <col collapsed="false" customWidth="false" hidden="true" outlineLevel="0" max="17" min="16" style="0" width="9.06"/>
    <col collapsed="false" customWidth="true" hidden="false" outlineLevel="0" max="21" min="21" style="0" width="10.85"/>
    <col collapsed="false" customWidth="true" hidden="false" outlineLevel="0" max="22" min="22" style="0" width="9.56"/>
    <col collapsed="false" customWidth="true" hidden="false" outlineLevel="0" max="23" min="23" style="0" width="10.85"/>
    <col collapsed="false" customWidth="true" hidden="false" outlineLevel="0" max="30" min="24" style="0" width="9.56"/>
  </cols>
  <sheetData>
    <row r="1" customFormat="false" ht="12.75" hidden="false" customHeight="false" outlineLevel="0" collapsed="false">
      <c r="Y1" s="2" t="s">
        <v>0</v>
      </c>
      <c r="Z1" s="3" t="n">
        <v>0</v>
      </c>
      <c r="AA1" s="3" t="n">
        <v>0</v>
      </c>
      <c r="AD1" s="4" t="n">
        <f aca="false">AD2</f>
        <v>0</v>
      </c>
    </row>
    <row r="2" customFormat="false" ht="33.75" hidden="false" customHeight="false" outlineLevel="0" collapsed="false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8" t="s">
        <v>8</v>
      </c>
      <c r="I2" s="5" t="s">
        <v>9</v>
      </c>
      <c r="J2" s="5" t="s">
        <v>10</v>
      </c>
      <c r="K2" s="9" t="s">
        <v>11</v>
      </c>
      <c r="L2" s="10" t="s">
        <v>12</v>
      </c>
      <c r="M2" s="11" t="s">
        <v>13</v>
      </c>
      <c r="N2" s="9" t="s">
        <v>14</v>
      </c>
      <c r="O2" s="12" t="s">
        <v>15</v>
      </c>
      <c r="P2" s="13" t="s">
        <v>16</v>
      </c>
      <c r="Q2" s="14" t="s">
        <v>17</v>
      </c>
      <c r="R2" s="15" t="s">
        <v>18</v>
      </c>
      <c r="S2" s="15" t="s">
        <v>19</v>
      </c>
      <c r="T2" s="16" t="s">
        <v>20</v>
      </c>
      <c r="U2" s="16" t="s">
        <v>21</v>
      </c>
      <c r="V2" s="16" t="s">
        <v>22</v>
      </c>
      <c r="W2" s="16" t="s">
        <v>23</v>
      </c>
      <c r="X2" s="12" t="s">
        <v>24</v>
      </c>
      <c r="Y2" s="12" t="s">
        <v>25</v>
      </c>
      <c r="Z2" s="17" t="s">
        <v>26</v>
      </c>
      <c r="AA2" s="17" t="s">
        <v>27</v>
      </c>
      <c r="AB2" s="5" t="s">
        <v>28</v>
      </c>
      <c r="AC2" s="18"/>
      <c r="AD2" s="18" t="n">
        <f aca="false">COUNTA(AD3:AD21)</f>
        <v>0</v>
      </c>
      <c r="AE2" s="19" t="s">
        <v>29</v>
      </c>
    </row>
    <row r="3" customFormat="false" ht="11.25" hidden="false" customHeight="false" outlineLevel="0" collapsed="false">
      <c r="A3" s="20" t="s">
        <v>30</v>
      </c>
      <c r="B3" s="20" t="s">
        <v>31</v>
      </c>
      <c r="C3" s="20" t="n">
        <v>108143</v>
      </c>
      <c r="D3" s="20" t="s">
        <v>32</v>
      </c>
      <c r="E3" s="20" t="s">
        <v>33</v>
      </c>
      <c r="F3" s="20" t="n">
        <v>62389</v>
      </c>
      <c r="G3" s="20" t="n">
        <v>106069</v>
      </c>
      <c r="H3" s="20" t="s">
        <v>34</v>
      </c>
      <c r="I3" s="21" t="s">
        <v>35</v>
      </c>
      <c r="J3" s="20" t="s">
        <v>36</v>
      </c>
      <c r="K3" s="22" t="n">
        <v>37073</v>
      </c>
      <c r="L3" s="23" t="n">
        <v>37084</v>
      </c>
      <c r="M3" s="21" t="s">
        <v>37</v>
      </c>
      <c r="N3" s="24" t="n">
        <v>37196</v>
      </c>
      <c r="O3" s="25" t="n">
        <v>-300000</v>
      </c>
      <c r="P3" s="25"/>
      <c r="Q3" s="25" t="n">
        <v>300000</v>
      </c>
      <c r="R3" s="23" t="n">
        <v>37196</v>
      </c>
      <c r="S3" s="23" t="n">
        <v>37225</v>
      </c>
      <c r="T3" s="25" t="n">
        <v>-10000</v>
      </c>
      <c r="U3" s="25" t="n">
        <v>-10000</v>
      </c>
      <c r="V3" s="26" t="n">
        <f aca="false">T3*$AD$2</f>
        <v>-0</v>
      </c>
      <c r="W3" s="26" t="n">
        <f aca="false">U3*$AD$2</f>
        <v>-0</v>
      </c>
      <c r="X3" s="25"/>
      <c r="Y3" s="25"/>
      <c r="Z3" s="27" t="str">
        <f aca="false">IF(OR(ABS(X3)&gt;(1+Z$1)*ABS(U3),ABS(X3)&lt;(1-Z$1)*ABS(T3)),"X","")</f>
        <v>X</v>
      </c>
      <c r="AA3" s="27" t="str">
        <f aca="false">IF(OR(ABS(Y3)&gt;(1+AA$1)*ABS(V3),ABS(Y3)&lt;(1-AA$1)*ABS(U3)),"X","")</f>
        <v>X</v>
      </c>
      <c r="AB3" s="28" t="str">
        <f aca="false">IF(OR(IF(AND(M3="I",X3&lt;0),"ERROR"," ")="ERROR",IF(AND(M3="W",X3&gt;0),"ERROR"," ")="ERROR"),"ERROR"," ")</f>
        <v> </v>
      </c>
      <c r="AC3" s="25"/>
      <c r="AD3" s="25"/>
      <c r="AE3" s="22" t="n">
        <v>37196</v>
      </c>
    </row>
    <row r="4" customFormat="false" ht="11.25" hidden="false" customHeight="false" outlineLevel="0" collapsed="false">
      <c r="A4" s="20"/>
      <c r="B4" s="20" t="s">
        <v>31</v>
      </c>
      <c r="C4" s="29" t="n">
        <v>108034</v>
      </c>
      <c r="D4" s="29" t="s">
        <v>38</v>
      </c>
      <c r="E4" s="29" t="s">
        <v>33</v>
      </c>
      <c r="F4" s="29" t="n">
        <v>62389</v>
      </c>
      <c r="G4" s="29" t="n">
        <v>104872</v>
      </c>
      <c r="H4" s="29" t="s">
        <v>34</v>
      </c>
      <c r="I4" s="30" t="s">
        <v>39</v>
      </c>
      <c r="J4" s="29" t="s">
        <v>40</v>
      </c>
      <c r="K4" s="31" t="n">
        <v>37043</v>
      </c>
      <c r="L4" s="32" t="n">
        <v>37055</v>
      </c>
      <c r="M4" s="30" t="s">
        <v>41</v>
      </c>
      <c r="N4" s="33" t="n">
        <v>37196</v>
      </c>
      <c r="O4" s="25" t="n">
        <v>500000</v>
      </c>
      <c r="P4" s="25"/>
      <c r="Q4" s="25" t="n">
        <v>-500000</v>
      </c>
      <c r="R4" s="32" t="n">
        <v>37196</v>
      </c>
      <c r="S4" s="32" t="n">
        <v>37225</v>
      </c>
      <c r="T4" s="25" t="n">
        <v>16666</v>
      </c>
      <c r="U4" s="25" t="n">
        <v>16667</v>
      </c>
      <c r="V4" s="26" t="n">
        <f aca="false">T4*$AD$2</f>
        <v>0</v>
      </c>
      <c r="W4" s="26" t="n">
        <f aca="false">U4*$AD$2</f>
        <v>0</v>
      </c>
      <c r="X4" s="25"/>
      <c r="Y4" s="25"/>
      <c r="Z4" s="27" t="str">
        <f aca="false">IF(OR(ABS(X4)&gt;(1+Z$1)*ABS(U4),ABS(X4)&lt;(1-Z$1)*ABS(T4)),"X","")</f>
        <v>X</v>
      </c>
      <c r="AA4" s="27" t="str">
        <f aca="false">IF(OR(ABS(Y4)&gt;(1+AA$1)*ABS(V4),ABS(Y4)&lt;(1-AA$1)*ABS(U4)),"X","")</f>
        <v>X</v>
      </c>
      <c r="AB4" s="28" t="str">
        <f aca="false">IF(OR(IF(AND(M4="I",X4&lt;0),"ERROR"," ")="ERROR",IF(AND(M4="W",X4&gt;0),"ERROR"," ")="ERROR"),"ERROR"," ")</f>
        <v> </v>
      </c>
      <c r="AC4" s="25"/>
      <c r="AD4" s="25"/>
      <c r="AE4" s="31" t="n">
        <v>37226</v>
      </c>
    </row>
    <row r="5" customFormat="false" ht="11.25" hidden="false" customHeight="false" outlineLevel="0" collapsed="false">
      <c r="A5" s="20"/>
      <c r="B5" s="20" t="s">
        <v>42</v>
      </c>
      <c r="C5" s="20" t="n">
        <v>108129</v>
      </c>
      <c r="D5" s="20" t="s">
        <v>43</v>
      </c>
      <c r="E5" s="20" t="s">
        <v>33</v>
      </c>
      <c r="F5" s="20" t="n">
        <v>71460</v>
      </c>
      <c r="G5" s="20" t="n">
        <v>101918</v>
      </c>
      <c r="H5" s="20" t="s">
        <v>34</v>
      </c>
      <c r="I5" s="21" t="s">
        <v>35</v>
      </c>
      <c r="J5" s="20" t="s">
        <v>40</v>
      </c>
      <c r="K5" s="22" t="n">
        <v>37073</v>
      </c>
      <c r="L5" s="23" t="n">
        <v>37083</v>
      </c>
      <c r="M5" s="21" t="s">
        <v>37</v>
      </c>
      <c r="N5" s="24" t="n">
        <v>37196</v>
      </c>
      <c r="O5" s="25" t="n">
        <v>-700011</v>
      </c>
      <c r="P5" s="25"/>
      <c r="Q5" s="25" t="n">
        <v>700011</v>
      </c>
      <c r="R5" s="23" t="n">
        <v>37196</v>
      </c>
      <c r="S5" s="23" t="n">
        <v>37225</v>
      </c>
      <c r="T5" s="25" t="n">
        <v>-23333</v>
      </c>
      <c r="U5" s="25" t="n">
        <v>-23334</v>
      </c>
      <c r="V5" s="26" t="n">
        <f aca="false">T5*$AD$2</f>
        <v>-0</v>
      </c>
      <c r="W5" s="26" t="n">
        <f aca="false">U5*$AD$2</f>
        <v>-0</v>
      </c>
      <c r="X5" s="25"/>
      <c r="Y5" s="25"/>
      <c r="Z5" s="27" t="str">
        <f aca="false">IF(OR(ABS(X5)&gt;(1+Z$1)*ABS(U5),ABS(X5)&lt;(1-Z$1)*ABS(T5)),"X","")</f>
        <v>X</v>
      </c>
      <c r="AA5" s="27" t="str">
        <f aca="false">IF(OR(ABS(Y5)&gt;(1+AA$1)*ABS(V5),ABS(Y5)&lt;(1-AA$1)*ABS(U5)),"X","")</f>
        <v>X</v>
      </c>
      <c r="AB5" s="28" t="str">
        <f aca="false">IF(OR(IF(AND(M5="I",X5&lt;0),"ERROR"," ")="ERROR",IF(AND(M5="W",X5&gt;0),"ERROR"," ")="ERROR"),"ERROR"," ")</f>
        <v> </v>
      </c>
      <c r="AC5" s="25"/>
      <c r="AD5" s="25"/>
      <c r="AE5" s="22" t="n">
        <v>37196</v>
      </c>
    </row>
    <row r="6" customFormat="false" ht="11.25" hidden="false" customHeight="false" outlineLevel="0" collapsed="false">
      <c r="A6" s="20"/>
      <c r="B6" s="20" t="s">
        <v>42</v>
      </c>
      <c r="C6" s="20" t="n">
        <v>108065</v>
      </c>
      <c r="D6" s="20" t="s">
        <v>44</v>
      </c>
      <c r="E6" s="20" t="s">
        <v>33</v>
      </c>
      <c r="F6" s="20" t="n">
        <v>62389</v>
      </c>
      <c r="G6" s="20" t="n">
        <v>22359</v>
      </c>
      <c r="H6" s="20" t="s">
        <v>34</v>
      </c>
      <c r="I6" s="21" t="s">
        <v>39</v>
      </c>
      <c r="J6" s="20" t="s">
        <v>40</v>
      </c>
      <c r="K6" s="22" t="n">
        <v>37043</v>
      </c>
      <c r="L6" s="23" t="n">
        <v>37067</v>
      </c>
      <c r="M6" s="21" t="s">
        <v>41</v>
      </c>
      <c r="N6" s="24" t="n">
        <v>37196</v>
      </c>
      <c r="O6" s="25" t="n">
        <v>500000</v>
      </c>
      <c r="P6" s="25"/>
      <c r="Q6" s="25" t="n">
        <v>-500000</v>
      </c>
      <c r="R6" s="23" t="n">
        <v>37196</v>
      </c>
      <c r="S6" s="23" t="n">
        <v>37225</v>
      </c>
      <c r="T6" s="25" t="n">
        <v>16666</v>
      </c>
      <c r="U6" s="25" t="n">
        <v>16667</v>
      </c>
      <c r="V6" s="26" t="n">
        <f aca="false">T6*$AD$2</f>
        <v>0</v>
      </c>
      <c r="W6" s="26" t="n">
        <f aca="false">U6*$AD$2</f>
        <v>0</v>
      </c>
      <c r="X6" s="25"/>
      <c r="Y6" s="25"/>
      <c r="Z6" s="27" t="str">
        <f aca="false">IF(OR(ABS(X6)&gt;(1+Z$1)*ABS(U6),ABS(X6)&lt;(1-Z$1)*ABS(T6)),"X","")</f>
        <v>X</v>
      </c>
      <c r="AA6" s="27" t="str">
        <f aca="false">IF(OR(ABS(Y6)&gt;(1+AA$1)*ABS(V6),ABS(Y6)&lt;(1-AA$1)*ABS(U6)),"X","")</f>
        <v>X</v>
      </c>
      <c r="AB6" s="28" t="str">
        <f aca="false">IF(OR(IF(AND(M6="I",X6&lt;0),"ERROR"," ")="ERROR",IF(AND(M6="W",X6&gt;0),"ERROR"," ")="ERROR"),"ERROR"," ")</f>
        <v> </v>
      </c>
      <c r="AC6" s="25"/>
      <c r="AD6" s="25"/>
      <c r="AE6" s="22" t="n">
        <v>37226</v>
      </c>
    </row>
    <row r="7" customFormat="false" ht="11.25" hidden="false" customHeight="false" outlineLevel="0" collapsed="false">
      <c r="A7" s="20"/>
      <c r="B7" s="20" t="s">
        <v>42</v>
      </c>
      <c r="C7" s="20" t="n">
        <v>108066</v>
      </c>
      <c r="D7" s="20" t="s">
        <v>44</v>
      </c>
      <c r="E7" s="20" t="s">
        <v>33</v>
      </c>
      <c r="F7" s="20" t="n">
        <v>62389</v>
      </c>
      <c r="G7" s="20" t="n">
        <v>22359</v>
      </c>
      <c r="H7" s="20" t="s">
        <v>34</v>
      </c>
      <c r="I7" s="21" t="s">
        <v>39</v>
      </c>
      <c r="J7" s="20" t="s">
        <v>40</v>
      </c>
      <c r="K7" s="22" t="n">
        <v>37043</v>
      </c>
      <c r="L7" s="23" t="n">
        <v>37067</v>
      </c>
      <c r="M7" s="21" t="s">
        <v>41</v>
      </c>
      <c r="N7" s="24" t="n">
        <v>37196</v>
      </c>
      <c r="O7" s="25" t="n">
        <v>500000</v>
      </c>
      <c r="P7" s="25"/>
      <c r="Q7" s="25" t="n">
        <v>-500000</v>
      </c>
      <c r="R7" s="23" t="n">
        <v>37196</v>
      </c>
      <c r="S7" s="23" t="n">
        <v>37225</v>
      </c>
      <c r="T7" s="25" t="n">
        <v>16666</v>
      </c>
      <c r="U7" s="25" t="n">
        <v>16667</v>
      </c>
      <c r="V7" s="26" t="n">
        <f aca="false">T7*$AD$2</f>
        <v>0</v>
      </c>
      <c r="W7" s="26" t="n">
        <f aca="false">U7*$AD$2</f>
        <v>0</v>
      </c>
      <c r="X7" s="25"/>
      <c r="Y7" s="25"/>
      <c r="Z7" s="27" t="str">
        <f aca="false">IF(OR(ABS(X7)&gt;(1+Z$1)*ABS(U7),ABS(X7)&lt;(1-Z$1)*ABS(T7)),"X","")</f>
        <v>X</v>
      </c>
      <c r="AA7" s="27" t="str">
        <f aca="false">IF(OR(ABS(Y7)&gt;(1+AA$1)*ABS(V7),ABS(Y7)&lt;(1-AA$1)*ABS(U7)),"X","")</f>
        <v>X</v>
      </c>
      <c r="AB7" s="28" t="str">
        <f aca="false">IF(OR(IF(AND(M7="I",X7&lt;0),"ERROR"," ")="ERROR",IF(AND(M7="W",X7&gt;0),"ERROR"," ")="ERROR"),"ERROR"," ")</f>
        <v> </v>
      </c>
      <c r="AC7" s="25"/>
      <c r="AD7" s="25"/>
      <c r="AE7" s="22" t="n">
        <v>37226</v>
      </c>
    </row>
    <row r="8" customFormat="false" ht="11.25" hidden="false" customHeight="false" outlineLevel="0" collapsed="false">
      <c r="A8" s="20"/>
      <c r="B8" s="20" t="s">
        <v>45</v>
      </c>
      <c r="C8" s="20" t="n">
        <v>108067</v>
      </c>
      <c r="D8" s="20" t="s">
        <v>44</v>
      </c>
      <c r="E8" s="20" t="s">
        <v>33</v>
      </c>
      <c r="F8" s="20" t="n">
        <v>62389</v>
      </c>
      <c r="G8" s="20" t="n">
        <v>22359</v>
      </c>
      <c r="H8" s="20" t="s">
        <v>46</v>
      </c>
      <c r="I8" s="21" t="s">
        <v>47</v>
      </c>
      <c r="J8" s="20" t="s">
        <v>40</v>
      </c>
      <c r="K8" s="22" t="n">
        <v>37043</v>
      </c>
      <c r="L8" s="23" t="n">
        <v>37067</v>
      </c>
      <c r="M8" s="21" t="s">
        <v>37</v>
      </c>
      <c r="N8" s="24" t="n">
        <v>37196</v>
      </c>
      <c r="O8" s="25" t="n">
        <v>-500000</v>
      </c>
      <c r="P8" s="25"/>
      <c r="Q8" s="25" t="n">
        <v>500000</v>
      </c>
      <c r="R8" s="23" t="n">
        <v>37196</v>
      </c>
      <c r="S8" s="23" t="n">
        <v>37225</v>
      </c>
      <c r="T8" s="25" t="n">
        <v>-16666</v>
      </c>
      <c r="U8" s="25" t="n">
        <v>-16666</v>
      </c>
      <c r="V8" s="26" t="n">
        <f aca="false">T8*$AD$2</f>
        <v>-0</v>
      </c>
      <c r="W8" s="26" t="n">
        <f aca="false">U8*$AD$2</f>
        <v>-0</v>
      </c>
      <c r="X8" s="25"/>
      <c r="Y8" s="25"/>
      <c r="Z8" s="27" t="str">
        <f aca="false">IF(OR(ABS(X8)&gt;(1+Z$1)*ABS(U8),ABS(X8)&lt;(1-Z$1)*ABS(T8)),"X","")</f>
        <v>X</v>
      </c>
      <c r="AA8" s="27" t="str">
        <f aca="false">IF(OR(ABS(Y8)&gt;(1+AA$1)*ABS(V8),ABS(Y8)&lt;(1-AA$1)*ABS(U8)),"X","")</f>
        <v>X</v>
      </c>
      <c r="AB8" s="28" t="str">
        <f aca="false">IF(OR(IF(AND(M8="I",X8&lt;0),"ERROR"," ")="ERROR",IF(AND(M8="W",X8&gt;0),"ERROR"," ")="ERROR"),"ERROR"," ")</f>
        <v> </v>
      </c>
      <c r="AC8" s="25"/>
      <c r="AD8" s="25"/>
      <c r="AE8" s="22" t="n">
        <v>37226</v>
      </c>
    </row>
    <row r="9" customFormat="false" ht="11.25" hidden="false" customHeight="false" outlineLevel="0" collapsed="false">
      <c r="A9" s="20"/>
      <c r="B9" s="20" t="s">
        <v>45</v>
      </c>
      <c r="C9" s="20" t="n">
        <v>108089</v>
      </c>
      <c r="D9" s="20" t="s">
        <v>44</v>
      </c>
      <c r="E9" s="20" t="s">
        <v>33</v>
      </c>
      <c r="F9" s="20" t="n">
        <v>62389</v>
      </c>
      <c r="G9" s="20" t="n">
        <v>22359</v>
      </c>
      <c r="H9" s="20" t="s">
        <v>34</v>
      </c>
      <c r="I9" s="21" t="s">
        <v>39</v>
      </c>
      <c r="J9" s="20" t="s">
        <v>40</v>
      </c>
      <c r="K9" s="22" t="n">
        <v>37043</v>
      </c>
      <c r="L9" s="23" t="n">
        <v>37070</v>
      </c>
      <c r="M9" s="21" t="s">
        <v>37</v>
      </c>
      <c r="N9" s="24" t="n">
        <v>37196</v>
      </c>
      <c r="O9" s="25" t="n">
        <v>-499999</v>
      </c>
      <c r="P9" s="25"/>
      <c r="Q9" s="25" t="n">
        <v>499999</v>
      </c>
      <c r="R9" s="23" t="n">
        <v>37196</v>
      </c>
      <c r="S9" s="23" t="n">
        <v>37225</v>
      </c>
      <c r="T9" s="25" t="n">
        <v>-16666</v>
      </c>
      <c r="U9" s="25" t="n">
        <v>-16667</v>
      </c>
      <c r="V9" s="26" t="n">
        <f aca="false">T9*$AD$2</f>
        <v>-0</v>
      </c>
      <c r="W9" s="26" t="n">
        <f aca="false">U9*$AD$2</f>
        <v>-0</v>
      </c>
      <c r="X9" s="25"/>
      <c r="Y9" s="25"/>
      <c r="Z9" s="27" t="str">
        <f aca="false">IF(OR(ABS(X9)&gt;(1+Z$1)*ABS(U9),ABS(X9)&lt;(1-Z$1)*ABS(T9)),"X","")</f>
        <v>X</v>
      </c>
      <c r="AA9" s="27" t="str">
        <f aca="false">IF(OR(ABS(Y9)&gt;(1+AA$1)*ABS(V9),ABS(Y9)&lt;(1-AA$1)*ABS(U9)),"X","")</f>
        <v>X</v>
      </c>
      <c r="AB9" s="28" t="str">
        <f aca="false">IF(OR(IF(AND(M9="I",X9&lt;0),"ERROR"," ")="ERROR",IF(AND(M9="W",X9&gt;0),"ERROR"," ")="ERROR"),"ERROR"," ")</f>
        <v> </v>
      </c>
      <c r="AC9" s="25"/>
      <c r="AD9" s="25"/>
      <c r="AE9" s="22" t="n">
        <v>37196</v>
      </c>
    </row>
    <row r="10" customFormat="false" ht="11.25" hidden="false" customHeight="false" outlineLevel="0" collapsed="false">
      <c r="A10" s="20"/>
      <c r="B10" s="20" t="s">
        <v>48</v>
      </c>
      <c r="C10" s="20" t="n">
        <v>108091</v>
      </c>
      <c r="D10" s="20" t="s">
        <v>44</v>
      </c>
      <c r="E10" s="20" t="s">
        <v>33</v>
      </c>
      <c r="F10" s="20" t="n">
        <v>62996</v>
      </c>
      <c r="G10" s="20" t="n">
        <v>22359</v>
      </c>
      <c r="H10" s="20" t="s">
        <v>46</v>
      </c>
      <c r="I10" s="21" t="s">
        <v>47</v>
      </c>
      <c r="J10" s="20" t="s">
        <v>40</v>
      </c>
      <c r="K10" s="22" t="n">
        <v>37043</v>
      </c>
      <c r="L10" s="23" t="n">
        <v>37070</v>
      </c>
      <c r="M10" s="21" t="s">
        <v>41</v>
      </c>
      <c r="N10" s="24" t="n">
        <v>37196</v>
      </c>
      <c r="O10" s="25" t="n">
        <v>499995</v>
      </c>
      <c r="P10" s="25"/>
      <c r="Q10" s="25" t="n">
        <v>-499995</v>
      </c>
      <c r="R10" s="23" t="n">
        <v>37196</v>
      </c>
      <c r="S10" s="23" t="n">
        <v>37225</v>
      </c>
      <c r="T10" s="25" t="n">
        <v>16666</v>
      </c>
      <c r="U10" s="25" t="n">
        <v>16667</v>
      </c>
      <c r="V10" s="26" t="n">
        <f aca="false">T10*$AD$2</f>
        <v>0</v>
      </c>
      <c r="W10" s="26" t="n">
        <f aca="false">U10*$AD$2</f>
        <v>0</v>
      </c>
      <c r="X10" s="25"/>
      <c r="Y10" s="25"/>
      <c r="Z10" s="27" t="str">
        <f aca="false">IF(OR(ABS(X10)&gt;(1+Z$1)*ABS(U10),ABS(X10)&lt;(1-Z$1)*ABS(T10)),"X","")</f>
        <v>X</v>
      </c>
      <c r="AA10" s="27" t="str">
        <f aca="false">IF(OR(ABS(Y10)&gt;(1+AA$1)*ABS(V10),ABS(Y10)&lt;(1-AA$1)*ABS(U10)),"X","")</f>
        <v>X</v>
      </c>
      <c r="AB10" s="28" t="str">
        <f aca="false">IF(OR(IF(AND(M10="I",X10&lt;0),"ERROR"," ")="ERROR",IF(AND(M10="W",X10&gt;0),"ERROR"," ")="ERROR"),"ERROR"," ")</f>
        <v> </v>
      </c>
      <c r="AC10" s="25"/>
      <c r="AD10" s="25"/>
      <c r="AE10" s="22" t="n">
        <v>37196</v>
      </c>
    </row>
    <row r="11" customFormat="false" ht="11.25" hidden="false" customHeight="false" outlineLevel="0" collapsed="false">
      <c r="A11" s="20"/>
      <c r="B11" s="20" t="s">
        <v>42</v>
      </c>
      <c r="C11" s="20" t="n">
        <v>108118</v>
      </c>
      <c r="D11" s="20" t="s">
        <v>44</v>
      </c>
      <c r="E11" s="20" t="s">
        <v>33</v>
      </c>
      <c r="F11" s="20" t="n">
        <v>62389</v>
      </c>
      <c r="G11" s="20" t="n">
        <v>22359</v>
      </c>
      <c r="H11" s="20" t="s">
        <v>34</v>
      </c>
      <c r="I11" s="21" t="s">
        <v>35</v>
      </c>
      <c r="J11" s="20" t="s">
        <v>49</v>
      </c>
      <c r="K11" s="22" t="n">
        <v>37073</v>
      </c>
      <c r="L11" s="23" t="n">
        <v>37082</v>
      </c>
      <c r="M11" s="21" t="s">
        <v>37</v>
      </c>
      <c r="N11" s="24" t="n">
        <v>37196</v>
      </c>
      <c r="O11" s="25" t="n">
        <v>-1000000</v>
      </c>
      <c r="P11" s="25"/>
      <c r="Q11" s="25" t="n">
        <v>1000000</v>
      </c>
      <c r="R11" s="23" t="n">
        <v>37196</v>
      </c>
      <c r="S11" s="23" t="n">
        <v>37225</v>
      </c>
      <c r="T11" s="25" t="n">
        <v>-33333</v>
      </c>
      <c r="U11" s="25" t="n">
        <v>-33333</v>
      </c>
      <c r="V11" s="26" t="n">
        <f aca="false">T11*$AD$2</f>
        <v>-0</v>
      </c>
      <c r="W11" s="26" t="n">
        <f aca="false">U11*$AD$2</f>
        <v>-0</v>
      </c>
      <c r="X11" s="25"/>
      <c r="Y11" s="25"/>
      <c r="Z11" s="27" t="str">
        <f aca="false">IF(OR(ABS(X11)&gt;(1+Z$1)*ABS(U11),ABS(X11)&lt;(1-Z$1)*ABS(T11)),"X","")</f>
        <v>X</v>
      </c>
      <c r="AA11" s="27" t="str">
        <f aca="false">IF(OR(ABS(Y11)&gt;(1+AA$1)*ABS(V11),ABS(Y11)&lt;(1-AA$1)*ABS(U11)),"X","")</f>
        <v>X</v>
      </c>
      <c r="AB11" s="28" t="str">
        <f aca="false">IF(OR(IF(AND(M11="I",X11&lt;0),"ERROR"," ")="ERROR",IF(AND(M11="W",X11&gt;0),"ERROR"," ")="ERROR"),"ERROR"," ")</f>
        <v> </v>
      </c>
      <c r="AC11" s="25"/>
      <c r="AD11" s="25"/>
      <c r="AE11" s="22" t="n">
        <v>37196</v>
      </c>
    </row>
    <row r="12" customFormat="false" ht="11.25" hidden="false" customHeight="false" outlineLevel="0" collapsed="false">
      <c r="A12" s="20"/>
      <c r="B12" s="20" t="s">
        <v>50</v>
      </c>
      <c r="C12" s="20" t="n">
        <v>108361</v>
      </c>
      <c r="D12" s="20" t="s">
        <v>44</v>
      </c>
      <c r="E12" s="20" t="s">
        <v>33</v>
      </c>
      <c r="F12" s="21" t="n">
        <v>62389</v>
      </c>
      <c r="G12" s="20" t="n">
        <v>22359</v>
      </c>
      <c r="H12" s="20" t="s">
        <v>34</v>
      </c>
      <c r="I12" s="21" t="s">
        <v>39</v>
      </c>
      <c r="J12" s="20" t="s">
        <v>40</v>
      </c>
      <c r="K12" s="22" t="n">
        <v>37135</v>
      </c>
      <c r="L12" s="23" t="n">
        <v>37160</v>
      </c>
      <c r="M12" s="21" t="s">
        <v>41</v>
      </c>
      <c r="N12" s="24" t="n">
        <v>37196</v>
      </c>
      <c r="O12" s="25" t="n">
        <v>750000</v>
      </c>
      <c r="P12" s="25"/>
      <c r="Q12" s="25" t="n">
        <v>-750000</v>
      </c>
      <c r="R12" s="23" t="n">
        <v>37211</v>
      </c>
      <c r="S12" s="23" t="n">
        <v>37225</v>
      </c>
      <c r="T12" s="25" t="n">
        <v>50000</v>
      </c>
      <c r="U12" s="25" t="n">
        <v>50000</v>
      </c>
      <c r="V12" s="26" t="n">
        <f aca="false">T12*$AD$2</f>
        <v>0</v>
      </c>
      <c r="W12" s="26" t="n">
        <f aca="false">U12*$AD$2</f>
        <v>0</v>
      </c>
      <c r="X12" s="25"/>
      <c r="Y12" s="25"/>
      <c r="Z12" s="27" t="str">
        <f aca="false">IF(OR(ABS(X12)&gt;(1+Z$1)*ABS(U12),ABS(X12)&lt;(1-Z$1)*ABS(T12)),"X","")</f>
        <v>X</v>
      </c>
      <c r="AA12" s="27" t="str">
        <f aca="false">IF(OR(ABS(Y12)&gt;(1+AA$1)*ABS(V12),ABS(Y12)&lt;(1-AA$1)*ABS(U12)),"X","")</f>
        <v>X</v>
      </c>
      <c r="AB12" s="28" t="str">
        <f aca="false">IF(OR(IF(AND(M12="I",X12&lt;0),"ERROR"," ")="ERROR",IF(AND(M12="W",X12&gt;0),"ERROR"," ")="ERROR"),"ERROR"," ")</f>
        <v> </v>
      </c>
      <c r="AC12" s="25"/>
      <c r="AD12" s="25"/>
      <c r="AE12" s="22" t="n">
        <v>37377</v>
      </c>
    </row>
    <row r="13" customFormat="false" ht="11.25" hidden="false" customHeight="false" outlineLevel="0" collapsed="false">
      <c r="A13" s="20"/>
      <c r="B13" s="20" t="s">
        <v>51</v>
      </c>
      <c r="C13" s="29" t="n">
        <v>108025</v>
      </c>
      <c r="D13" s="29" t="s">
        <v>52</v>
      </c>
      <c r="E13" s="29" t="s">
        <v>33</v>
      </c>
      <c r="F13" s="29" t="n">
        <v>62389</v>
      </c>
      <c r="G13" s="29" t="n">
        <v>100492</v>
      </c>
      <c r="H13" s="29" t="s">
        <v>34</v>
      </c>
      <c r="I13" s="30" t="s">
        <v>35</v>
      </c>
      <c r="J13" s="29" t="s">
        <v>40</v>
      </c>
      <c r="K13" s="31" t="n">
        <v>37043</v>
      </c>
      <c r="L13" s="32" t="n">
        <v>37053</v>
      </c>
      <c r="M13" s="30" t="s">
        <v>37</v>
      </c>
      <c r="N13" s="33" t="n">
        <v>37196</v>
      </c>
      <c r="O13" s="25" t="n">
        <v>-310000</v>
      </c>
      <c r="P13" s="25"/>
      <c r="Q13" s="25" t="n">
        <v>310000</v>
      </c>
      <c r="R13" s="32" t="n">
        <v>37196</v>
      </c>
      <c r="S13" s="32" t="n">
        <v>37225</v>
      </c>
      <c r="T13" s="25" t="n">
        <v>-10333</v>
      </c>
      <c r="U13" s="25" t="n">
        <v>-10334</v>
      </c>
      <c r="V13" s="26" t="n">
        <f aca="false">T13*$AD$2</f>
        <v>-0</v>
      </c>
      <c r="W13" s="26" t="n">
        <f aca="false">U13*$AD$2</f>
        <v>-0</v>
      </c>
      <c r="X13" s="25"/>
      <c r="Y13" s="25"/>
      <c r="Z13" s="27" t="str">
        <f aca="false">IF(OR(ABS(X13)&gt;(1+Z$1)*ABS(U13),ABS(X13)&lt;(1-Z$1)*ABS(T13)),"X","")</f>
        <v>X</v>
      </c>
      <c r="AA13" s="27" t="str">
        <f aca="false">IF(OR(ABS(Y13)&gt;(1+AA$1)*ABS(V13),ABS(Y13)&lt;(1-AA$1)*ABS(U13)),"X","")</f>
        <v>X</v>
      </c>
      <c r="AB13" s="28" t="str">
        <f aca="false">IF(OR(IF(AND(M13="I",X13&lt;0),"ERROR"," ")="ERROR",IF(AND(M13="W",X13&gt;0),"ERROR"," ")="ERROR"),"ERROR"," ")</f>
        <v> </v>
      </c>
      <c r="AC13" s="25"/>
      <c r="AD13" s="25"/>
      <c r="AE13" s="31" t="n">
        <v>37196</v>
      </c>
    </row>
    <row r="14" customFormat="false" ht="11.25" hidden="false" customHeight="false" outlineLevel="0" collapsed="false">
      <c r="A14" s="20"/>
      <c r="B14" s="20" t="s">
        <v>51</v>
      </c>
      <c r="C14" s="34" t="n">
        <v>106788</v>
      </c>
      <c r="D14" s="20" t="s">
        <v>53</v>
      </c>
      <c r="E14" s="20" t="s">
        <v>33</v>
      </c>
      <c r="F14" s="21" t="n">
        <v>62389</v>
      </c>
      <c r="G14" s="35" t="n">
        <v>21228</v>
      </c>
      <c r="H14" s="20" t="s">
        <v>34</v>
      </c>
      <c r="I14" s="21" t="s">
        <v>39</v>
      </c>
      <c r="J14" s="20" t="s">
        <v>54</v>
      </c>
      <c r="K14" s="24" t="n">
        <v>36708</v>
      </c>
      <c r="L14" s="36" t="n">
        <v>36712</v>
      </c>
      <c r="M14" s="21" t="s">
        <v>37</v>
      </c>
      <c r="N14" s="24" t="n">
        <v>37196</v>
      </c>
      <c r="O14" s="25" t="n">
        <v>-948000</v>
      </c>
      <c r="P14" s="25"/>
      <c r="Q14" s="25" t="n">
        <v>948000</v>
      </c>
      <c r="R14" s="37" t="n">
        <v>37196</v>
      </c>
      <c r="S14" s="37" t="n">
        <v>37225</v>
      </c>
      <c r="T14" s="25" t="n">
        <v>-31600</v>
      </c>
      <c r="U14" s="25" t="n">
        <v>-31600</v>
      </c>
      <c r="V14" s="26" t="n">
        <f aca="false">T14*$AD$2</f>
        <v>-0</v>
      </c>
      <c r="W14" s="26" t="n">
        <f aca="false">U14*$AD$2</f>
        <v>-0</v>
      </c>
      <c r="X14" s="25"/>
      <c r="Y14" s="25"/>
      <c r="Z14" s="27" t="str">
        <f aca="false">IF(OR(ABS(X14)&gt;(1+Z$1)*ABS(U14),ABS(X14)&lt;(1-Z$1)*ABS(T14)),"X","")</f>
        <v>X</v>
      </c>
      <c r="AA14" s="27" t="str">
        <f aca="false">IF(OR(ABS(Y14)&gt;(1+AA$1)*ABS(V14),ABS(Y14)&lt;(1-AA$1)*ABS(U14)),"X","")</f>
        <v>X</v>
      </c>
      <c r="AB14" s="28" t="str">
        <f aca="false">IF(OR(IF(AND(M14="I",X14&lt;0),"ERROR"," ")="ERROR",IF(AND(M14="W",X14&gt;0),"ERROR"," ")="ERROR"),"ERROR"," ")</f>
        <v> </v>
      </c>
      <c r="AC14" s="25"/>
      <c r="AD14" s="38"/>
      <c r="AE14" s="22" t="n">
        <v>37196</v>
      </c>
    </row>
    <row r="15" customFormat="false" ht="11.25" hidden="false" customHeight="false" outlineLevel="0" collapsed="false">
      <c r="A15" s="20"/>
      <c r="B15" s="20" t="s">
        <v>48</v>
      </c>
      <c r="C15" s="34" t="n">
        <v>106789</v>
      </c>
      <c r="D15" s="20" t="s">
        <v>53</v>
      </c>
      <c r="E15" s="20" t="s">
        <v>33</v>
      </c>
      <c r="F15" s="21" t="n">
        <v>62389</v>
      </c>
      <c r="G15" s="35" t="n">
        <v>21228</v>
      </c>
      <c r="H15" s="29" t="s">
        <v>46</v>
      </c>
      <c r="I15" s="30" t="s">
        <v>47</v>
      </c>
      <c r="J15" s="20" t="s">
        <v>54</v>
      </c>
      <c r="K15" s="24" t="n">
        <v>36708</v>
      </c>
      <c r="L15" s="36" t="n">
        <v>36712</v>
      </c>
      <c r="M15" s="21" t="s">
        <v>41</v>
      </c>
      <c r="N15" s="24" t="n">
        <v>37196</v>
      </c>
      <c r="O15" s="25" t="n">
        <v>948000</v>
      </c>
      <c r="P15" s="25"/>
      <c r="Q15" s="25" t="n">
        <v>-948000</v>
      </c>
      <c r="R15" s="37" t="n">
        <v>37196</v>
      </c>
      <c r="S15" s="37" t="n">
        <v>37225</v>
      </c>
      <c r="T15" s="25" t="n">
        <v>30580</v>
      </c>
      <c r="U15" s="25" t="n">
        <v>30580</v>
      </c>
      <c r="V15" s="26" t="n">
        <f aca="false">T15*$AD$2</f>
        <v>0</v>
      </c>
      <c r="W15" s="26" t="n">
        <f aca="false">U15*$AD$2</f>
        <v>0</v>
      </c>
      <c r="X15" s="25"/>
      <c r="Y15" s="25"/>
      <c r="Z15" s="27" t="str">
        <f aca="false">IF(OR(ABS(X15)&gt;(1+Z$1)*ABS(U15),ABS(X15)&lt;(1-Z$1)*ABS(T15)),"X","")</f>
        <v>X</v>
      </c>
      <c r="AA15" s="27" t="str">
        <f aca="false">IF(OR(ABS(Y15)&gt;(1+AA$1)*ABS(V15),ABS(Y15)&lt;(1-AA$1)*ABS(U15)),"X","")</f>
        <v>X</v>
      </c>
      <c r="AB15" s="28" t="str">
        <f aca="false">IF(OR(IF(AND(M15="I",X15&lt;0),"ERROR"," ")="ERROR",IF(AND(M15="W",X15&gt;0),"ERROR"," ")="ERROR"),"ERROR"," ")</f>
        <v> </v>
      </c>
      <c r="AC15" s="25"/>
      <c r="AD15" s="38"/>
      <c r="AE15" s="22" t="n">
        <v>37196</v>
      </c>
    </row>
    <row r="16" customFormat="false" ht="11.25" hidden="false" customHeight="false" outlineLevel="0" collapsed="false">
      <c r="A16" s="20"/>
      <c r="B16" s="20" t="s">
        <v>42</v>
      </c>
      <c r="C16" s="20" t="n">
        <v>107916</v>
      </c>
      <c r="D16" s="20" t="s">
        <v>55</v>
      </c>
      <c r="E16" s="20" t="s">
        <v>33</v>
      </c>
      <c r="F16" s="20" t="n">
        <v>62389</v>
      </c>
      <c r="G16" s="20" t="n">
        <v>100648</v>
      </c>
      <c r="H16" s="20" t="s">
        <v>34</v>
      </c>
      <c r="I16" s="21" t="s">
        <v>39</v>
      </c>
      <c r="J16" s="20" t="s">
        <v>40</v>
      </c>
      <c r="K16" s="22" t="n">
        <v>37012</v>
      </c>
      <c r="L16" s="23" t="n">
        <v>37012</v>
      </c>
      <c r="M16" s="21" t="s">
        <v>41</v>
      </c>
      <c r="N16" s="24" t="n">
        <v>37196</v>
      </c>
      <c r="O16" s="25" t="n">
        <v>500000</v>
      </c>
      <c r="P16" s="25"/>
      <c r="Q16" s="25" t="n">
        <v>-500000</v>
      </c>
      <c r="R16" s="23" t="n">
        <v>37196</v>
      </c>
      <c r="S16" s="23" t="n">
        <v>37225</v>
      </c>
      <c r="T16" s="25" t="n">
        <v>16666</v>
      </c>
      <c r="U16" s="25" t="n">
        <v>16667</v>
      </c>
      <c r="V16" s="26" t="n">
        <f aca="false">T16*$AD$2</f>
        <v>0</v>
      </c>
      <c r="W16" s="26" t="n">
        <f aca="false">U16*$AD$2</f>
        <v>0</v>
      </c>
      <c r="X16" s="25"/>
      <c r="Y16" s="25"/>
      <c r="Z16" s="27" t="str">
        <f aca="false">IF(OR(ABS(X16)&gt;(1+Z$1)*ABS(U16),ABS(X16)&lt;(1-Z$1)*ABS(T16)),"X","")</f>
        <v>X</v>
      </c>
      <c r="AA16" s="27" t="str">
        <f aca="false">IF(OR(ABS(Y16)&gt;(1+AA$1)*ABS(V16),ABS(Y16)&lt;(1-AA$1)*ABS(U16)),"X","")</f>
        <v>X</v>
      </c>
      <c r="AB16" s="28" t="str">
        <f aca="false">IF(OR(IF(AND(M16="I",X16&lt;0),"ERROR"," ")="ERROR",IF(AND(M16="W",X16&gt;0),"ERROR"," ")="ERROR"),"ERROR"," ")</f>
        <v> </v>
      </c>
      <c r="AC16" s="25"/>
      <c r="AD16" s="25"/>
      <c r="AE16" s="22" t="n">
        <v>37226</v>
      </c>
    </row>
    <row r="17" customFormat="false" ht="11.25" hidden="false" customHeight="false" outlineLevel="0" collapsed="false">
      <c r="A17" s="20"/>
      <c r="B17" s="20" t="s">
        <v>50</v>
      </c>
      <c r="C17" s="20"/>
      <c r="D17" s="20"/>
      <c r="E17" s="20"/>
      <c r="F17" s="21"/>
      <c r="G17" s="20"/>
      <c r="H17" s="20"/>
      <c r="I17" s="21"/>
      <c r="J17" s="20"/>
      <c r="K17" s="22"/>
      <c r="L17" s="23"/>
      <c r="M17" s="21"/>
      <c r="N17" s="24"/>
      <c r="O17" s="25"/>
      <c r="P17" s="25"/>
      <c r="Q17" s="25"/>
      <c r="R17" s="23"/>
      <c r="S17" s="23"/>
      <c r="T17" s="25"/>
      <c r="U17" s="25"/>
      <c r="V17" s="26" t="n">
        <f aca="false">T17*$AD$2</f>
        <v>0</v>
      </c>
      <c r="W17" s="26" t="n">
        <f aca="false">U17*$AD$2</f>
        <v>0</v>
      </c>
      <c r="X17" s="25"/>
      <c r="Y17" s="25"/>
      <c r="Z17" s="27" t="str">
        <f aca="false">IF(OR(ABS(X17)&gt;(1+Z$1)*ABS(U17),ABS(X17)&lt;(1-Z$1)*ABS(T17)),"X","")</f>
        <v/>
      </c>
      <c r="AA17" s="27" t="str">
        <f aca="false">IF(OR(ABS(Y17)&gt;(1+AA$1)*ABS(V17),ABS(Y17)&lt;(1-AA$1)*ABS(U17)),"X","")</f>
        <v/>
      </c>
      <c r="AB17" s="28" t="str">
        <f aca="false">IF(OR(IF(AND(M17="I",X17&lt;0),"ERROR"," ")="ERROR",IF(AND(M17="W",X17&gt;0),"ERROR"," ")="ERROR"),"ERROR"," ")</f>
        <v> </v>
      </c>
      <c r="AC17" s="25"/>
      <c r="AD17" s="25"/>
      <c r="AE17" s="22"/>
    </row>
    <row r="18" customFormat="false" ht="11.25" hidden="false" customHeight="false" outlineLevel="0" collapsed="false">
      <c r="A18" s="20"/>
      <c r="B18" s="20" t="s">
        <v>51</v>
      </c>
      <c r="C18" s="20"/>
      <c r="D18" s="20"/>
      <c r="E18" s="20"/>
      <c r="F18" s="21"/>
      <c r="G18" s="20"/>
      <c r="H18" s="20"/>
      <c r="I18" s="21"/>
      <c r="J18" s="20"/>
      <c r="K18" s="22"/>
      <c r="L18" s="23"/>
      <c r="M18" s="21"/>
      <c r="N18" s="24"/>
      <c r="O18" s="25"/>
      <c r="P18" s="25"/>
      <c r="Q18" s="25"/>
      <c r="R18" s="23"/>
      <c r="S18" s="23"/>
      <c r="T18" s="25"/>
      <c r="U18" s="25"/>
      <c r="V18" s="26" t="n">
        <f aca="false">T18*$AD$2</f>
        <v>0</v>
      </c>
      <c r="W18" s="26" t="n">
        <f aca="false">U18*$AD$2</f>
        <v>0</v>
      </c>
      <c r="X18" s="25"/>
      <c r="Y18" s="25"/>
      <c r="Z18" s="27" t="str">
        <f aca="false">IF(OR(ABS(X18)&gt;(1+Z$1)*ABS(U18),ABS(X18)&lt;(1-Z$1)*ABS(T18)),"X","")</f>
        <v/>
      </c>
      <c r="AA18" s="27" t="str">
        <f aca="false">IF(OR(ABS(Y18)&gt;(1+AA$1)*ABS(V18),ABS(Y18)&lt;(1-AA$1)*ABS(U18)),"X","")</f>
        <v/>
      </c>
      <c r="AB18" s="28" t="str">
        <f aca="false">IF(OR(IF(AND(M18="I",X18&lt;0),"ERROR"," ")="ERROR",IF(AND(M18="W",X18&gt;0),"ERROR"," ")="ERROR"),"ERROR"," ")</f>
        <v> </v>
      </c>
      <c r="AC18" s="25"/>
      <c r="AD18" s="25"/>
      <c r="AE18" s="22"/>
    </row>
    <row r="19" customFormat="false" ht="12.75" hidden="false" customHeight="false" outlineLevel="0" collapsed="false">
      <c r="C19" s="20"/>
      <c r="D19" s="20"/>
      <c r="E19" s="20"/>
      <c r="F19" s="21"/>
      <c r="G19" s="20"/>
      <c r="H19" s="20"/>
      <c r="I19" s="21"/>
      <c r="J19" s="20"/>
      <c r="K19" s="22"/>
      <c r="L19" s="23"/>
      <c r="M19" s="21"/>
      <c r="N19" s="24"/>
      <c r="O19" s="25"/>
      <c r="P19" s="25"/>
      <c r="Q19" s="25"/>
      <c r="R19" s="23"/>
      <c r="S19" s="23"/>
      <c r="T19" s="25"/>
      <c r="U19" s="25"/>
      <c r="W19" s="26" t="n">
        <f aca="false">U19*$AD$2</f>
        <v>0</v>
      </c>
      <c r="X19" s="25"/>
      <c r="Y19" s="25"/>
      <c r="Z19" s="27" t="str">
        <f aca="false">IF(OR(ABS(X19)&gt;(1+Z$1)*ABS(U19),ABS(X19)&lt;(1-Z$1)*ABS(T19)),"X","")</f>
        <v/>
      </c>
      <c r="AA19" s="27" t="str">
        <f aca="false">IF(OR(ABS(Y19)&gt;(1+AA$1)*ABS(V19),ABS(Y19)&lt;(1-AA$1)*ABS(U19)),"X","")</f>
        <v/>
      </c>
      <c r="AB19" s="28" t="str">
        <f aca="false">IF(OR(IF(AND(M19="I",X19&lt;0),"ERROR"," ")="ERROR",IF(AND(M19="W",X19&gt;0),"ERROR"," ")="ERROR"),"ERROR"," ")</f>
        <v> </v>
      </c>
      <c r="AE19" s="22"/>
    </row>
    <row r="20" customFormat="false" ht="11.25" hidden="false" customHeight="false" outlineLevel="0" collapsed="false">
      <c r="A20" s="20"/>
      <c r="B20" s="20" t="s">
        <v>51</v>
      </c>
      <c r="C20" s="34"/>
      <c r="D20" s="20"/>
      <c r="E20" s="20"/>
      <c r="F20" s="21"/>
      <c r="G20" s="35"/>
      <c r="H20" s="29"/>
      <c r="I20" s="30"/>
      <c r="J20" s="20"/>
      <c r="K20" s="24"/>
      <c r="L20" s="36"/>
      <c r="M20" s="21"/>
      <c r="N20" s="24"/>
      <c r="O20" s="25"/>
      <c r="P20" s="25"/>
      <c r="Q20" s="25" t="n">
        <v>-500000</v>
      </c>
      <c r="R20" s="37"/>
      <c r="S20" s="37"/>
      <c r="T20" s="25"/>
      <c r="U20" s="25"/>
      <c r="V20" s="26"/>
      <c r="W20" s="26"/>
      <c r="X20" s="25"/>
      <c r="Y20" s="25"/>
      <c r="Z20" s="27"/>
      <c r="AA20" s="27"/>
      <c r="AB20" s="28" t="str">
        <f aca="false">IF(OR(IF(AND(M20="I",X20&lt;0),"ERROR"," ")="ERROR",IF(AND(M20="W",X20&gt;0),"ERROR"," ")="ERROR"),"ERROR"," ")</f>
        <v> </v>
      </c>
      <c r="AC20" s="25"/>
      <c r="AD20" s="25"/>
      <c r="AE20" s="22"/>
    </row>
    <row r="21" customFormat="false" ht="11.25" hidden="false" customHeight="false" outlineLevel="0" collapsed="false">
      <c r="A21" s="20"/>
      <c r="B21" s="20" t="s">
        <v>51</v>
      </c>
      <c r="C21" s="20"/>
      <c r="D21" s="20"/>
      <c r="E21" s="20"/>
      <c r="F21" s="21"/>
      <c r="G21" s="20"/>
      <c r="H21" s="20"/>
      <c r="I21" s="21"/>
      <c r="J21" s="20"/>
      <c r="K21" s="22"/>
      <c r="L21" s="23"/>
      <c r="M21" s="21"/>
      <c r="N21" s="22"/>
      <c r="O21" s="25"/>
      <c r="P21" s="20"/>
      <c r="Q21" s="25"/>
      <c r="R21" s="23"/>
      <c r="S21" s="23"/>
      <c r="T21" s="25"/>
      <c r="U21" s="25"/>
      <c r="V21" s="25"/>
      <c r="W21" s="26"/>
      <c r="X21" s="25"/>
      <c r="Y21" s="25"/>
      <c r="Z21" s="27"/>
      <c r="AA21" s="27"/>
      <c r="AB21" s="28" t="str">
        <f aca="false">IF(OR(IF(AND(M21="I",X21&lt;0),"ERROR"," ")="ERROR",IF(AND(M21="W",X21&gt;0),"ERROR"," ")="ERROR"),"ERROR"," ")</f>
        <v> </v>
      </c>
      <c r="AC21" s="25"/>
      <c r="AD21" s="25"/>
      <c r="AE21" s="22"/>
    </row>
    <row r="22" customFormat="false" ht="11.25" hidden="false" customHeight="false" outlineLevel="0" collapsed="false">
      <c r="A22" s="20"/>
      <c r="B22" s="20" t="s">
        <v>51</v>
      </c>
      <c r="C22" s="20"/>
      <c r="D22" s="20"/>
      <c r="E22" s="20"/>
      <c r="F22" s="21"/>
      <c r="G22" s="20"/>
      <c r="H22" s="20"/>
      <c r="I22" s="21"/>
      <c r="J22" s="20"/>
      <c r="K22" s="22"/>
      <c r="L22" s="23"/>
      <c r="M22" s="21"/>
      <c r="N22" s="22"/>
      <c r="O22" s="25"/>
      <c r="P22" s="20"/>
      <c r="Q22" s="25"/>
      <c r="R22" s="23"/>
      <c r="S22" s="23"/>
      <c r="T22" s="25"/>
      <c r="U22" s="25"/>
      <c r="V22" s="25"/>
      <c r="W22" s="25"/>
      <c r="X22" s="25"/>
      <c r="Y22" s="25"/>
      <c r="Z22" s="27"/>
      <c r="AA22" s="27"/>
      <c r="AB22" s="28" t="str">
        <f aca="false">IF(OR(IF(AND(M22="I",X22&lt;0),"ERROR"," ")="ERROR",IF(AND(M22="W",X22&gt;0),"ERROR"," ")="ERROR"),"ERROR"," ")</f>
        <v> </v>
      </c>
      <c r="AC22" s="25"/>
      <c r="AD22" s="25"/>
      <c r="AE22" s="22"/>
    </row>
    <row r="23" customFormat="false" ht="12.75" hidden="false" customHeight="false" outlineLevel="0" collapsed="false">
      <c r="C23" s="39"/>
      <c r="D23" s="39"/>
      <c r="E23" s="39"/>
      <c r="F23" s="40"/>
      <c r="G23" s="39"/>
      <c r="H23" s="39"/>
      <c r="I23" s="39"/>
      <c r="J23" s="39"/>
      <c r="K23" s="39"/>
      <c r="L23" s="39"/>
      <c r="M23" s="39"/>
      <c r="N23" s="39"/>
      <c r="O23" s="41" t="n">
        <f aca="false">SUM(O3:O22)</f>
        <v>-60015</v>
      </c>
      <c r="P23" s="39"/>
      <c r="Q23" s="39"/>
      <c r="R23" s="39"/>
      <c r="S23" s="39"/>
      <c r="T23" s="41" t="n">
        <f aca="false">SUM(T3:T22)</f>
        <v>21979</v>
      </c>
      <c r="U23" s="41" t="n">
        <f aca="false">SUM(U3:U22)</f>
        <v>21981</v>
      </c>
      <c r="V23" s="41" t="n">
        <f aca="false">SUM(V3:V22)</f>
        <v>0</v>
      </c>
      <c r="W23" s="41" t="n">
        <f aca="false">SUM(W3:W22)</f>
        <v>0</v>
      </c>
      <c r="X23" s="41" t="n">
        <f aca="false">SUM(X3:X22)</f>
        <v>0</v>
      </c>
      <c r="Y23" s="41" t="n">
        <f aca="false">SUM(Y3:Y22)</f>
        <v>0</v>
      </c>
    </row>
    <row r="26" customFormat="false" ht="12.75" hidden="false" customHeight="false" outlineLevel="0" collapsed="false">
      <c r="X26" s="42"/>
      <c r="Y26" s="42"/>
    </row>
  </sheetData>
  <printOptions headings="false" gridLines="true" gridLinesSet="true" horizontalCentered="false" verticalCentered="false"/>
  <pageMargins left="0" right="0" top="0.5" bottom="0.5" header="0.511811023622047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2001-04-30T16:42:59Z</dcterms:created>
  <dc:creator>kthreet</dc:creator>
  <dc:description/>
  <dc:language>en-US</dc:language>
  <cp:lastModifiedBy>rcabrer</cp:lastModifiedBy>
  <cp:lastPrinted>2001-09-04T16:23:42Z</cp:lastPrinted>
  <dcterms:modified xsi:type="dcterms:W3CDTF">2001-10-25T17:18:50Z</dcterms:modified>
  <cp:revision>0</cp:revision>
  <dc:subject/>
  <dc:title/>
</cp:coreProperties>
</file>