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_rels/chart7.xml.rels" ContentType="application/vnd.openxmlformats-package.relationships+xml"/>
  <Override PartName="/xl/charts/_rels/chart6.xml.rels" ContentType="application/vnd.openxmlformats-package.relationships+xml"/>
  <Override PartName="/xl/charts/_rels/chart5.xml.rels" ContentType="application/vnd.openxmlformats-package.relationships+xml"/>
  <Override PartName="/xl/charts/_rels/chart4.xml.rels" ContentType="application/vnd.openxmlformats-package.relationships+xml"/>
  <Override PartName="/xl/charts/_rels/chart3.xml.rels" ContentType="application/vnd.openxmlformats-package.relationships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drawings/_rels/drawing1.xml.rels" ContentType="application/vnd.openxmlformats-package.relationships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ml.chartshapes+xml"/>
  <Override PartName="/xl/drawings/drawing6.xml" ContentType="application/vnd.openxmlformats-officedocument.drawingml.chartshapes+xml"/>
  <Override PartName="/xl/drawings/drawing7.xml" ContentType="application/vnd.openxmlformats-officedocument.drawingml.chartshapes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rth America Trading" sheetId="1" state="visible" r:id="rId3"/>
    <sheet name="North America Trading Data" sheetId="2" state="visible" r:id="rId4"/>
    <sheet name="Linked Data " sheetId="3" state="visible" r:id="rId5"/>
    <sheet name="Hot List" sheetId="4" state="visible" r:id="rId6"/>
    <sheet name="Portfolio Data" sheetId="5" state="visible" r:id="rId7"/>
    <sheet name="Headcount Data" sheetId="6" state="visible" r:id="rId8"/>
    <sheet name="Hard Look Assets Types" sheetId="7" state="visible" r:id="rId9"/>
  </sheets>
  <externalReferences>
    <externalReference r:id="rId10"/>
    <externalReference r:id="rId11"/>
  </externalReferences>
  <definedNames>
    <definedName function="false" hidden="false" localSheetId="3" name="_xlnm.Print_Area" vbProcedure="false">'Hot List'!$A$1:$G$17</definedName>
    <definedName function="false" hidden="false" localSheetId="2" name="_xlnm.Print_Area" vbProcedure="false">'Linked Data '!$A$1:$P$57</definedName>
    <definedName function="false" hidden="false" localSheetId="0" name="_xlnm.Print_Area" vbProcedure="false">'North America Trading'!$A$1:$P$47</definedName>
    <definedName function="false" hidden="false" localSheetId="1" name="_xlnm.Print_Area" vbProcedure="false">'North America Trading Data'!$A$16:$P$81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<sst xmlns="http://schemas.openxmlformats.org/spreadsheetml/2006/main" count="280" uniqueCount="168">
  <si>
    <t xml:space="preserve">NORTH AMERICA TRADING</t>
  </si>
  <si>
    <t xml:space="preserve">Earnings Summary</t>
  </si>
  <si>
    <t xml:space="preserve">Direct</t>
  </si>
  <si>
    <t xml:space="preserve">Gross</t>
  </si>
  <si>
    <t xml:space="preserve">Commercial</t>
  </si>
  <si>
    <t xml:space="preserve">Plan</t>
  </si>
  <si>
    <t xml:space="preserve">Margin</t>
  </si>
  <si>
    <t xml:space="preserve">Expenses</t>
  </si>
  <si>
    <t xml:space="preserve">EBIT</t>
  </si>
  <si>
    <t xml:space="preserve">Variance</t>
  </si>
  <si>
    <t xml:space="preserve">Gas </t>
  </si>
  <si>
    <t xml:space="preserve">Power</t>
  </si>
  <si>
    <t xml:space="preserve">Drift</t>
  </si>
  <si>
    <t xml:space="preserve">Other </t>
  </si>
  <si>
    <t xml:space="preserve">Total</t>
  </si>
  <si>
    <t xml:space="preserve"> Gas</t>
  </si>
  <si>
    <t xml:space="preserve">NORTH AMERICA'S CHART DATA</t>
  </si>
  <si>
    <t xml:space="preserve">GROSS MARGIN</t>
  </si>
  <si>
    <t xml:space="preserve">Gas</t>
  </si>
  <si>
    <t xml:space="preserve">Gas Plan</t>
  </si>
  <si>
    <t xml:space="preserve">Power Plan</t>
  </si>
  <si>
    <t xml:space="preserve">Drift Plan</t>
  </si>
  <si>
    <t xml:space="preserve">4/20</t>
  </si>
  <si>
    <t xml:space="preserve">4/27</t>
  </si>
  <si>
    <t xml:space="preserve">5/4</t>
  </si>
  <si>
    <t xml:space="preserve">5/11</t>
  </si>
  <si>
    <t xml:space="preserve">5/18</t>
  </si>
  <si>
    <t xml:space="preserve">5/25</t>
  </si>
  <si>
    <t xml:space="preserve">6/1</t>
  </si>
  <si>
    <t xml:space="preserve">6/8</t>
  </si>
  <si>
    <t xml:space="preserve">6/15</t>
  </si>
  <si>
    <t xml:space="preserve">6/22</t>
  </si>
  <si>
    <t xml:space="preserve">6/29</t>
  </si>
  <si>
    <t xml:space="preserve">GAS</t>
  </si>
  <si>
    <t xml:space="preserve">VAR</t>
  </si>
  <si>
    <t xml:space="preserve">VAR Limit</t>
  </si>
  <si>
    <t xml:space="preserve">NOP</t>
  </si>
  <si>
    <t xml:space="preserve">NOP Limit</t>
  </si>
  <si>
    <t xml:space="preserve">NORTH AMERICA</t>
  </si>
  <si>
    <t xml:space="preserve">TRADING</t>
  </si>
  <si>
    <t xml:space="preserve">Actual</t>
  </si>
  <si>
    <t xml:space="preserve">Actual Dir</t>
  </si>
  <si>
    <t xml:space="preserve">Plan Direct</t>
  </si>
  <si>
    <t xml:space="preserve">Comm Exp</t>
  </si>
  <si>
    <t xml:space="preserve">Linked To Groups</t>
  </si>
  <si>
    <t xml:space="preserve">"Earnings Summary"</t>
  </si>
  <si>
    <t xml:space="preserve">Drift </t>
  </si>
  <si>
    <t xml:space="preserve">Other</t>
  </si>
  <si>
    <t xml:space="preserve">ORIGINATION</t>
  </si>
  <si>
    <t xml:space="preserve">Forecast</t>
  </si>
  <si>
    <t xml:space="preserve">ASSETS &amp; INVESTMENTS</t>
  </si>
  <si>
    <t xml:space="preserve">Public Portfolio</t>
  </si>
  <si>
    <t xml:space="preserve">Private Valuation</t>
  </si>
  <si>
    <t xml:space="preserve">EES 50%</t>
  </si>
  <si>
    <t xml:space="preserve">Equity Earnings Enron Ind. Parts.</t>
  </si>
  <si>
    <t xml:space="preserve">Asset/Accrual Margin</t>
  </si>
  <si>
    <t xml:space="preserve">Direct Commercial Expenses</t>
  </si>
  <si>
    <t xml:space="preserve">EXPENSES</t>
  </si>
  <si>
    <t xml:space="preserve">Actuals</t>
  </si>
  <si>
    <t xml:space="preserve">Direct </t>
  </si>
  <si>
    <t xml:space="preserve">Operating</t>
  </si>
  <si>
    <r>
      <rPr>
        <b val="true"/>
        <sz val="9"/>
        <rFont val="Arial"/>
        <family val="2"/>
      </rPr>
      <t xml:space="preserve">Group Expenses</t>
    </r>
    <r>
      <rPr>
        <sz val="9"/>
        <rFont val="Arial"/>
        <family val="2"/>
      </rPr>
      <t xml:space="preserve"> (Support)</t>
    </r>
  </si>
  <si>
    <r>
      <rPr>
        <b val="true"/>
        <sz val="9"/>
        <rFont val="Arial"/>
        <family val="2"/>
      </rPr>
      <t xml:space="preserve">Corporate Expenses</t>
    </r>
    <r>
      <rPr>
        <sz val="9"/>
        <rFont val="Arial"/>
        <family val="2"/>
      </rPr>
      <t xml:space="preserve"> (Support)</t>
    </r>
  </si>
  <si>
    <t xml:space="preserve">Support Total</t>
  </si>
  <si>
    <t xml:space="preserve">Allocated</t>
  </si>
  <si>
    <t xml:space="preserve">Facility Cost (Other)</t>
  </si>
  <si>
    <t xml:space="preserve">Interest (Other)</t>
  </si>
  <si>
    <t xml:space="preserve">Other Total for EXPENSES</t>
  </si>
  <si>
    <t xml:space="preserve">TOTAL EXPENSES</t>
  </si>
  <si>
    <t xml:space="preserve">(formula is Direct Comm Exp Total + Supprt Total + Other Total)</t>
  </si>
  <si>
    <t xml:space="preserve">EBT LINE CHECK</t>
  </si>
  <si>
    <t xml:space="preserve">TOTAL MARGIN</t>
  </si>
  <si>
    <t xml:space="preserve">(formula is Trading + Origination + Assets &amp; Invts)</t>
  </si>
  <si>
    <r>
      <rPr>
        <sz val="7"/>
        <rFont val="Arial"/>
        <family val="2"/>
      </rPr>
      <t xml:space="preserve">(formula is Total Margin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All Expenses - </t>
    </r>
    <r>
      <rPr>
        <b val="true"/>
        <u val="single"/>
        <sz val="7"/>
        <rFont val="Arial"/>
        <family val="2"/>
      </rPr>
      <t xml:space="preserve">EXCEPT INTEREST</t>
    </r>
    <r>
      <rPr>
        <sz val="7"/>
        <rFont val="Arial"/>
        <family val="2"/>
      </rPr>
      <t xml:space="preserve">)</t>
    </r>
  </si>
  <si>
    <t xml:space="preserve">EBT</t>
  </si>
  <si>
    <r>
      <rPr>
        <sz val="7"/>
        <rFont val="Arial"/>
        <family val="2"/>
      </rPr>
      <t xml:space="preserve">(formula is EBIT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Interest)</t>
    </r>
  </si>
  <si>
    <t xml:space="preserve">HEADCOUNT</t>
  </si>
  <si>
    <t xml:space="preserve">IT</t>
  </si>
  <si>
    <t xml:space="preserve">Support</t>
  </si>
  <si>
    <t xml:space="preserve">Enron</t>
  </si>
  <si>
    <t xml:space="preserve">Contractors</t>
  </si>
  <si>
    <t xml:space="preserve">TOTAL</t>
  </si>
  <si>
    <t xml:space="preserve">Actual Line</t>
  </si>
  <si>
    <t xml:space="preserve">Commercial Plan</t>
  </si>
  <si>
    <t xml:space="preserve">Support Plan</t>
  </si>
  <si>
    <t xml:space="preserve">Enron Plan</t>
  </si>
  <si>
    <t xml:space="preserve">Contractors Plan</t>
  </si>
  <si>
    <t xml:space="preserve">Plan Line</t>
  </si>
  <si>
    <t xml:space="preserve">All gray areas feed Earnings Summary Page</t>
  </si>
  <si>
    <r>
      <rPr>
        <sz val="10"/>
        <rFont val="Arial"/>
        <family val="0"/>
      </rPr>
      <t xml:space="preserve">Please fill exactly like </t>
    </r>
    <r>
      <rPr>
        <b val="true"/>
        <u val="single"/>
        <sz val="10"/>
        <rFont val="Arial"/>
        <family val="2"/>
      </rPr>
      <t xml:space="preserve">shown</t>
    </r>
    <r>
      <rPr>
        <sz val="10"/>
        <rFont val="Arial"/>
        <family val="0"/>
      </rPr>
      <t xml:space="preserve">, </t>
    </r>
    <r>
      <rPr>
        <b val="true"/>
        <u val="single"/>
        <sz val="10"/>
        <rFont val="Arial"/>
        <family val="2"/>
      </rPr>
      <t xml:space="preserve">do not add any columns.</t>
    </r>
  </si>
  <si>
    <t xml:space="preserve">Rows may be added as needed</t>
  </si>
  <si>
    <t xml:space="preserve">(Top Deals)</t>
  </si>
  <si>
    <t xml:space="preserve">KCS VPP Syndication</t>
  </si>
  <si>
    <t xml:space="preserve">Energy Capital Services</t>
  </si>
  <si>
    <t xml:space="preserve">Bay Gas</t>
  </si>
  <si>
    <t xml:space="preserve">Compression Services</t>
  </si>
  <si>
    <t xml:space="preserve">Oakhill</t>
  </si>
  <si>
    <t xml:space="preserve">CNR</t>
  </si>
  <si>
    <t xml:space="preserve">Canada</t>
  </si>
  <si>
    <t xml:space="preserve">CMS - Medicine Bow</t>
  </si>
  <si>
    <t xml:space="preserve">Natural Gas</t>
  </si>
  <si>
    <t xml:space="preserve">Suncor PGT</t>
  </si>
  <si>
    <t xml:space="preserve">Project Mapleleaf</t>
  </si>
  <si>
    <t xml:space="preserve">N1 Turbine Sale</t>
  </si>
  <si>
    <t xml:space="preserve">Seabreeze II</t>
  </si>
  <si>
    <t xml:space="preserve">Barrington/Burlington T/P Swap</t>
  </si>
  <si>
    <t xml:space="preserve">Other Postings</t>
  </si>
  <si>
    <t xml:space="preserve">Total Forecast</t>
  </si>
  <si>
    <t xml:space="preserve">Should equal total on hot list identified and forecast for originations</t>
  </si>
  <si>
    <t xml:space="preserve">Worksheet for Major Position Chart</t>
  </si>
  <si>
    <t xml:space="preserve">Data for Major Position Chart</t>
  </si>
  <si>
    <t xml:space="preserve">FCEL</t>
  </si>
  <si>
    <t xml:space="preserve">VRDO</t>
  </si>
  <si>
    <t xml:space="preserve">* VRDO Formerly FWIS First World Communications</t>
  </si>
  <si>
    <t xml:space="preserve">Portfolio Gain/Loss Chart Data</t>
  </si>
  <si>
    <t xml:space="preserve">Starters/Leavers DATA</t>
  </si>
  <si>
    <t xml:space="preserve">Starters</t>
  </si>
  <si>
    <t xml:space="preserve">Leavers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</si>
  <si>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</si>
  <si>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</si>
  <si>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</si>
  <si>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</si>
  <si>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</si>
  <si>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</si>
  <si>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</si>
  <si>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</si>
  <si>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Sept</t>
  </si>
  <si>
    <t xml:space="preserve">Oct</t>
  </si>
  <si>
    <t xml:space="preserve">Nov</t>
  </si>
  <si>
    <t xml:space="preserve">Dec</t>
  </si>
  <si>
    <t xml:space="preserve">Commercial Headcount DATA</t>
  </si>
  <si>
    <t xml:space="preserve">Trading</t>
  </si>
  <si>
    <t xml:space="preserve">Originations</t>
  </si>
  <si>
    <t xml:space="preserve">Assts/Invts</t>
  </si>
  <si>
    <t xml:space="preserve">Chairman</t>
  </si>
  <si>
    <t xml:space="preserve">SUM</t>
  </si>
  <si>
    <t xml:space="preserve">Commercial Support Headcount DATA</t>
  </si>
  <si>
    <t xml:space="preserve">In Thousands</t>
  </si>
  <si>
    <t xml:space="preserve">MPR</t>
  </si>
  <si>
    <t xml:space="preserve">Descriptions</t>
  </si>
  <si>
    <t xml:space="preserve">Carry Values</t>
  </si>
  <si>
    <t xml:space="preserve">Public Positions</t>
  </si>
  <si>
    <t xml:space="preserve">    Fuelcell Energy</t>
  </si>
  <si>
    <t xml:space="preserve">    Applied Terravision Warrants</t>
  </si>
  <si>
    <t xml:space="preserve">    Other</t>
  </si>
  <si>
    <t xml:space="preserve"> Private Positions</t>
  </si>
  <si>
    <t xml:space="preserve">     Mariner Common and Commodity</t>
  </si>
  <si>
    <t xml:space="preserve">     BigHorn</t>
  </si>
  <si>
    <t xml:space="preserve">     Cypress Exploration</t>
  </si>
  <si>
    <t xml:space="preserve">     Mariner Warrants</t>
  </si>
  <si>
    <t xml:space="preserve">     Alamac</t>
  </si>
  <si>
    <t xml:space="preserve">     Encorp</t>
  </si>
  <si>
    <t xml:space="preserve">     Other</t>
  </si>
  <si>
    <t xml:space="preserve">Debt/ VPPS</t>
  </si>
  <si>
    <t xml:space="preserve">     KCS VPP</t>
  </si>
  <si>
    <t xml:space="preserve">     Mariner Combined Debt </t>
  </si>
  <si>
    <t xml:space="preserve">Swaps</t>
  </si>
  <si>
    <t xml:space="preserve">     East Coast Power Loan Swap</t>
  </si>
  <si>
    <t xml:space="preserve">     East Coast Power Common Swap</t>
  </si>
  <si>
    <t xml:space="preserve">Raptor Positions</t>
  </si>
  <si>
    <t xml:space="preserve">    Hanover Compressor</t>
  </si>
  <si>
    <t xml:space="preserve">    Venoco Convertible</t>
  </si>
  <si>
    <t xml:space="preserve">    Catalytica</t>
  </si>
  <si>
    <t xml:space="preserve">    Hornbeck-Leevac Warrants</t>
  </si>
  <si>
    <r>
      <rPr>
        <b val="true"/>
        <sz val="10"/>
        <rFont val="Times New Roman"/>
        <family val="1"/>
      </rPr>
      <t xml:space="preserve">   </t>
    </r>
    <r>
      <rPr>
        <sz val="10"/>
        <rFont val="Times New Roman"/>
        <family val="1"/>
      </rPr>
      <t xml:space="preserve">Juniper</t>
    </r>
  </si>
  <si>
    <t xml:space="preserve">Facility Costs</t>
  </si>
  <si>
    <t xml:space="preserve">HPL</t>
  </si>
  <si>
    <t xml:space="preserve">Asset/Accrual Margin 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</si>
</sst>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_(* #,##0.00_);_(* \(#,##0.00\);_(* \-??_);_(@_)"/>
    <numFmt numFmtId="166" formatCode="0.0_);\(0.0\)"/>
    <numFmt numFmtId="167" formatCode="_(* #,##0.0_);_(* \(#,##0.0\);_(* \-?_);_(@_)"/>
    <numFmt numFmtId="168" formatCode="#,##0.0_);\(#,##0.0\)"/>
    <numFmt numFmtId="169" formatCode="0_);\(0\)"/>
    <numFmt numFmtId="170" formatCode="@"/>
    <numFmt numFmtId="171" formatCode="_(\$* #,##0.00_);_(\$* \(#,##0.00\);_(\$* \-??_);_(@_)"/>
    <numFmt numFmtId="172" formatCode="m/d"/>
    <numFmt numFmtId="173" formatCode="0.0"/>
    <numFmt numFmtId="174" formatCode="#,##0"/>
    <numFmt numFmtId="175" formatCode="#,##0.0"/>
    <numFmt numFmtId="176" formatCode="0.0%"/>
    <numFmt numFmtId="177" formatCode="[$-409]#,##0_);\(#,##0\)"/>
    <numFmt numFmtId="178" formatCode="[$-409]m/d/yyyy"/>
    <numFmt numFmtId="179" formatCode="_(\$* #,##0_);_(\$* \(#,##0\);_(\$* \-??_);_(@_)"/>
    <numFmt numFmtId="180" formatCode="_(* #,##0_);_(* \(#,##0\);_(* \-??_);_(@_)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8"/>
      <name val="Arial"/>
      <family val="2"/>
    </font>
    <font>
      <b val="true"/>
      <sz val="11"/>
      <color rgb="FFFFFFFF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0"/>
      <color rgb="FFFFFFFF"/>
      <name val="Times New Roman"/>
      <family val="1"/>
    </font>
    <font>
      <b val="true"/>
      <sz val="10"/>
      <name val="Arial"/>
      <family val="2"/>
    </font>
    <font>
      <b val="true"/>
      <i val="true"/>
      <sz val="8"/>
      <name val="Times New Roman"/>
      <family val="1"/>
    </font>
    <font>
      <b val="true"/>
      <sz val="11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b val="true"/>
      <sz val="10"/>
      <color rgb="FF333399"/>
      <name val="Arial"/>
      <family val="2"/>
    </font>
    <font>
      <b val="true"/>
      <sz val="10"/>
      <color rgb="FF0000FF"/>
      <name val="Arial"/>
      <family val="2"/>
    </font>
    <font>
      <b val="true"/>
      <sz val="8"/>
      <color rgb="FF333399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FF6600"/>
      <name val="Arial"/>
      <family val="2"/>
    </font>
    <font>
      <b val="true"/>
      <sz val="4"/>
      <name val="Arial"/>
      <family val="2"/>
    </font>
    <font>
      <sz val="4"/>
      <name val="Arial Narrow"/>
      <family val="2"/>
    </font>
    <font>
      <sz val="4"/>
      <color rgb="FF000000"/>
      <name val="Arial Narrow"/>
      <family val="2"/>
    </font>
    <font>
      <b val="true"/>
      <sz val="4"/>
      <color rgb="FF000000"/>
      <name val="Arial Narrow"/>
      <family val="2"/>
    </font>
    <font>
      <sz val="3.5"/>
      <name val="Arial"/>
      <family val="2"/>
    </font>
    <font>
      <sz val="4"/>
      <color rgb="FF000000"/>
      <name val="Arial"/>
      <family val="2"/>
    </font>
    <font>
      <sz val="3.5"/>
      <color rgb="FF000000"/>
      <name val="Arial"/>
      <family val="2"/>
    </font>
    <font>
      <b val="true"/>
      <sz val="4"/>
      <color rgb="FF000000"/>
      <name val="Arial"/>
      <family val="2"/>
    </font>
    <font>
      <sz val="4.75"/>
      <color rgb="FF000000"/>
      <name val="Arial Narrow"/>
      <family val="2"/>
    </font>
    <font>
      <sz val="9"/>
      <name val="Arial"/>
      <family val="2"/>
    </font>
    <font>
      <sz val="10"/>
      <name val="Arial"/>
      <family val="2"/>
    </font>
    <font>
      <b val="true"/>
      <sz val="9"/>
      <color rgb="FFFF0000"/>
      <name val="Arial"/>
      <family val="2"/>
    </font>
    <font>
      <b val="true"/>
      <sz val="9"/>
      <name val="Arial"/>
      <family val="2"/>
    </font>
    <font>
      <b val="true"/>
      <sz val="14"/>
      <color rgb="FFFFFFFF"/>
      <name val="Arial"/>
      <family val="2"/>
    </font>
    <font>
      <b val="true"/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9"/>
      <color rgb="FF000000"/>
      <name val="Arial"/>
      <family val="2"/>
    </font>
    <font>
      <sz val="7"/>
      <name val="Arial"/>
      <family val="2"/>
    </font>
    <font>
      <b val="true"/>
      <sz val="11"/>
      <color rgb="FFFF0000"/>
      <name val="Arial"/>
      <family val="2"/>
    </font>
    <font>
      <b val="true"/>
      <sz val="7"/>
      <name val="Arial"/>
      <family val="2"/>
    </font>
    <font>
      <b val="true"/>
      <u val="single"/>
      <sz val="7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u val="single"/>
      <sz val="10"/>
      <name val="Arial"/>
      <family val="2"/>
    </font>
    <font>
      <sz val="9"/>
      <color rgb="FF000000"/>
      <name val="Arial"/>
      <family val="2"/>
    </font>
    <font>
      <sz val="9"/>
      <color rgb="FFFFFFFF"/>
      <name val="Arial"/>
      <family val="2"/>
    </font>
    <font>
      <b val="true"/>
      <sz val="12"/>
      <color rgb="FF0000FF"/>
      <name val="Arial"/>
      <family val="2"/>
    </font>
    <font>
      <sz val="10"/>
      <name val="Times New Roman"/>
      <family val="1"/>
    </font>
    <font>
      <sz val="10"/>
      <color rgb="FFFFFFFF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name val="Times New Roman"/>
      <family val="1"/>
    </font>
    <font>
      <sz val="10"/>
      <color rgb="FF0000FF"/>
      <name val="Times New Roman"/>
      <family val="1"/>
    </font>
    <font>
      <sz val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808080"/>
        <bgColor rgb="FF969696"/>
      </patternFill>
    </fill>
    <fill>
      <patternFill patternType="solid">
        <fgColor rgb="FFFF0000"/>
        <bgColor rgb="FF993300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0000FF"/>
        <bgColor rgb="FF0000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>
        <color rgb="FF969696"/>
      </top>
      <bottom style="thin">
        <color rgb="FF969696"/>
      </bottom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1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4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5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1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6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9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8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1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5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6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31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1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0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2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2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5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9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5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5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1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4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48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9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umbersforMK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chartUserShapes" Target="../drawings/drawing3.xml"/>
</Relationships>
</file>

<file path=xl/charts/_rels/chart3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chartUserShapes" Target="../drawings/drawing5.xml"/>
</Relationships>
</file>

<file path=xl/charts/_rels/chart5.xml.rels><?xml version="1.0" encoding="UTF-8"?>
<Relationships xmlns="http://schemas.openxmlformats.org/package/2006/relationships"><Relationship Id="rId1" Type="http://schemas.openxmlformats.org/officeDocument/2006/relationships/chartUserShapes" Target="../drawings/drawing6.xml"/>
</Relationships>
</file>

<file path=xl/charts/_rels/chart6.xml.rels><?xml version="1.0" encoding="UTF-8"?>
<Relationships xmlns="http://schemas.openxmlformats.org/package/2006/relationships"><Relationship Id="rId1" Type="http://schemas.openxmlformats.org/officeDocument/2006/relationships/chartUserShapes" Target="../drawings/drawing7.xml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chartUserShapes" Target="../drawings/drawing8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20553917168868"/>
          <c:y val="0.0633874239350913"/>
          <c:w val="0.96653417104757"/>
          <c:h val="0.9366125760649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6600"/>
            </a:solidFill>
            <a:ln w="0">
              <a:noFill/>
            </a:ln>
          </c:spPr>
          <c:invertIfNegative val="0"/>
          <c:dPt>
            <c:idx val="5"/>
            <c:invertIfNegative val="0"/>
            <c:spPr>
              <a:solidFill>
                <a:srgbClr val="ff6600"/>
              </a:solidFill>
              <a:ln w="0">
                <a:noFill/>
              </a:ln>
            </c:spPr>
          </c:dPt>
          <c:dPt>
            <c:idx val="6"/>
            <c:invertIfNegative val="0"/>
            <c:spPr>
              <a:solidFill>
                <a:srgbClr val="ff6600"/>
              </a:solidFill>
              <a:ln w="0">
                <a:noFill/>
              </a:ln>
            </c:spPr>
          </c:dPt>
          <c:dLbls>
            <c:dLbl>
              <c:idx val="5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6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'North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'North America Trading Data'!$J$4:$J$14</c:f>
              <c:numCache>
                <c:formatCode>0.0_);\(0.0\)</c:formatCode>
                <c:ptCount val="11"/>
                <c:pt idx="0">
                  <c:v>11.8</c:v>
                </c:pt>
                <c:pt idx="1">
                  <c:v>15.8</c:v>
                </c:pt>
                <c:pt idx="2">
                  <c:v>18.7</c:v>
                </c:pt>
                <c:pt idx="3">
                  <c:v>22.3</c:v>
                </c:pt>
                <c:pt idx="4">
                  <c:v>25.4</c:v>
                </c:pt>
                <c:pt idx="5">
                  <c:v>27.8</c:v>
                </c:pt>
                <c:pt idx="6">
                  <c:v>29.8</c:v>
                </c:pt>
                <c:pt idx="7">
                  <c:v>32.1</c:v>
                </c:pt>
              </c:numCache>
            </c:numRef>
          </c:val>
        </c:ser>
        <c:gapWidth val="100"/>
        <c:overlap val="0"/>
        <c:axId val="33370082"/>
        <c:axId val="62369007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'North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'North America Trading Data'!$L$4:$L$14</c:f>
              <c:numCache>
                <c:formatCode>0.0_);\(0.0\)</c:formatCode>
                <c:ptCount val="11"/>
                <c:pt idx="0">
                  <c:v>32.9</c:v>
                </c:pt>
                <c:pt idx="1">
                  <c:v>32.9</c:v>
                </c:pt>
                <c:pt idx="2">
                  <c:v>32.9</c:v>
                </c:pt>
                <c:pt idx="3">
                  <c:v>32.9</c:v>
                </c:pt>
                <c:pt idx="4">
                  <c:v>32.9</c:v>
                </c:pt>
                <c:pt idx="5">
                  <c:v>32.9</c:v>
                </c:pt>
                <c:pt idx="6">
                  <c:v>32.9</c:v>
                </c:pt>
                <c:pt idx="7">
                  <c:v>32.9</c:v>
                </c:pt>
                <c:pt idx="8">
                  <c:v>32.9</c:v>
                </c:pt>
                <c:pt idx="9">
                  <c:v>32.9</c:v>
                </c:pt>
                <c:pt idx="10">
                  <c:v>32.9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3370082"/>
        <c:axId val="62369007"/>
      </c:lineChart>
      <c:catAx>
        <c:axId val="33370082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2369007"/>
        <c:crossesAt val="0"/>
        <c:auto val="1"/>
        <c:lblAlgn val="ctr"/>
        <c:lblOffset val="100"/>
        <c:noMultiLvlLbl val="0"/>
      </c:catAx>
      <c:valAx>
        <c:axId val="62369007"/>
        <c:scaling>
          <c:orientation val="minMax"/>
          <c:max val="5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3370082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12539067383423"/>
          <c:y val="0.084685598377282"/>
          <c:w val="0.968746093261658"/>
          <c:h val="0.9153144016227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Pt>
            <c:idx val="3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Pt>
            <c:idx val="9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Lbls>
            <c:dLbl>
              <c:idx val="2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9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'North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'North America Trading Data'!$B$4:$B$14</c:f>
              <c:numCache>
                <c:formatCode>0.0_);\(0.0\)</c:formatCode>
                <c:ptCount val="11"/>
                <c:pt idx="0">
                  <c:v>-117.9</c:v>
                </c:pt>
                <c:pt idx="1">
                  <c:v>-123.8</c:v>
                </c:pt>
                <c:pt idx="2">
                  <c:v>-157.8</c:v>
                </c:pt>
                <c:pt idx="3">
                  <c:v>-264.1</c:v>
                </c:pt>
                <c:pt idx="4">
                  <c:v>-159.8</c:v>
                </c:pt>
                <c:pt idx="5">
                  <c:v>-35</c:v>
                </c:pt>
                <c:pt idx="6">
                  <c:v>-152.9</c:v>
                </c:pt>
                <c:pt idx="7">
                  <c:v>-174</c:v>
                </c:pt>
              </c:numCache>
            </c:numRef>
          </c:val>
        </c:ser>
        <c:gapWidth val="100"/>
        <c:overlap val="0"/>
        <c:axId val="81075460"/>
        <c:axId val="13358048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'North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'North America Trading Data'!$D$4:$D$14</c:f>
              <c:numCache>
                <c:formatCode>0.0_);\(0.0\)</c:formatCode>
                <c:ptCount val="11"/>
                <c:pt idx="0">
                  <c:v>104.8</c:v>
                </c:pt>
                <c:pt idx="1">
                  <c:v>104.8</c:v>
                </c:pt>
                <c:pt idx="2">
                  <c:v>104.8</c:v>
                </c:pt>
                <c:pt idx="3">
                  <c:v>104.8</c:v>
                </c:pt>
                <c:pt idx="4">
                  <c:v>104.8</c:v>
                </c:pt>
                <c:pt idx="5">
                  <c:v>104.8</c:v>
                </c:pt>
                <c:pt idx="6">
                  <c:v>104.8</c:v>
                </c:pt>
                <c:pt idx="7">
                  <c:v>104.8</c:v>
                </c:pt>
                <c:pt idx="8">
                  <c:v>104.8</c:v>
                </c:pt>
                <c:pt idx="9">
                  <c:v>104.8</c:v>
                </c:pt>
                <c:pt idx="10">
                  <c:v>104.8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1075460"/>
        <c:axId val="13358048"/>
      </c:lineChart>
      <c:catAx>
        <c:axId val="81075460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3358048"/>
        <c:crossesAt val="0"/>
        <c:auto val="1"/>
        <c:lblAlgn val="ctr"/>
        <c:lblOffset val="100"/>
        <c:noMultiLvlLbl val="0"/>
      </c:catAx>
      <c:valAx>
        <c:axId val="13358048"/>
        <c:scaling>
          <c:orientation val="minMax"/>
          <c:max val="150"/>
          <c:min val="-30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1075460"/>
        <c:crossesAt val="1"/>
        <c:crossBetween val="midCat"/>
        <c:majorUnit val="50"/>
        <c:minorUnit val="5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96243630761939"/>
          <c:y val="0.0633874239350913"/>
          <c:w val="0.970375636923806"/>
          <c:h val="0.9366125760649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0">
              <a:noFill/>
            </a:ln>
          </c:spPr>
          <c:invertIfNegative val="0"/>
          <c:dPt>
            <c:idx val="0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1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2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4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'North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'North America Trading Data'!$F$4:$F$14</c:f>
              <c:numCache>
                <c:formatCode>0.0_);\(0.0\)</c:formatCode>
                <c:ptCount val="11"/>
                <c:pt idx="0">
                  <c:v>39.6</c:v>
                </c:pt>
                <c:pt idx="1">
                  <c:v>117.2</c:v>
                </c:pt>
                <c:pt idx="2">
                  <c:v>191.1</c:v>
                </c:pt>
                <c:pt idx="3">
                  <c:v>224</c:v>
                </c:pt>
                <c:pt idx="4">
                  <c:v>280.4</c:v>
                </c:pt>
                <c:pt idx="5">
                  <c:v>313.2</c:v>
                </c:pt>
                <c:pt idx="6">
                  <c:v>395.5</c:v>
                </c:pt>
                <c:pt idx="7">
                  <c:v>371.6</c:v>
                </c:pt>
              </c:numCache>
            </c:numRef>
          </c:val>
        </c:ser>
        <c:gapWidth val="100"/>
        <c:overlap val="0"/>
        <c:axId val="36635555"/>
        <c:axId val="76535445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'North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'North America Trading Data'!$H$4:$H$14</c:f>
              <c:numCache>
                <c:formatCode>0.0_);\(0.0\)</c:formatCode>
                <c:ptCount val="11"/>
                <c:pt idx="0">
                  <c:v>153.2</c:v>
                </c:pt>
                <c:pt idx="1">
                  <c:v>153.2</c:v>
                </c:pt>
                <c:pt idx="2">
                  <c:v>153.2</c:v>
                </c:pt>
                <c:pt idx="3">
                  <c:v>153.2</c:v>
                </c:pt>
                <c:pt idx="4">
                  <c:v>153.2</c:v>
                </c:pt>
                <c:pt idx="5">
                  <c:v>153.2</c:v>
                </c:pt>
                <c:pt idx="6">
                  <c:v>153.2</c:v>
                </c:pt>
                <c:pt idx="7">
                  <c:v>153.2</c:v>
                </c:pt>
                <c:pt idx="8">
                  <c:v>153.2</c:v>
                </c:pt>
                <c:pt idx="9">
                  <c:v>153.2</c:v>
                </c:pt>
                <c:pt idx="10">
                  <c:v>153.2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6635555"/>
        <c:axId val="76535445"/>
      </c:lineChart>
      <c:catAx>
        <c:axId val="36635555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6535445"/>
        <c:crossesAt val="0"/>
        <c:auto val="1"/>
        <c:lblAlgn val="ctr"/>
        <c:lblOffset val="100"/>
        <c:noMultiLvlLbl val="0"/>
      </c:catAx>
      <c:valAx>
        <c:axId val="76535445"/>
        <c:scaling>
          <c:orientation val="minMax"/>
          <c:max val="50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6635555"/>
        <c:crossesAt val="1"/>
        <c:crossBetween val="midCat"/>
        <c:majorUnit val="50"/>
        <c:minorUnit val="5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10481867858917"/>
          <c:y val="0.063403499873193"/>
          <c:w val="0.968951813214108"/>
          <c:h val="0.850114126299772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Data'!$B$18:$B$103</c:f>
              <c:numCache>
                <c:formatCode>0.0_);\(0.0\)</c:formatCode>
                <c:ptCount val="86"/>
                <c:pt idx="0">
                  <c:v>46.1</c:v>
                </c:pt>
                <c:pt idx="1">
                  <c:v>46.1</c:v>
                </c:pt>
                <c:pt idx="2">
                  <c:v>48</c:v>
                </c:pt>
                <c:pt idx="3">
                  <c:v>52.1</c:v>
                </c:pt>
                <c:pt idx="4">
                  <c:v>47.1</c:v>
                </c:pt>
                <c:pt idx="5">
                  <c:v>45.5</c:v>
                </c:pt>
                <c:pt idx="6">
                  <c:v>45.5</c:v>
                </c:pt>
                <c:pt idx="7">
                  <c:v>45.5</c:v>
                </c:pt>
                <c:pt idx="8">
                  <c:v>36.1</c:v>
                </c:pt>
                <c:pt idx="9">
                  <c:v>32</c:v>
                </c:pt>
                <c:pt idx="10">
                  <c:v>29.1</c:v>
                </c:pt>
                <c:pt idx="11">
                  <c:v>26.5</c:v>
                </c:pt>
                <c:pt idx="12">
                  <c:v>26.5</c:v>
                </c:pt>
                <c:pt idx="13">
                  <c:v>26.5</c:v>
                </c:pt>
                <c:pt idx="14">
                  <c:v>26.5</c:v>
                </c:pt>
                <c:pt idx="15">
                  <c:v>33.3</c:v>
                </c:pt>
                <c:pt idx="16">
                  <c:v>37.1</c:v>
                </c:pt>
                <c:pt idx="17">
                  <c:v>47.1</c:v>
                </c:pt>
                <c:pt idx="18">
                  <c:v>53.1</c:v>
                </c:pt>
                <c:pt idx="19">
                  <c:v>102</c:v>
                </c:pt>
                <c:pt idx="20">
                  <c:v>102</c:v>
                </c:pt>
                <c:pt idx="21">
                  <c:v>102</c:v>
                </c:pt>
                <c:pt idx="22">
                  <c:v>101</c:v>
                </c:pt>
                <c:pt idx="23">
                  <c:v>100.7</c:v>
                </c:pt>
                <c:pt idx="24">
                  <c:v>89.8</c:v>
                </c:pt>
                <c:pt idx="25">
                  <c:v>76.2</c:v>
                </c:pt>
                <c:pt idx="26">
                  <c:v>76.2</c:v>
                </c:pt>
                <c:pt idx="27">
                  <c:v>76.2</c:v>
                </c:pt>
                <c:pt idx="28">
                  <c:v>76.2</c:v>
                </c:pt>
                <c:pt idx="29">
                  <c:v>79.7</c:v>
                </c:pt>
                <c:pt idx="30">
                  <c:v>78.7</c:v>
                </c:pt>
                <c:pt idx="31">
                  <c:v>77.8</c:v>
                </c:pt>
                <c:pt idx="32">
                  <c:v>79.4</c:v>
                </c:pt>
                <c:pt idx="33">
                  <c:v>77.4</c:v>
                </c:pt>
                <c:pt idx="34">
                  <c:v>77.4</c:v>
                </c:pt>
                <c:pt idx="35">
                  <c:v>77.4</c:v>
                </c:pt>
                <c:pt idx="36">
                  <c:v>76.5</c:v>
                </c:pt>
                <c:pt idx="37">
                  <c:v>82</c:v>
                </c:pt>
                <c:pt idx="38">
                  <c:v>76.4</c:v>
                </c:pt>
                <c:pt idx="39">
                  <c:v>89.9</c:v>
                </c:pt>
                <c:pt idx="40">
                  <c:v>82.5</c:v>
                </c:pt>
                <c:pt idx="41">
                  <c:v>82.5</c:v>
                </c:pt>
                <c:pt idx="42">
                  <c:v>82.5</c:v>
                </c:pt>
                <c:pt idx="43">
                  <c:v>87.2</c:v>
                </c:pt>
                <c:pt idx="44">
                  <c:v>89.6</c:v>
                </c:pt>
                <c:pt idx="45">
                  <c:v>82.1</c:v>
                </c:pt>
                <c:pt idx="46">
                  <c:v>74.8</c:v>
                </c:pt>
                <c:pt idx="47">
                  <c:v>85.8</c:v>
                </c:pt>
                <c:pt idx="48">
                  <c:v>85.8</c:v>
                </c:pt>
                <c:pt idx="49">
                  <c:v>85.8</c:v>
                </c:pt>
                <c:pt idx="50">
                  <c:v>80.2</c:v>
                </c:pt>
                <c:pt idx="51">
                  <c:v>84.9</c:v>
                </c:pt>
                <c:pt idx="52">
                  <c:v>82.4</c:v>
                </c:pt>
                <c:pt idx="53">
                  <c:v>80.4</c:v>
                </c:pt>
                <c:pt idx="54">
                  <c:v>78.3</c:v>
                </c:pt>
                <c:pt idx="55">
                  <c:v>78.3</c:v>
                </c:pt>
                <c:pt idx="56">
                  <c:v>78.3</c:v>
                </c:pt>
                <c:pt idx="57">
                  <c:v>78.3</c:v>
                </c:pt>
                <c:pt idx="58">
                  <c:v>50.5</c:v>
                </c:pt>
                <c:pt idx="59">
                  <c:v>45.3</c:v>
                </c:pt>
                <c:pt idx="60">
                  <c:v>54.2</c:v>
                </c:pt>
                <c:pt idx="61">
                  <c:v>64.1</c:v>
                </c:pt>
                <c:pt idx="62">
                  <c:v>64.1</c:v>
                </c:pt>
                <c:pt idx="63">
                  <c:v>64.1</c:v>
                </c:pt>
                <c:pt idx="64">
                  <c:v>69.4</c:v>
                </c:pt>
                <c:pt idx="65">
                  <c:v>53.6</c:v>
                </c:pt>
                <c:pt idx="66">
                  <c:v>55.4</c:v>
                </c:pt>
                <c:pt idx="67">
                  <c:v>69.1</c:v>
                </c:pt>
                <c:pt idx="68">
                  <c:v>80.7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Data'!$D$18:$D$102</c:f>
              <c:numCache>
                <c:formatCode>0.0_);\(0.0\)</c:formatCode>
                <c:ptCount val="85"/>
                <c:pt idx="0">
                  <c:v>61.4</c:v>
                </c:pt>
                <c:pt idx="1">
                  <c:v>61.4</c:v>
                </c:pt>
                <c:pt idx="2">
                  <c:v>62.4</c:v>
                </c:pt>
                <c:pt idx="3">
                  <c:v>62.4</c:v>
                </c:pt>
                <c:pt idx="4">
                  <c:v>61.4</c:v>
                </c:pt>
                <c:pt idx="5">
                  <c:v>61.4</c:v>
                </c:pt>
                <c:pt idx="6">
                  <c:v>61.4</c:v>
                </c:pt>
                <c:pt idx="7">
                  <c:v>61.4</c:v>
                </c:pt>
                <c:pt idx="8">
                  <c:v>61</c:v>
                </c:pt>
                <c:pt idx="9">
                  <c:v>61</c:v>
                </c:pt>
                <c:pt idx="10">
                  <c:v>61</c:v>
                </c:pt>
                <c:pt idx="11">
                  <c:v>61</c:v>
                </c:pt>
                <c:pt idx="12">
                  <c:v>61</c:v>
                </c:pt>
                <c:pt idx="13">
                  <c:v>61</c:v>
                </c:pt>
                <c:pt idx="14">
                  <c:v>61</c:v>
                </c:pt>
                <c:pt idx="15">
                  <c:v>61</c:v>
                </c:pt>
                <c:pt idx="16">
                  <c:v>61</c:v>
                </c:pt>
                <c:pt idx="17">
                  <c:v>61</c:v>
                </c:pt>
                <c:pt idx="18">
                  <c:v>61</c:v>
                </c:pt>
                <c:pt idx="19">
                  <c:v>61</c:v>
                </c:pt>
                <c:pt idx="20">
                  <c:v>61</c:v>
                </c:pt>
                <c:pt idx="21">
                  <c:v>61</c:v>
                </c:pt>
                <c:pt idx="22">
                  <c:v>85</c:v>
                </c:pt>
                <c:pt idx="23">
                  <c:v>85</c:v>
                </c:pt>
                <c:pt idx="24">
                  <c:v>85</c:v>
                </c:pt>
                <c:pt idx="25">
                  <c:v>85</c:v>
                </c:pt>
                <c:pt idx="26">
                  <c:v>85</c:v>
                </c:pt>
                <c:pt idx="27">
                  <c:v>85</c:v>
                </c:pt>
                <c:pt idx="28">
                  <c:v>85</c:v>
                </c:pt>
                <c:pt idx="29">
                  <c:v>85</c:v>
                </c:pt>
                <c:pt idx="30">
                  <c:v>85</c:v>
                </c:pt>
                <c:pt idx="31">
                  <c:v>85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85</c:v>
                </c:pt>
                <c:pt idx="37">
                  <c:v>85</c:v>
                </c:pt>
                <c:pt idx="38">
                  <c:v>85</c:v>
                </c:pt>
                <c:pt idx="39">
                  <c:v>85</c:v>
                </c:pt>
                <c:pt idx="40">
                  <c:v>85</c:v>
                </c:pt>
                <c:pt idx="41">
                  <c:v>85</c:v>
                </c:pt>
                <c:pt idx="42">
                  <c:v>85</c:v>
                </c:pt>
                <c:pt idx="43">
                  <c:v>85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86</c:v>
                </c:pt>
                <c:pt idx="53">
                  <c:v>86</c:v>
                </c:pt>
                <c:pt idx="54">
                  <c:v>86</c:v>
                </c:pt>
                <c:pt idx="55">
                  <c:v>86</c:v>
                </c:pt>
                <c:pt idx="56">
                  <c:v>86</c:v>
                </c:pt>
                <c:pt idx="57">
                  <c:v>86</c:v>
                </c:pt>
                <c:pt idx="58">
                  <c:v>86</c:v>
                </c:pt>
                <c:pt idx="59">
                  <c:v>86</c:v>
                </c:pt>
                <c:pt idx="60">
                  <c:v>86</c:v>
                </c:pt>
                <c:pt idx="61">
                  <c:v>86</c:v>
                </c:pt>
                <c:pt idx="62">
                  <c:v>86</c:v>
                </c:pt>
                <c:pt idx="63">
                  <c:v>86</c:v>
                </c:pt>
                <c:pt idx="64">
                  <c:v>86</c:v>
                </c:pt>
                <c:pt idx="65">
                  <c:v>86</c:v>
                </c:pt>
                <c:pt idx="66">
                  <c:v>86</c:v>
                </c:pt>
                <c:pt idx="67">
                  <c:v>86</c:v>
                </c:pt>
                <c:pt idx="68">
                  <c:v>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7509287"/>
        <c:axId val="69590821"/>
      </c:lineChart>
      <c:dateAx>
        <c:axId val="87509287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9590821"/>
        <c:crossesAt val="0"/>
        <c:auto val="1"/>
        <c:lblOffset val="100"/>
        <c:majorUnit val="6"/>
        <c:majorTimeUnit val="days"/>
        <c:minorUnit val="6"/>
        <c:minorTimeUnit val="days"/>
        <c:noMultiLvlLbl val="0"/>
      </c:dateAx>
      <c:valAx>
        <c:axId val="69590821"/>
        <c:scaling>
          <c:orientation val="minMax"/>
          <c:max val="12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7509287"/>
        <c:crossesAt val="36895"/>
        <c:crossBetween val="midCat"/>
        <c:majorUnit val="20"/>
        <c:minorUnit val="2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04023845007452"/>
          <c:y val="1.183616535632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09367652518253"/>
          <c:y val="0.0712846347607053"/>
          <c:w val="0.969063234748175"/>
          <c:h val="0.826196473551637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Data'!$J$18:$J$102</c:f>
              <c:numCache>
                <c:formatCode>0.0_);\(0.0\)</c:formatCode>
                <c:ptCount val="85"/>
                <c:pt idx="0">
                  <c:v>-258</c:v>
                </c:pt>
                <c:pt idx="1">
                  <c:v>-258</c:v>
                </c:pt>
                <c:pt idx="2">
                  <c:v>126</c:v>
                </c:pt>
                <c:pt idx="3">
                  <c:v>182</c:v>
                </c:pt>
                <c:pt idx="4">
                  <c:v>233.4</c:v>
                </c:pt>
                <c:pt idx="5">
                  <c:v>249</c:v>
                </c:pt>
                <c:pt idx="6">
                  <c:v>249</c:v>
                </c:pt>
                <c:pt idx="7">
                  <c:v>249</c:v>
                </c:pt>
                <c:pt idx="8">
                  <c:v>292.1</c:v>
                </c:pt>
                <c:pt idx="9">
                  <c:v>297</c:v>
                </c:pt>
                <c:pt idx="10">
                  <c:v>284</c:v>
                </c:pt>
                <c:pt idx="11">
                  <c:v>300</c:v>
                </c:pt>
                <c:pt idx="12">
                  <c:v>300</c:v>
                </c:pt>
                <c:pt idx="13">
                  <c:v>300</c:v>
                </c:pt>
                <c:pt idx="14">
                  <c:v>300</c:v>
                </c:pt>
                <c:pt idx="15">
                  <c:v>285.2</c:v>
                </c:pt>
                <c:pt idx="16">
                  <c:v>251.1</c:v>
                </c:pt>
                <c:pt idx="17">
                  <c:v>128</c:v>
                </c:pt>
                <c:pt idx="18">
                  <c:v>88.3</c:v>
                </c:pt>
                <c:pt idx="19">
                  <c:v>89.7</c:v>
                </c:pt>
                <c:pt idx="20">
                  <c:v>89.7</c:v>
                </c:pt>
                <c:pt idx="21">
                  <c:v>89.7</c:v>
                </c:pt>
                <c:pt idx="22">
                  <c:v>98.6</c:v>
                </c:pt>
                <c:pt idx="23">
                  <c:v>121.4</c:v>
                </c:pt>
                <c:pt idx="24">
                  <c:v>117.3</c:v>
                </c:pt>
                <c:pt idx="25">
                  <c:v>287.7</c:v>
                </c:pt>
                <c:pt idx="26">
                  <c:v>287.7</c:v>
                </c:pt>
                <c:pt idx="27">
                  <c:v>287.7</c:v>
                </c:pt>
                <c:pt idx="28">
                  <c:v>287.7</c:v>
                </c:pt>
                <c:pt idx="29">
                  <c:v>242.8</c:v>
                </c:pt>
                <c:pt idx="30">
                  <c:v>182.2</c:v>
                </c:pt>
                <c:pt idx="31">
                  <c:v>154.8</c:v>
                </c:pt>
                <c:pt idx="32">
                  <c:v>161.1</c:v>
                </c:pt>
                <c:pt idx="33">
                  <c:v>165.7</c:v>
                </c:pt>
                <c:pt idx="34">
                  <c:v>165.7</c:v>
                </c:pt>
                <c:pt idx="35">
                  <c:v>165.7</c:v>
                </c:pt>
                <c:pt idx="36">
                  <c:v>178.9</c:v>
                </c:pt>
                <c:pt idx="37">
                  <c:v>92.9</c:v>
                </c:pt>
                <c:pt idx="38">
                  <c:v>-176.3</c:v>
                </c:pt>
                <c:pt idx="39">
                  <c:v>-271.2</c:v>
                </c:pt>
                <c:pt idx="40">
                  <c:v>-394.4</c:v>
                </c:pt>
                <c:pt idx="41">
                  <c:v>-394.4</c:v>
                </c:pt>
                <c:pt idx="42">
                  <c:v>-394.4</c:v>
                </c:pt>
                <c:pt idx="43">
                  <c:v>-424.4</c:v>
                </c:pt>
                <c:pt idx="44">
                  <c:v>-415.3</c:v>
                </c:pt>
                <c:pt idx="45">
                  <c:v>-435.6</c:v>
                </c:pt>
                <c:pt idx="46">
                  <c:v>-466.7</c:v>
                </c:pt>
                <c:pt idx="47">
                  <c:v>-551</c:v>
                </c:pt>
                <c:pt idx="48">
                  <c:v>-551</c:v>
                </c:pt>
                <c:pt idx="49">
                  <c:v>-551</c:v>
                </c:pt>
                <c:pt idx="50">
                  <c:v>-524</c:v>
                </c:pt>
                <c:pt idx="51">
                  <c:v>-502</c:v>
                </c:pt>
                <c:pt idx="52">
                  <c:v>-502</c:v>
                </c:pt>
                <c:pt idx="53">
                  <c:v>-500</c:v>
                </c:pt>
                <c:pt idx="54">
                  <c:v>-486</c:v>
                </c:pt>
                <c:pt idx="55">
                  <c:v>-486</c:v>
                </c:pt>
                <c:pt idx="56">
                  <c:v>-486</c:v>
                </c:pt>
                <c:pt idx="57">
                  <c:v>-486</c:v>
                </c:pt>
                <c:pt idx="58">
                  <c:v>-299</c:v>
                </c:pt>
                <c:pt idx="59">
                  <c:v>-223</c:v>
                </c:pt>
                <c:pt idx="60">
                  <c:v>-267</c:v>
                </c:pt>
                <c:pt idx="61">
                  <c:v>-344</c:v>
                </c:pt>
                <c:pt idx="62">
                  <c:v>-344</c:v>
                </c:pt>
                <c:pt idx="63">
                  <c:v>-344</c:v>
                </c:pt>
                <c:pt idx="64">
                  <c:v>-353</c:v>
                </c:pt>
                <c:pt idx="65">
                  <c:v>-251</c:v>
                </c:pt>
                <c:pt idx="66">
                  <c:v>-311</c:v>
                </c:pt>
                <c:pt idx="67">
                  <c:v>-425</c:v>
                </c:pt>
                <c:pt idx="68">
                  <c:v>-510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Data'!$L$18:$L$102</c:f>
              <c:numCache>
                <c:formatCode>0.0_);\(0.0\)</c:formatCode>
                <c:ptCount val="85"/>
                <c:pt idx="0">
                  <c:v>500</c:v>
                </c:pt>
                <c:pt idx="1">
                  <c:v>500</c:v>
                </c:pt>
                <c:pt idx="2">
                  <c:v>500</c:v>
                </c:pt>
                <c:pt idx="3">
                  <c:v>500</c:v>
                </c:pt>
                <c:pt idx="4">
                  <c:v>500</c:v>
                </c:pt>
                <c:pt idx="5">
                  <c:v>500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500</c:v>
                </c:pt>
                <c:pt idx="12">
                  <c:v>500</c:v>
                </c:pt>
                <c:pt idx="13">
                  <c:v>500</c:v>
                </c:pt>
                <c:pt idx="14">
                  <c:v>500</c:v>
                </c:pt>
                <c:pt idx="15">
                  <c:v>500</c:v>
                </c:pt>
                <c:pt idx="16">
                  <c:v>500</c:v>
                </c:pt>
                <c:pt idx="17">
                  <c:v>500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500</c:v>
                </c:pt>
                <c:pt idx="24">
                  <c:v>500</c:v>
                </c:pt>
                <c:pt idx="25">
                  <c:v>500</c:v>
                </c:pt>
                <c:pt idx="26">
                  <c:v>500</c:v>
                </c:pt>
                <c:pt idx="27">
                  <c:v>500</c:v>
                </c:pt>
                <c:pt idx="28">
                  <c:v>500</c:v>
                </c:pt>
                <c:pt idx="29">
                  <c:v>500</c:v>
                </c:pt>
                <c:pt idx="30">
                  <c:v>500</c:v>
                </c:pt>
                <c:pt idx="31">
                  <c:v>500</c:v>
                </c:pt>
                <c:pt idx="32">
                  <c:v>500</c:v>
                </c:pt>
                <c:pt idx="33">
                  <c:v>500</c:v>
                </c:pt>
                <c:pt idx="34">
                  <c:v>500</c:v>
                </c:pt>
                <c:pt idx="35">
                  <c:v>500</c:v>
                </c:pt>
                <c:pt idx="36">
                  <c:v>500</c:v>
                </c:pt>
                <c:pt idx="37">
                  <c:v>500</c:v>
                </c:pt>
                <c:pt idx="38">
                  <c:v>500</c:v>
                </c:pt>
                <c:pt idx="39">
                  <c:v>500</c:v>
                </c:pt>
                <c:pt idx="40">
                  <c:v>500</c:v>
                </c:pt>
                <c:pt idx="41">
                  <c:v>500</c:v>
                </c:pt>
                <c:pt idx="42">
                  <c:v>500</c:v>
                </c:pt>
                <c:pt idx="43">
                  <c:v>500</c:v>
                </c:pt>
                <c:pt idx="44">
                  <c:v>500</c:v>
                </c:pt>
                <c:pt idx="45">
                  <c:v>500</c:v>
                </c:pt>
                <c:pt idx="46">
                  <c:v>500</c:v>
                </c:pt>
                <c:pt idx="47">
                  <c:v>500</c:v>
                </c:pt>
                <c:pt idx="48">
                  <c:v>500</c:v>
                </c:pt>
                <c:pt idx="49">
                  <c:v>500</c:v>
                </c:pt>
                <c:pt idx="50">
                  <c:v>500</c:v>
                </c:pt>
                <c:pt idx="51">
                  <c:v>500</c:v>
                </c:pt>
                <c:pt idx="52">
                  <c:v>600</c:v>
                </c:pt>
                <c:pt idx="53">
                  <c:v>600</c:v>
                </c:pt>
                <c:pt idx="54">
                  <c:v>600</c:v>
                </c:pt>
                <c:pt idx="55">
                  <c:v>600</c:v>
                </c:pt>
                <c:pt idx="56">
                  <c:v>600</c:v>
                </c:pt>
                <c:pt idx="57">
                  <c:v>600</c:v>
                </c:pt>
                <c:pt idx="58">
                  <c:v>600</c:v>
                </c:pt>
                <c:pt idx="59">
                  <c:v>600</c:v>
                </c:pt>
                <c:pt idx="60">
                  <c:v>600</c:v>
                </c:pt>
                <c:pt idx="61">
                  <c:v>600</c:v>
                </c:pt>
                <c:pt idx="62">
                  <c:v>600</c:v>
                </c:pt>
                <c:pt idx="63">
                  <c:v>600</c:v>
                </c:pt>
                <c:pt idx="64">
                  <c:v>600</c:v>
                </c:pt>
                <c:pt idx="65">
                  <c:v>600</c:v>
                </c:pt>
                <c:pt idx="66">
                  <c:v>600</c:v>
                </c:pt>
                <c:pt idx="67">
                  <c:v>600</c:v>
                </c:pt>
                <c:pt idx="68">
                  <c:v>600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1495682"/>
        <c:axId val="25806572"/>
      </c:lineChart>
      <c:dateAx>
        <c:axId val="21495682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806572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25806572"/>
        <c:scaling>
          <c:orientation val="minMax"/>
          <c:max val="600"/>
          <c:min val="-60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495682"/>
        <c:crossesAt val="36895"/>
        <c:crossBetween val="midCat"/>
        <c:majorUnit val="100"/>
        <c:minorUnit val="10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91065462195273"/>
          <c:y val="1.13249370277078"/>
          <c:w val="0.672317782452667"/>
          <c:h val="0.080100755667506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01313727853441"/>
          <c:y val="0.0629564341475699"/>
          <c:w val="0.969868627214656"/>
          <c:h val="0.840342483001763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Data'!$F$18:$F$102</c:f>
              <c:numCache>
                <c:formatCode>0.0_);\(0.0\)</c:formatCode>
                <c:ptCount val="85"/>
                <c:pt idx="0">
                  <c:v>31</c:v>
                </c:pt>
                <c:pt idx="1">
                  <c:v>31</c:v>
                </c:pt>
                <c:pt idx="2">
                  <c:v>34</c:v>
                </c:pt>
                <c:pt idx="3">
                  <c:v>32.8</c:v>
                </c:pt>
                <c:pt idx="4">
                  <c:v>37.1</c:v>
                </c:pt>
                <c:pt idx="5">
                  <c:v>38.1</c:v>
                </c:pt>
                <c:pt idx="6">
                  <c:v>38.1</c:v>
                </c:pt>
                <c:pt idx="7">
                  <c:v>38.1</c:v>
                </c:pt>
                <c:pt idx="8">
                  <c:v>36.4</c:v>
                </c:pt>
                <c:pt idx="9">
                  <c:v>37.1</c:v>
                </c:pt>
                <c:pt idx="10">
                  <c:v>36</c:v>
                </c:pt>
                <c:pt idx="11">
                  <c:v>31.5</c:v>
                </c:pt>
                <c:pt idx="12">
                  <c:v>31.5</c:v>
                </c:pt>
                <c:pt idx="13">
                  <c:v>31.5</c:v>
                </c:pt>
                <c:pt idx="14">
                  <c:v>31.5</c:v>
                </c:pt>
                <c:pt idx="15">
                  <c:v>35.6</c:v>
                </c:pt>
                <c:pt idx="16">
                  <c:v>30</c:v>
                </c:pt>
                <c:pt idx="17">
                  <c:v>39.1</c:v>
                </c:pt>
                <c:pt idx="18">
                  <c:v>43</c:v>
                </c:pt>
                <c:pt idx="19">
                  <c:v>36</c:v>
                </c:pt>
                <c:pt idx="20">
                  <c:v>36</c:v>
                </c:pt>
                <c:pt idx="21">
                  <c:v>36</c:v>
                </c:pt>
                <c:pt idx="22">
                  <c:v>38</c:v>
                </c:pt>
                <c:pt idx="23">
                  <c:v>49.8</c:v>
                </c:pt>
                <c:pt idx="24">
                  <c:v>48.3</c:v>
                </c:pt>
                <c:pt idx="25">
                  <c:v>50.7</c:v>
                </c:pt>
                <c:pt idx="26">
                  <c:v>50.7</c:v>
                </c:pt>
                <c:pt idx="27">
                  <c:v>50.7</c:v>
                </c:pt>
                <c:pt idx="28">
                  <c:v>50.7</c:v>
                </c:pt>
                <c:pt idx="29">
                  <c:v>51.3</c:v>
                </c:pt>
                <c:pt idx="30">
                  <c:v>48.1</c:v>
                </c:pt>
                <c:pt idx="31">
                  <c:v>53</c:v>
                </c:pt>
                <c:pt idx="32">
                  <c:v>47.1</c:v>
                </c:pt>
                <c:pt idx="33">
                  <c:v>49.4</c:v>
                </c:pt>
                <c:pt idx="34">
                  <c:v>49.4</c:v>
                </c:pt>
                <c:pt idx="35">
                  <c:v>49.4</c:v>
                </c:pt>
                <c:pt idx="36">
                  <c:v>38.1</c:v>
                </c:pt>
                <c:pt idx="37">
                  <c:v>33.2</c:v>
                </c:pt>
                <c:pt idx="38">
                  <c:v>76.6</c:v>
                </c:pt>
                <c:pt idx="39">
                  <c:v>36.5</c:v>
                </c:pt>
                <c:pt idx="40">
                  <c:v>38.6</c:v>
                </c:pt>
                <c:pt idx="41">
                  <c:v>38.6</c:v>
                </c:pt>
                <c:pt idx="42">
                  <c:v>38.6</c:v>
                </c:pt>
                <c:pt idx="43">
                  <c:v>37.4</c:v>
                </c:pt>
                <c:pt idx="44">
                  <c:v>37.5</c:v>
                </c:pt>
                <c:pt idx="45">
                  <c:v>32.9</c:v>
                </c:pt>
                <c:pt idx="46">
                  <c:v>31.2</c:v>
                </c:pt>
                <c:pt idx="47">
                  <c:v>32.3</c:v>
                </c:pt>
                <c:pt idx="48">
                  <c:v>32.3</c:v>
                </c:pt>
                <c:pt idx="49">
                  <c:v>32.3</c:v>
                </c:pt>
                <c:pt idx="50">
                  <c:v>30</c:v>
                </c:pt>
                <c:pt idx="51">
                  <c:v>25.9</c:v>
                </c:pt>
                <c:pt idx="52">
                  <c:v>26.9</c:v>
                </c:pt>
                <c:pt idx="53">
                  <c:v>32.2</c:v>
                </c:pt>
                <c:pt idx="54">
                  <c:v>32.9</c:v>
                </c:pt>
                <c:pt idx="55">
                  <c:v>32.9</c:v>
                </c:pt>
                <c:pt idx="56">
                  <c:v>32.9</c:v>
                </c:pt>
                <c:pt idx="57">
                  <c:v>32.9</c:v>
                </c:pt>
                <c:pt idx="58">
                  <c:v>31.3</c:v>
                </c:pt>
                <c:pt idx="59">
                  <c:v>21.6</c:v>
                </c:pt>
                <c:pt idx="60">
                  <c:v>26.9</c:v>
                </c:pt>
                <c:pt idx="61">
                  <c:v>25.2</c:v>
                </c:pt>
                <c:pt idx="62">
                  <c:v>25.2</c:v>
                </c:pt>
                <c:pt idx="63">
                  <c:v>25.2</c:v>
                </c:pt>
                <c:pt idx="64">
                  <c:v>33.2</c:v>
                </c:pt>
                <c:pt idx="65">
                  <c:v>34.1</c:v>
                </c:pt>
                <c:pt idx="66">
                  <c:v>42.4</c:v>
                </c:pt>
                <c:pt idx="67">
                  <c:v>37.6</c:v>
                </c:pt>
                <c:pt idx="68">
                  <c:v>43.9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Data'!$H$18:$H$102</c:f>
              <c:numCache>
                <c:formatCode>0.0_);\(0.0\)</c:formatCode>
                <c:ptCount val="85"/>
                <c:pt idx="0">
                  <c:v>55.6</c:v>
                </c:pt>
                <c:pt idx="1">
                  <c:v>55.6</c:v>
                </c:pt>
                <c:pt idx="2">
                  <c:v>59.6</c:v>
                </c:pt>
                <c:pt idx="3">
                  <c:v>59.6</c:v>
                </c:pt>
                <c:pt idx="4">
                  <c:v>55.6</c:v>
                </c:pt>
                <c:pt idx="5">
                  <c:v>55.6</c:v>
                </c:pt>
                <c:pt idx="6">
                  <c:v>55.6</c:v>
                </c:pt>
                <c:pt idx="7">
                  <c:v>55.6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8240162"/>
        <c:axId val="79874177"/>
      </c:lineChart>
      <c:dateAx>
        <c:axId val="88240162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9874177"/>
        <c:crossesAt val="0"/>
        <c:auto val="1"/>
        <c:lblOffset val="100"/>
        <c:majorUnit val="6"/>
        <c:majorTimeUnit val="days"/>
        <c:minorUnit val="6"/>
        <c:minorTimeUnit val="days"/>
        <c:noMultiLvlLbl val="0"/>
      </c:dateAx>
      <c:valAx>
        <c:axId val="79874177"/>
        <c:scaling>
          <c:orientation val="minMax"/>
          <c:max val="7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8240162"/>
        <c:crossesAt val="36895"/>
        <c:crossBetween val="midCat"/>
        <c:majorUnit val="10"/>
        <c:minorUnit val="1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01434253344582"/>
          <c:y val="1.15990934273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00264232524622"/>
          <c:y val="0.0845634225669252"/>
          <c:w val="0.969973576747538"/>
          <c:h val="0.822616962722042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Data'!$N$18:$N$102</c:f>
              <c:numCache>
                <c:formatCode>0.0_);\(0.0\)</c:formatCode>
                <c:ptCount val="85"/>
                <c:pt idx="0">
                  <c:v>38.2</c:v>
                </c:pt>
                <c:pt idx="1">
                  <c:v>38.2</c:v>
                </c:pt>
                <c:pt idx="2">
                  <c:v>41</c:v>
                </c:pt>
                <c:pt idx="3">
                  <c:v>42.2</c:v>
                </c:pt>
                <c:pt idx="4">
                  <c:v>42.2</c:v>
                </c:pt>
                <c:pt idx="5">
                  <c:v>42.9</c:v>
                </c:pt>
                <c:pt idx="6">
                  <c:v>42.9</c:v>
                </c:pt>
                <c:pt idx="7">
                  <c:v>42.9</c:v>
                </c:pt>
                <c:pt idx="8">
                  <c:v>43</c:v>
                </c:pt>
                <c:pt idx="9">
                  <c:v>46.5</c:v>
                </c:pt>
                <c:pt idx="10">
                  <c:v>47.3</c:v>
                </c:pt>
                <c:pt idx="11">
                  <c:v>45.4</c:v>
                </c:pt>
                <c:pt idx="12">
                  <c:v>45.4</c:v>
                </c:pt>
                <c:pt idx="13">
                  <c:v>45.4</c:v>
                </c:pt>
                <c:pt idx="14">
                  <c:v>45.4</c:v>
                </c:pt>
                <c:pt idx="15">
                  <c:v>46.7</c:v>
                </c:pt>
                <c:pt idx="16">
                  <c:v>41.8</c:v>
                </c:pt>
                <c:pt idx="17">
                  <c:v>37</c:v>
                </c:pt>
                <c:pt idx="18">
                  <c:v>35.1</c:v>
                </c:pt>
                <c:pt idx="19">
                  <c:v>35.1</c:v>
                </c:pt>
                <c:pt idx="20">
                  <c:v>35.1</c:v>
                </c:pt>
                <c:pt idx="21">
                  <c:v>35.1</c:v>
                </c:pt>
                <c:pt idx="22">
                  <c:v>34.5</c:v>
                </c:pt>
                <c:pt idx="23">
                  <c:v>40.5</c:v>
                </c:pt>
                <c:pt idx="24">
                  <c:v>39.5</c:v>
                </c:pt>
                <c:pt idx="25">
                  <c:v>37.8</c:v>
                </c:pt>
                <c:pt idx="26">
                  <c:v>37.8</c:v>
                </c:pt>
                <c:pt idx="27">
                  <c:v>37.8</c:v>
                </c:pt>
                <c:pt idx="28">
                  <c:v>37.8</c:v>
                </c:pt>
                <c:pt idx="29">
                  <c:v>40.1</c:v>
                </c:pt>
                <c:pt idx="30">
                  <c:v>40.1</c:v>
                </c:pt>
                <c:pt idx="31">
                  <c:v>31.4</c:v>
                </c:pt>
                <c:pt idx="32">
                  <c:v>32.4</c:v>
                </c:pt>
                <c:pt idx="33">
                  <c:v>28.4</c:v>
                </c:pt>
                <c:pt idx="34">
                  <c:v>28.4</c:v>
                </c:pt>
                <c:pt idx="35">
                  <c:v>28.4</c:v>
                </c:pt>
                <c:pt idx="36">
                  <c:v>30.6</c:v>
                </c:pt>
                <c:pt idx="37">
                  <c:v>31.5</c:v>
                </c:pt>
                <c:pt idx="38">
                  <c:v>26.5</c:v>
                </c:pt>
                <c:pt idx="39">
                  <c:v>21.5</c:v>
                </c:pt>
                <c:pt idx="40">
                  <c:v>21.1</c:v>
                </c:pt>
                <c:pt idx="41">
                  <c:v>21.1</c:v>
                </c:pt>
                <c:pt idx="42">
                  <c:v>21.1</c:v>
                </c:pt>
                <c:pt idx="43">
                  <c:v>19.7</c:v>
                </c:pt>
                <c:pt idx="44">
                  <c:v>19.9</c:v>
                </c:pt>
                <c:pt idx="45">
                  <c:v>23.2</c:v>
                </c:pt>
                <c:pt idx="46">
                  <c:v>24.7</c:v>
                </c:pt>
                <c:pt idx="47">
                  <c:v>17.3</c:v>
                </c:pt>
                <c:pt idx="48">
                  <c:v>17.3</c:v>
                </c:pt>
                <c:pt idx="49">
                  <c:v>17.3</c:v>
                </c:pt>
                <c:pt idx="50">
                  <c:v>18.4</c:v>
                </c:pt>
                <c:pt idx="51">
                  <c:v>26.1</c:v>
                </c:pt>
                <c:pt idx="52">
                  <c:v>27.3</c:v>
                </c:pt>
                <c:pt idx="53">
                  <c:v>24.4</c:v>
                </c:pt>
                <c:pt idx="54">
                  <c:v>25.3</c:v>
                </c:pt>
                <c:pt idx="55">
                  <c:v>25.3</c:v>
                </c:pt>
                <c:pt idx="56">
                  <c:v>25.3</c:v>
                </c:pt>
                <c:pt idx="57">
                  <c:v>25.3</c:v>
                </c:pt>
                <c:pt idx="58">
                  <c:v>26.8</c:v>
                </c:pt>
                <c:pt idx="59">
                  <c:v>29.3</c:v>
                </c:pt>
                <c:pt idx="60">
                  <c:v>30.4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26</c:v>
                </c:pt>
                <c:pt idx="65">
                  <c:v>25.4</c:v>
                </c:pt>
                <c:pt idx="66">
                  <c:v>23.8</c:v>
                </c:pt>
                <c:pt idx="67">
                  <c:v>18.6</c:v>
                </c:pt>
                <c:pt idx="68">
                  <c:v>18.6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'North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'North America Trading Data'!$P$18:$P$102</c:f>
              <c:numCache>
                <c:formatCode>0.0_);\(0.0\)</c:formatCode>
                <c:ptCount val="85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90</c:v>
                </c:pt>
                <c:pt idx="19">
                  <c:v>90</c:v>
                </c:pt>
                <c:pt idx="20">
                  <c:v>90</c:v>
                </c:pt>
                <c:pt idx="21">
                  <c:v>90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90</c:v>
                </c:pt>
                <c:pt idx="29">
                  <c:v>90</c:v>
                </c:pt>
                <c:pt idx="30">
                  <c:v>90</c:v>
                </c:pt>
                <c:pt idx="31">
                  <c:v>90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</c:v>
                </c:pt>
                <c:pt idx="48">
                  <c:v>90</c:v>
                </c:pt>
                <c:pt idx="49">
                  <c:v>90</c:v>
                </c:pt>
                <c:pt idx="50">
                  <c:v>90</c:v>
                </c:pt>
                <c:pt idx="51">
                  <c:v>90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90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90</c:v>
                </c:pt>
                <c:pt idx="61">
                  <c:v>90</c:v>
                </c:pt>
                <c:pt idx="62">
                  <c:v>90</c:v>
                </c:pt>
                <c:pt idx="63">
                  <c:v>90</c:v>
                </c:pt>
                <c:pt idx="64">
                  <c:v>90</c:v>
                </c:pt>
                <c:pt idx="65">
                  <c:v>90</c:v>
                </c:pt>
                <c:pt idx="66">
                  <c:v>90</c:v>
                </c:pt>
                <c:pt idx="67">
                  <c:v>90</c:v>
                </c:pt>
                <c:pt idx="68">
                  <c:v>90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4297932"/>
        <c:axId val="45582836"/>
      </c:lineChart>
      <c:dateAx>
        <c:axId val="54297932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5582836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45582836"/>
        <c:scaling>
          <c:orientation val="minMax"/>
          <c:max val="10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4297932"/>
        <c:crossesAt val="36895"/>
        <c:crossBetween val="midCat"/>
        <c:majorUnit val="10"/>
        <c:minorUnit val="1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56017295219793"/>
          <c:y val="1.10007505629222"/>
          <c:w val="0.660941628633197"/>
          <c:h val="0.08831623717788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835200</xdr:colOff>
      <xdr:row>18</xdr:row>
      <xdr:rowOff>9360</xdr:rowOff>
    </xdr:from>
    <xdr:to>
      <xdr:col>15</xdr:col>
      <xdr:colOff>1500480</xdr:colOff>
      <xdr:row>26</xdr:row>
      <xdr:rowOff>133560</xdr:rowOff>
    </xdr:to>
    <xdr:graphicFrame>
      <xdr:nvGraphicFramePr>
        <xdr:cNvPr id="0" name="Chart 101"/>
        <xdr:cNvGraphicFramePr/>
      </xdr:nvGraphicFramePr>
      <xdr:xfrm>
        <a:off x="7362360" y="2903040"/>
        <a:ext cx="280728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20160</xdr:colOff>
      <xdr:row>18</xdr:row>
      <xdr:rowOff>0</xdr:rowOff>
    </xdr:from>
    <xdr:to>
      <xdr:col>0</xdr:col>
      <xdr:colOff>261720</xdr:colOff>
      <xdr:row>26</xdr:row>
      <xdr:rowOff>133560</xdr:rowOff>
    </xdr:to>
    <xdr:sp>
      <xdr:nvSpPr>
        <xdr:cNvPr id="3" name="Text 47"/>
        <xdr:cNvSpPr/>
      </xdr:nvSpPr>
      <xdr:spPr>
        <a:xfrm>
          <a:off x="20160" y="2893680"/>
          <a:ext cx="241560" cy="1428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Gross Margin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18</xdr:row>
      <xdr:rowOff>9360</xdr:rowOff>
    </xdr:from>
    <xdr:to>
      <xdr:col>4</xdr:col>
      <xdr:colOff>262800</xdr:colOff>
      <xdr:row>26</xdr:row>
      <xdr:rowOff>133560</xdr:rowOff>
    </xdr:to>
    <xdr:graphicFrame>
      <xdr:nvGraphicFramePr>
        <xdr:cNvPr id="4" name="Chart 1"/>
        <xdr:cNvGraphicFramePr/>
      </xdr:nvGraphicFramePr>
      <xdr:xfrm>
        <a:off x="351000" y="2903040"/>
        <a:ext cx="287928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20160</xdr:colOff>
      <xdr:row>27</xdr:row>
      <xdr:rowOff>171000</xdr:rowOff>
    </xdr:from>
    <xdr:to>
      <xdr:col>0</xdr:col>
      <xdr:colOff>241560</xdr:colOff>
      <xdr:row>35</xdr:row>
      <xdr:rowOff>37800</xdr:rowOff>
    </xdr:to>
    <xdr:sp>
      <xdr:nvSpPr>
        <xdr:cNvPr id="8" name="Text 83"/>
        <xdr:cNvSpPr/>
      </xdr:nvSpPr>
      <xdr:spPr>
        <a:xfrm>
          <a:off x="20160" y="4521960"/>
          <a:ext cx="221400" cy="1391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Value-at-Risk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10080</xdr:colOff>
      <xdr:row>36</xdr:row>
      <xdr:rowOff>152640</xdr:rowOff>
    </xdr:from>
    <xdr:to>
      <xdr:col>0</xdr:col>
      <xdr:colOff>271440</xdr:colOff>
      <xdr:row>44</xdr:row>
      <xdr:rowOff>95400</xdr:rowOff>
    </xdr:to>
    <xdr:sp>
      <xdr:nvSpPr>
        <xdr:cNvPr id="9" name="Text 84"/>
        <xdr:cNvSpPr/>
      </xdr:nvSpPr>
      <xdr:spPr>
        <a:xfrm>
          <a:off x="10080" y="6189480"/>
          <a:ext cx="261360" cy="1381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Net Open Position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764640</xdr:colOff>
      <xdr:row>18</xdr:row>
      <xdr:rowOff>9360</xdr:rowOff>
    </xdr:from>
    <xdr:to>
      <xdr:col>11</xdr:col>
      <xdr:colOff>242640</xdr:colOff>
      <xdr:row>26</xdr:row>
      <xdr:rowOff>133560</xdr:rowOff>
    </xdr:to>
    <xdr:graphicFrame>
      <xdr:nvGraphicFramePr>
        <xdr:cNvPr id="10" name="Chart 100"/>
        <xdr:cNvGraphicFramePr/>
      </xdr:nvGraphicFramePr>
      <xdr:xfrm>
        <a:off x="3732120" y="2903040"/>
        <a:ext cx="303768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502560</xdr:colOff>
      <xdr:row>16</xdr:row>
      <xdr:rowOff>57240</xdr:rowOff>
    </xdr:from>
    <xdr:to>
      <xdr:col>4</xdr:col>
      <xdr:colOff>503640</xdr:colOff>
      <xdr:row>46</xdr:row>
      <xdr:rowOff>38160</xdr:rowOff>
    </xdr:to>
    <xdr:sp>
      <xdr:nvSpPr>
        <xdr:cNvPr id="13" name="Line 167"/>
        <xdr:cNvSpPr/>
      </xdr:nvSpPr>
      <xdr:spPr>
        <a:xfrm>
          <a:off x="3470040" y="2550960"/>
          <a:ext cx="1080" cy="528624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533160</xdr:colOff>
      <xdr:row>16</xdr:row>
      <xdr:rowOff>57240</xdr:rowOff>
    </xdr:from>
    <xdr:to>
      <xdr:col>11</xdr:col>
      <xdr:colOff>534240</xdr:colOff>
      <xdr:row>46</xdr:row>
      <xdr:rowOff>38160</xdr:rowOff>
    </xdr:to>
    <xdr:sp>
      <xdr:nvSpPr>
        <xdr:cNvPr id="14" name="Line 168"/>
        <xdr:cNvSpPr/>
      </xdr:nvSpPr>
      <xdr:spPr>
        <a:xfrm>
          <a:off x="7060320" y="2550960"/>
          <a:ext cx="1080" cy="528624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27</xdr:row>
      <xdr:rowOff>190800</xdr:rowOff>
    </xdr:from>
    <xdr:to>
      <xdr:col>4</xdr:col>
      <xdr:colOff>272520</xdr:colOff>
      <xdr:row>35</xdr:row>
      <xdr:rowOff>85680</xdr:rowOff>
    </xdr:to>
    <xdr:graphicFrame>
      <xdr:nvGraphicFramePr>
        <xdr:cNvPr id="15" name="Chart 169"/>
        <xdr:cNvGraphicFramePr/>
      </xdr:nvGraphicFramePr>
      <xdr:xfrm>
        <a:off x="341640" y="4541760"/>
        <a:ext cx="2898360" cy="14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36</xdr:row>
      <xdr:rowOff>142920</xdr:rowOff>
    </xdr:from>
    <xdr:to>
      <xdr:col>4</xdr:col>
      <xdr:colOff>282960</xdr:colOff>
      <xdr:row>44</xdr:row>
      <xdr:rowOff>133200</xdr:rowOff>
    </xdr:to>
    <xdr:graphicFrame>
      <xdr:nvGraphicFramePr>
        <xdr:cNvPr id="17" name="Chart 170"/>
        <xdr:cNvGraphicFramePr/>
      </xdr:nvGraphicFramePr>
      <xdr:xfrm>
        <a:off x="341640" y="6179760"/>
        <a:ext cx="290880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4</xdr:col>
      <xdr:colOff>775080</xdr:colOff>
      <xdr:row>27</xdr:row>
      <xdr:rowOff>199800</xdr:rowOff>
    </xdr:from>
    <xdr:to>
      <xdr:col>11</xdr:col>
      <xdr:colOff>201960</xdr:colOff>
      <xdr:row>35</xdr:row>
      <xdr:rowOff>104760</xdr:rowOff>
    </xdr:to>
    <xdr:graphicFrame>
      <xdr:nvGraphicFramePr>
        <xdr:cNvPr id="19" name="Chart 172"/>
        <xdr:cNvGraphicFramePr/>
      </xdr:nvGraphicFramePr>
      <xdr:xfrm>
        <a:off x="3742560" y="4550760"/>
        <a:ext cx="2986560" cy="1429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4</xdr:col>
      <xdr:colOff>784800</xdr:colOff>
      <xdr:row>36</xdr:row>
      <xdr:rowOff>142920</xdr:rowOff>
    </xdr:from>
    <xdr:to>
      <xdr:col>11</xdr:col>
      <xdr:colOff>222120</xdr:colOff>
      <xdr:row>44</xdr:row>
      <xdr:rowOff>142920</xdr:rowOff>
    </xdr:to>
    <xdr:graphicFrame>
      <xdr:nvGraphicFramePr>
        <xdr:cNvPr id="21" name="Chart 173"/>
        <xdr:cNvGraphicFramePr/>
      </xdr:nvGraphicFramePr>
      <xdr:xfrm>
        <a:off x="3752280" y="6179760"/>
        <a:ext cx="2997000" cy="1438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1318320</xdr:colOff>
      <xdr:row>4</xdr:row>
      <xdr:rowOff>47520</xdr:rowOff>
    </xdr:from>
    <xdr:to>
      <xdr:col>15</xdr:col>
      <xdr:colOff>72360</xdr:colOff>
      <xdr:row>14</xdr:row>
      <xdr:rowOff>85680</xdr:rowOff>
    </xdr:to>
    <xdr:sp>
      <xdr:nvSpPr>
        <xdr:cNvPr id="23" name="Rectangle 174"/>
        <xdr:cNvSpPr/>
      </xdr:nvSpPr>
      <xdr:spPr>
        <a:xfrm>
          <a:off x="1659960" y="780840"/>
          <a:ext cx="7081560" cy="1522440"/>
        </a:xfrm>
        <a:prstGeom prst="rect">
          <a:avLst/>
        </a:prstGeom>
        <a:noFill/>
        <a:ln w="316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0.797794589049878</cdr:x>
      <cdr:y>0.250507099391481</cdr:y>
    </cdr:from>
    <cdr:to>
      <cdr:x>1.01577125272471</cdr:x>
      <cdr:y>0.31947261663286</cdr:y>
    </cdr:to>
    <cdr:sp>
      <cdr:nvSpPr>
        <cdr:cNvPr id="1" name="Text 7"/>
        <cdr:cNvSpPr/>
      </cdr:nvSpPr>
      <cdr:spPr>
        <a:xfrm>
          <a:off x="2239920" y="355680"/>
          <a:ext cx="6120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1" sz="400" strike="noStrike" u="none">
              <a:effectLst/>
              <a:uFillTx/>
              <a:latin typeface="Arial"/>
            </a:rPr>
            <a:t>$32.9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0.0712911911783562</cdr:x>
      <cdr:y>0.0101419878296146</cdr:y>
    </cdr:from>
    <cdr:to>
      <cdr:x>0.189511475830235</cdr:x>
      <cdr:y>0.0791075050709939</cdr:y>
    </cdr:to>
    <cdr:sp>
      <cdr:nvSpPr>
        <cdr:cNvPr id="2" name="Text 8"/>
        <cdr:cNvSpPr/>
      </cdr:nvSpPr>
      <cdr:spPr>
        <a:xfrm>
          <a:off x="200160" y="14400"/>
          <a:ext cx="3319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0.125015626953369</cdr:x>
      <cdr:y>0.649594320486815</cdr:y>
    </cdr:from>
    <cdr:to>
      <cdr:x>0.15026878359795</cdr:x>
      <cdr:y>0.740618661257606</cdr:y>
    </cdr:to>
    <cdr:sp>
      <cdr:nvSpPr>
        <cdr:cNvPr id="5" name="Text 3"/>
        <cdr:cNvSpPr/>
      </cdr:nvSpPr>
      <cdr:spPr>
        <a:xfrm>
          <a:off x="360000" y="922320"/>
          <a:ext cx="72720" cy="1292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0.802475309413677</cdr:x>
      <cdr:y>0.0791075050709939</cdr:y>
    </cdr:from>
    <cdr:to>
      <cdr:x>0.96474559319915</cdr:x>
      <cdr:y>0.148073022312373</cdr:y>
    </cdr:to>
    <cdr:sp>
      <cdr:nvSpPr>
        <cdr:cNvPr id="6" name="Text 8"/>
        <cdr:cNvSpPr/>
      </cdr:nvSpPr>
      <cdr:spPr>
        <a:xfrm>
          <a:off x="2310840" y="112320"/>
          <a:ext cx="4672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1" sz="400" strike="noStrike" u="none">
              <a:effectLst/>
              <a:uFillTx/>
              <a:latin typeface="Arial"/>
            </a:rPr>
            <a:t>$104.8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0.0547568446055757</cdr:x>
      <cdr:y>0</cdr:y>
    </cdr:from>
    <cdr:to>
      <cdr:x>0.170271283910489</cdr:x>
      <cdr:y>0.0689655172413793</cdr:y>
    </cdr:to>
    <cdr:sp>
      <cdr:nvSpPr>
        <cdr:cNvPr id="7" name="Text 9"/>
        <cdr:cNvSpPr/>
      </cdr:nvSpPr>
      <cdr:spPr>
        <a:xfrm>
          <a:off x="157680" y="0"/>
          <a:ext cx="3326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0.805308685863254</cdr:x>
      <cdr:y>0.511409736308316</cdr:y>
    </cdr:from>
    <cdr:to>
      <cdr:x>0.984950823557294</cdr:x>
      <cdr:y>0.588488843813387</cdr:y>
    </cdr:to>
    <cdr:sp>
      <cdr:nvSpPr>
        <cdr:cNvPr id="11" name="Text 6"/>
        <cdr:cNvSpPr/>
      </cdr:nvSpPr>
      <cdr:spPr>
        <a:xfrm>
          <a:off x="2446560" y="726120"/>
          <a:ext cx="545760" cy="1094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pPr algn="r"/>
          <a:r>
            <a:rPr b="1" sz="400" strike="noStrike" u="none">
              <a:effectLst/>
              <a:uFillTx/>
              <a:latin typeface="Arial"/>
            </a:rPr>
            <a:t>$153.2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0.0797487854011139</cdr:x>
      <cdr:y>0</cdr:y>
    </cdr:from>
    <cdr:to>
      <cdr:x>0.188292451712288</cdr:x>
      <cdr:y>0.0689655172413793</cdr:y>
    </cdr:to>
    <cdr:sp>
      <cdr:nvSpPr>
        <cdr:cNvPr id="12" name="Text 7"/>
        <cdr:cNvSpPr/>
      </cdr:nvSpPr>
      <cdr:spPr>
        <a:xfrm>
          <a:off x="242280" y="0"/>
          <a:ext cx="3297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0.0777446597118728</cdr:x>
      <cdr:y>0.0372812579254375</cdr:y>
    </cdr:from>
    <cdr:to>
      <cdr:x>0.192498758072529</cdr:x>
      <cdr:y>0.106264265787471</cdr:y>
    </cdr:to>
    <cdr:sp>
      <cdr:nvSpPr>
        <cdr:cNvPr id="16" name="Text 1"/>
        <cdr:cNvSpPr/>
      </cdr:nvSpPr>
      <cdr:spPr>
        <a:xfrm>
          <a:off x="225360" y="52920"/>
          <a:ext cx="3326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0.0955327310976364</cdr:x>
      <cdr:y>0</cdr:y>
    </cdr:from>
    <cdr:to>
      <cdr:x>0.138225467145155</cdr:x>
      <cdr:y>0.0685138539042821</cdr:y>
    </cdr:to>
    <cdr:sp>
      <cdr:nvSpPr>
        <cdr:cNvPr id="18" name="Text 1"/>
        <cdr:cNvSpPr/>
      </cdr:nvSpPr>
      <cdr:spPr>
        <a:xfrm>
          <a:off x="277920" y="0"/>
          <a:ext cx="1242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350" strike="noStrike" u="none">
              <a:effectLst/>
              <a:uFillTx/>
              <a:latin typeface="Arial"/>
            </a:rPr>
            <a:t>Bcf</a:t>
          </a:r>
          <a:endParaRPr b="0" sz="3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0.0670121730746053</cdr:x>
      <cdr:y>0.00881390078065978</cdr:y>
    </cdr:from>
    <cdr:to>
      <cdr:x>0.177534048451247</cdr:x>
      <cdr:y>0.0773105011332158</cdr:y>
    </cdr:to>
    <cdr:sp>
      <cdr:nvSpPr>
        <cdr:cNvPr id="20" name="Text 1"/>
        <cdr:cNvSpPr/>
      </cdr:nvSpPr>
      <cdr:spPr>
        <a:xfrm>
          <a:off x="200160" y="12600"/>
          <a:ext cx="3301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0.0950036031707903</cdr:x>
      <cdr:y>0</cdr:y>
    </cdr:from>
    <cdr:to>
      <cdr:x>0.201777564256546</cdr:x>
      <cdr:y>0.068051038278709</cdr:y>
    </cdr:to>
    <cdr:sp>
      <cdr:nvSpPr>
        <cdr:cNvPr id="22" name="Text 1"/>
        <cdr:cNvSpPr/>
      </cdr:nvSpPr>
      <cdr:spPr>
        <a:xfrm>
          <a:off x="284760" y="0"/>
          <a:ext cx="3200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Mil MWH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161640</xdr:colOff>
      <xdr:row>46</xdr:row>
      <xdr:rowOff>85680</xdr:rowOff>
    </xdr:from>
    <xdr:to>
      <xdr:col>0</xdr:col>
      <xdr:colOff>1139040</xdr:colOff>
      <xdr:row>49</xdr:row>
      <xdr:rowOff>57240</xdr:rowOff>
    </xdr:to>
    <xdr:sp>
      <xdr:nvSpPr>
        <xdr:cNvPr id="24" name="Text 292"/>
        <xdr:cNvSpPr/>
      </xdr:nvSpPr>
      <xdr:spPr>
        <a:xfrm>
          <a:off x="161640" y="8943840"/>
          <a:ext cx="977400" cy="609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25" name="Text 293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26" name="Text 294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27" name="Text 295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28" name="Text 296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29" name="Text 297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30" name="Text 298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31" name="Text 29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32" name="Text 300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33" name="Text 301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34" name="Text 302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35" name="Text 303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36" name="Text 30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37" name="Text 30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38" name="Text 306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39" name="Text 307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40" name="Text 308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41" name="Text 30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42" name="Text 310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43" name="Text 311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44" name="Text 312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45" name="Text 313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46" name="Text 314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47" name="Text 315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48" name="Text 316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49" name="Text 317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50" name="Text 31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51" name="Text 31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52" name="Text 320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53" name="Text 321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54" name="Text 322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55" name="Text 323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56" name="Text 32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57" name="Text 32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58" name="Text 326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59" name="Text 327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60" name="Text 32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61" name="Text 32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62" name="Text 330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63" name="Text 331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64" name="Text 332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65" name="Text 333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66" name="Text 334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67" name="Text 335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68" name="Text 336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69" name="Text 337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70" name="Text 33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71" name="Text 33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72" name="Text 340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73" name="Text 341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74" name="Text 342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75" name="Text 343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76" name="Text 34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77" name="Text 345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78" name="Text 346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79" name="Text 347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80" name="Text 34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81" name="Text 34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82" name="Text 350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83" name="Text 351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84" name="Text 352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85" name="Text 353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86" name="Text 354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87" name="Text 355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88" name="Text 356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89" name="Text 357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90" name="Text 35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91" name="Text 359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92" name="Text 360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93" name="Text 361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94" name="Text 362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95" name="Text 363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96" name="Text 364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97" name="Text 365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98" name="Text 366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99" name="Text 367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00" name="Text 36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101" name="Text 369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02" name="Text 370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03" name="Text 371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04" name="Text 372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05" name="Text 373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06" name="Text 374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07" name="Text 37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08" name="Text 376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09" name="Text 377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10" name="Text 378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11" name="Text 379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12" name="Text 380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13" name="Text 381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14" name="Text 382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15" name="Text 383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16" name="Text 384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17" name="Text 38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18" name="Text 386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19" name="Text 387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120" name="Text 388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21" name="Text 389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22" name="Text 390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23" name="Text 391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24" name="Text 392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25" name="Text 393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26" name="Text 39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27" name="Text 39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28" name="Text 396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29" name="Text 397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30" name="Text 398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31" name="Text 39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32" name="Text 400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33" name="Text 401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34" name="Text 402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35" name="Text 403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36" name="Text 40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37" name="Text 40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38" name="Text 406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139" name="Text 407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40" name="Text 408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41" name="Text 409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42" name="Text 410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43" name="Text 411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44" name="Text 412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45" name="Text 413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46" name="Text 41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47" name="Text 41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48" name="Text 416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49" name="Text 417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50" name="Text 41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51" name="Text 41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52" name="Text 420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53" name="Text 421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54" name="Text 422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55" name="Text 423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56" name="Text 42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57" name="Text 425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57240</xdr:rowOff>
    </xdr:to>
    <xdr:sp>
      <xdr:nvSpPr>
        <xdr:cNvPr id="158" name="Text 426"/>
        <xdr:cNvSpPr/>
      </xdr:nvSpPr>
      <xdr:spPr>
        <a:xfrm>
          <a:off x="151560" y="892512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59" name="Text 427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60" name="Text 428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1109160</xdr:colOff>
      <xdr:row>49</xdr:row>
      <xdr:rowOff>37800</xdr:rowOff>
    </xdr:to>
    <xdr:sp>
      <xdr:nvSpPr>
        <xdr:cNvPr id="161" name="Text 429"/>
        <xdr:cNvSpPr/>
      </xdr:nvSpPr>
      <xdr:spPr>
        <a:xfrm>
          <a:off x="151560" y="8925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62" name="Text 430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63" name="Text 431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64" name="Text 432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65" name="Text 433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66" name="Text 43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67" name="Text 435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68" name="Text 436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69" name="Text 437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70" name="Text 438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71" name="Text 439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37800</xdr:rowOff>
    </xdr:to>
    <xdr:sp>
      <xdr:nvSpPr>
        <xdr:cNvPr id="172" name="Text 440"/>
        <xdr:cNvSpPr/>
      </xdr:nvSpPr>
      <xdr:spPr>
        <a:xfrm>
          <a:off x="151560" y="8925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76320</xdr:rowOff>
    </xdr:to>
    <xdr:sp>
      <xdr:nvSpPr>
        <xdr:cNvPr id="173" name="Text 441"/>
        <xdr:cNvSpPr/>
      </xdr:nvSpPr>
      <xdr:spPr>
        <a:xfrm>
          <a:off x="151560" y="892512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74" name="Text 442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75" name="Text 443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1119240</xdr:colOff>
      <xdr:row>49</xdr:row>
      <xdr:rowOff>37800</xdr:rowOff>
    </xdr:to>
    <xdr:sp>
      <xdr:nvSpPr>
        <xdr:cNvPr id="176" name="Text 444"/>
        <xdr:cNvSpPr/>
      </xdr:nvSpPr>
      <xdr:spPr>
        <a:xfrm>
          <a:off x="151560" y="8925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e%20Link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Finrpt/CONSOL/Frevert%20Reports/TEMPLATES/ENA_Tem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es"/>
    </sheetNames>
    <sheetDataSet>
      <sheetData sheetId="0">
        <row r="1">
          <cell r="Q1" t="str">
            <v>Second Quarter 2001</v>
          </cell>
        </row>
        <row r="3">
          <cell r="B3" t="str">
            <v>Through 06/08/01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inked Data "/>
      <sheetName val="Hot List"/>
      <sheetName val="Portfolio Data"/>
      <sheetName val="Headcount Data"/>
      <sheetName val="Hard Look Asset Types"/>
    </sheetNames>
    <sheetDataSet>
      <sheetData sheetId="0"/>
      <sheetData sheetId="1">
        <row r="17">
          <cell r="E17">
            <v>16.6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85"/>
    <col collapsed="false" customWidth="true" hidden="false" outlineLevel="0" max="2" min="2" style="0" width="19.7"/>
    <col collapsed="false" customWidth="true" hidden="false" outlineLevel="0" max="3" min="3" style="0" width="14.85"/>
    <col collapsed="false" customWidth="true" hidden="false" outlineLevel="0" max="4" min="4" style="0" width="2.7"/>
    <col collapsed="false" customWidth="true" hidden="false" outlineLevel="0" max="5" min="5" style="1" width="13.99"/>
    <col collapsed="false" customWidth="true" hidden="false" outlineLevel="0" max="6" min="6" style="1" width="2.99"/>
    <col collapsed="false" customWidth="true" hidden="false" outlineLevel="0" max="7" min="7" style="1" width="13.56"/>
    <col collapsed="false" customWidth="true" hidden="false" outlineLevel="0" max="8" min="8" style="1" width="2.13"/>
    <col collapsed="false" customWidth="true" hidden="false" outlineLevel="0" max="9" min="9" style="1" width="12.28"/>
    <col collapsed="false" customWidth="true" hidden="false" outlineLevel="0" max="10" min="10" style="1" width="2.99"/>
    <col collapsed="false" customWidth="true" hidden="false" outlineLevel="0" max="11" min="11" style="1" width="2.56"/>
    <col collapsed="false" customWidth="true" hidden="false" outlineLevel="0" max="12" min="12" style="1" width="12.28"/>
    <col collapsed="false" customWidth="true" hidden="false" outlineLevel="0" max="13" min="13" style="1" width="2.7"/>
    <col collapsed="false" customWidth="true" hidden="false" outlineLevel="0" max="14" min="14" style="1" width="2.42"/>
    <col collapsed="false" customWidth="true" hidden="false" outlineLevel="0" max="15" min="15" style="1" width="12.99"/>
    <col collapsed="false" customWidth="true" hidden="false" outlineLevel="0" max="16" min="16" style="0" width="23.41"/>
    <col collapsed="false" customWidth="true" hidden="false" outlineLevel="0" max="17" min="17" style="0" width="13.56"/>
    <col collapsed="false" customWidth="true" hidden="false" outlineLevel="0" max="18" min="18" style="0" width="47.14"/>
  </cols>
  <sheetData>
    <row r="1" customFormat="false" ht="21.75" hidden="false" customHeight="true" outlineLevel="0" collapsed="false">
      <c r="A1" s="2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 t="str">
        <f aca="false">[1]Dates!$Q$1</f>
        <v>Second Quarter 2001</v>
      </c>
      <c r="Q1" s="6"/>
      <c r="R1" s="7"/>
      <c r="S1" s="6"/>
      <c r="T1" s="7"/>
      <c r="U1" s="6"/>
      <c r="V1" s="6"/>
      <c r="W1" s="7"/>
      <c r="X1" s="6"/>
      <c r="Y1" s="7"/>
      <c r="Z1" s="6"/>
      <c r="AB1" s="8"/>
      <c r="AC1" s="8"/>
    </row>
    <row r="2" customFormat="false" ht="5.25" hidden="false" customHeight="true" outlineLevel="0" collapsed="false">
      <c r="A2" s="9"/>
      <c r="B2" s="3"/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10"/>
      <c r="Q2" s="6"/>
      <c r="R2" s="7"/>
      <c r="S2" s="6"/>
      <c r="U2" s="6"/>
      <c r="V2" s="6"/>
      <c r="X2" s="6"/>
      <c r="Z2" s="6"/>
      <c r="AB2" s="8"/>
      <c r="AC2" s="8"/>
    </row>
    <row r="3" customFormat="false" ht="15" hidden="false" customHeight="true" outlineLevel="0" collapsed="false">
      <c r="A3" s="9"/>
      <c r="B3" s="11" t="str">
        <f aca="false">[1]Dates!$B$3</f>
        <v>Through 06/08/01</v>
      </c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10"/>
      <c r="Q3" s="6"/>
      <c r="R3" s="7"/>
      <c r="S3" s="6"/>
      <c r="U3" s="6"/>
      <c r="V3" s="6"/>
      <c r="X3" s="6"/>
      <c r="Z3" s="6"/>
      <c r="AB3" s="8"/>
      <c r="AC3" s="8"/>
    </row>
    <row r="4" customFormat="false" ht="15.75" hidden="false" customHeight="true" outlineLevel="0" collapsed="false">
      <c r="C4" s="12" t="s">
        <v>1</v>
      </c>
      <c r="E4" s="0"/>
      <c r="F4" s="0"/>
      <c r="G4" s="0"/>
      <c r="H4" s="0"/>
      <c r="I4" s="0"/>
      <c r="J4" s="0"/>
      <c r="K4" s="0"/>
      <c r="L4" s="0"/>
      <c r="M4" s="0"/>
      <c r="N4" s="0"/>
      <c r="O4" s="0"/>
    </row>
    <row r="5" customFormat="false" ht="11.25" hidden="false" customHeight="true" outlineLevel="0" collapsed="false"/>
    <row r="6" customFormat="false" ht="11.25" hidden="false" customHeight="true" outlineLevel="0" collapsed="false">
      <c r="G6" s="1" t="s">
        <v>2</v>
      </c>
    </row>
    <row r="7" customFormat="false" ht="11.25" hidden="false" customHeight="false" outlineLevel="0" collapsed="false">
      <c r="A7" s="13"/>
      <c r="B7" s="13"/>
      <c r="C7" s="13"/>
      <c r="D7" s="13"/>
      <c r="E7" s="1" t="s">
        <v>3</v>
      </c>
      <c r="G7" s="1" t="s">
        <v>4</v>
      </c>
      <c r="J7" s="14"/>
      <c r="K7" s="15"/>
      <c r="L7" s="15" t="s">
        <v>5</v>
      </c>
      <c r="M7" s="14"/>
      <c r="P7" s="13"/>
      <c r="Q7" s="13"/>
      <c r="R7" s="13"/>
    </row>
    <row r="8" customFormat="false" ht="11.25" hidden="false" customHeight="false" outlineLevel="0" collapsed="false">
      <c r="A8" s="13"/>
      <c r="B8" s="13"/>
      <c r="C8" s="13"/>
      <c r="D8" s="13"/>
      <c r="E8" s="16" t="s">
        <v>6</v>
      </c>
      <c r="G8" s="16" t="s">
        <v>7</v>
      </c>
      <c r="I8" s="16" t="s">
        <v>8</v>
      </c>
      <c r="J8" s="14"/>
      <c r="K8" s="15"/>
      <c r="L8" s="16" t="s">
        <v>8</v>
      </c>
      <c r="M8" s="14"/>
      <c r="O8" s="16" t="s">
        <v>9</v>
      </c>
      <c r="P8" s="13"/>
      <c r="Q8" s="13"/>
      <c r="R8" s="13"/>
    </row>
    <row r="9" customFormat="false" ht="11.25" hidden="false" customHeight="false" outlineLevel="0" collapsed="false">
      <c r="A9" s="13"/>
      <c r="B9" s="13"/>
      <c r="C9" s="17" t="s">
        <v>10</v>
      </c>
      <c r="D9" s="13"/>
      <c r="E9" s="18" t="n">
        <f aca="false">'Linked Data '!C6</f>
        <v>-174</v>
      </c>
      <c r="F9" s="19"/>
      <c r="G9" s="18" t="n">
        <f aca="false">'Linked Data '!I6</f>
        <v>6.4</v>
      </c>
      <c r="H9" s="19"/>
      <c r="I9" s="20" t="n">
        <f aca="false">E9-G9</f>
        <v>-180.4</v>
      </c>
      <c r="J9" s="21"/>
      <c r="K9" s="18"/>
      <c r="L9" s="18" t="n">
        <f aca="false">'Linked Data '!O6</f>
        <v>98.4</v>
      </c>
      <c r="M9" s="21"/>
      <c r="N9" s="19"/>
      <c r="O9" s="20" t="n">
        <f aca="false">I9-L9</f>
        <v>-278.8</v>
      </c>
      <c r="P9" s="13"/>
      <c r="Q9" s="13"/>
      <c r="R9" s="13"/>
    </row>
    <row r="10" customFormat="false" ht="12.95" hidden="false" customHeight="true" outlineLevel="0" collapsed="false">
      <c r="A10" s="13"/>
      <c r="B10" s="13"/>
      <c r="C10" s="13" t="s">
        <v>11</v>
      </c>
      <c r="D10" s="13"/>
      <c r="E10" s="18" t="n">
        <f aca="false">'Linked Data '!C7</f>
        <v>371.6</v>
      </c>
      <c r="F10" s="20"/>
      <c r="G10" s="18" t="n">
        <f aca="false">'Linked Data '!I7</f>
        <v>8.9</v>
      </c>
      <c r="H10" s="20"/>
      <c r="I10" s="20" t="n">
        <f aca="false">E10-G10</f>
        <v>362.7</v>
      </c>
      <c r="J10" s="22"/>
      <c r="K10" s="23"/>
      <c r="L10" s="18" t="n">
        <f aca="false">'Linked Data '!O7</f>
        <v>144.3</v>
      </c>
      <c r="M10" s="22"/>
      <c r="N10" s="20"/>
      <c r="O10" s="20" t="n">
        <f aca="false">I10-L10</f>
        <v>218.4</v>
      </c>
      <c r="P10" s="13"/>
      <c r="Q10" s="13"/>
      <c r="R10" s="13"/>
    </row>
    <row r="11" customFormat="false" ht="12.95" hidden="false" customHeight="true" outlineLevel="0" collapsed="false">
      <c r="A11" s="13"/>
      <c r="B11" s="13"/>
      <c r="C11" s="13" t="s">
        <v>12</v>
      </c>
      <c r="D11" s="13"/>
      <c r="E11" s="18" t="n">
        <f aca="false">'Linked Data '!C8</f>
        <v>32.1</v>
      </c>
      <c r="F11" s="20"/>
      <c r="G11" s="18" t="n">
        <f aca="false">'Linked Data '!I8</f>
        <v>3.1</v>
      </c>
      <c r="H11" s="20"/>
      <c r="I11" s="20" t="n">
        <f aca="false">E11-G11</f>
        <v>29</v>
      </c>
      <c r="J11" s="22"/>
      <c r="K11" s="23"/>
      <c r="L11" s="18" t="n">
        <f aca="false">'Linked Data '!O8</f>
        <v>29.8</v>
      </c>
      <c r="M11" s="22"/>
      <c r="N11" s="20"/>
      <c r="O11" s="20" t="n">
        <f aca="false">I11-L11</f>
        <v>-0.799999999999997</v>
      </c>
      <c r="P11" s="13"/>
      <c r="Q11" s="13"/>
      <c r="R11" s="13"/>
    </row>
    <row r="12" customFormat="false" ht="12.95" hidden="false" customHeight="true" outlineLevel="0" collapsed="false">
      <c r="A12" s="13"/>
      <c r="B12" s="13"/>
      <c r="C12" s="13" t="s">
        <v>13</v>
      </c>
      <c r="D12" s="13"/>
      <c r="E12" s="18" t="n">
        <f aca="false">'Linked Data '!C9</f>
        <v>5.9</v>
      </c>
      <c r="F12" s="20"/>
      <c r="G12" s="18" t="n">
        <f aca="false">'Linked Data '!I9</f>
        <v>1.6</v>
      </c>
      <c r="H12" s="20"/>
      <c r="I12" s="20" t="n">
        <f aca="false">E12-G12</f>
        <v>4.3</v>
      </c>
      <c r="J12" s="22"/>
      <c r="K12" s="23"/>
      <c r="L12" s="18" t="n">
        <f aca="false">'Linked Data '!O9</f>
        <v>72.2</v>
      </c>
      <c r="M12" s="22"/>
      <c r="N12" s="20"/>
      <c r="O12" s="20" t="n">
        <f aca="false">I12-L12</f>
        <v>-67.9</v>
      </c>
      <c r="P12" s="13"/>
      <c r="Q12" s="13"/>
      <c r="R12" s="13"/>
    </row>
    <row r="13" customFormat="false" ht="14.25" hidden="false" customHeight="true" outlineLevel="0" collapsed="false">
      <c r="A13" s="24"/>
      <c r="B13" s="24"/>
      <c r="C13" s="25" t="s">
        <v>14</v>
      </c>
      <c r="D13" s="24"/>
      <c r="E13" s="26" t="n">
        <f aca="false">SUM(E9:E12)</f>
        <v>235.6</v>
      </c>
      <c r="F13" s="27"/>
      <c r="G13" s="26" t="n">
        <f aca="false">SUM(G9:G12)</f>
        <v>20</v>
      </c>
      <c r="H13" s="27"/>
      <c r="I13" s="26" t="n">
        <f aca="false">SUM(I9:I12)</f>
        <v>215.6</v>
      </c>
      <c r="J13" s="28"/>
      <c r="K13" s="29"/>
      <c r="L13" s="26" t="n">
        <f aca="false">SUM(L9:L12)</f>
        <v>344.7</v>
      </c>
      <c r="M13" s="28"/>
      <c r="N13" s="27"/>
      <c r="O13" s="26" t="n">
        <f aca="false">SUM(O9:O12)</f>
        <v>-129.1</v>
      </c>
      <c r="P13" s="24"/>
      <c r="Q13" s="24"/>
      <c r="R13" s="24"/>
    </row>
    <row r="14" customFormat="false" ht="7.5" hidden="false" customHeight="true" outlineLevel="0" collapsed="false">
      <c r="A14" s="24"/>
      <c r="B14" s="24"/>
      <c r="C14" s="25"/>
      <c r="D14" s="24"/>
      <c r="E14" s="30"/>
      <c r="F14" s="31"/>
      <c r="G14" s="30"/>
      <c r="H14" s="31"/>
      <c r="I14" s="30"/>
      <c r="J14" s="32"/>
      <c r="K14" s="30"/>
      <c r="L14" s="30"/>
      <c r="M14" s="32"/>
      <c r="N14" s="31"/>
      <c r="O14" s="30"/>
      <c r="P14" s="24"/>
      <c r="Q14" s="24"/>
      <c r="R14" s="24"/>
    </row>
    <row r="15" customFormat="false" ht="6.75" hidden="false" customHeight="true" outlineLevel="0" collapsed="false"/>
    <row r="16" customFormat="false" ht="15" hidden="false" customHeight="true" outlineLevel="0" collapsed="false">
      <c r="C16" s="33"/>
    </row>
    <row r="17" customFormat="false" ht="12" hidden="false" customHeight="true" outlineLevel="0" collapsed="false"/>
    <row r="18" customFormat="false" ht="19.5" hidden="false" customHeight="true" outlineLevel="0" collapsed="false">
      <c r="A18" s="34"/>
      <c r="B18" s="35" t="s">
        <v>15</v>
      </c>
      <c r="C18" s="34"/>
      <c r="D18" s="34"/>
      <c r="E18" s="36"/>
      <c r="F18" s="34"/>
      <c r="G18" s="34"/>
      <c r="H18" s="37" t="s">
        <v>11</v>
      </c>
      <c r="I18" s="36"/>
      <c r="J18" s="38"/>
      <c r="K18" s="38"/>
      <c r="L18" s="36"/>
      <c r="M18" s="34"/>
      <c r="N18" s="36"/>
      <c r="O18" s="36"/>
      <c r="P18" s="39" t="s">
        <v>12</v>
      </c>
      <c r="Q18" s="34"/>
      <c r="R18" s="34"/>
    </row>
    <row r="19" customFormat="false" ht="12.75" hidden="false" customHeight="false" outlineLevel="0" collapsed="false">
      <c r="J19" s="15"/>
      <c r="K19" s="15"/>
    </row>
    <row r="20" customFormat="false" ht="12.75" hidden="false" customHeight="false" outlineLevel="0" collapsed="false">
      <c r="J20" s="15"/>
      <c r="K20" s="15"/>
    </row>
    <row r="21" customFormat="false" ht="12.75" hidden="false" customHeight="false" outlineLevel="0" collapsed="false">
      <c r="J21" s="15"/>
      <c r="K21" s="15"/>
    </row>
    <row r="22" customFormat="false" ht="12.75" hidden="false" customHeight="false" outlineLevel="0" collapsed="false">
      <c r="J22" s="15"/>
      <c r="K22" s="15"/>
    </row>
    <row r="23" customFormat="false" ht="12.75" hidden="false" customHeight="false" outlineLevel="0" collapsed="false">
      <c r="J23" s="15"/>
      <c r="K23" s="15"/>
    </row>
    <row r="24" customFormat="false" ht="12.75" hidden="false" customHeight="false" outlineLevel="0" collapsed="false">
      <c r="J24" s="15"/>
      <c r="K24" s="15"/>
    </row>
    <row r="25" customFormat="false" ht="12.75" hidden="false" customHeight="false" outlineLevel="0" collapsed="false">
      <c r="J25" s="15"/>
      <c r="K25" s="15"/>
    </row>
    <row r="26" customFormat="false" ht="12.75" hidden="false" customHeight="false" outlineLevel="0" collapsed="false">
      <c r="J26" s="15"/>
      <c r="K26" s="15"/>
    </row>
    <row r="27" customFormat="false" ht="12.75" hidden="false" customHeight="false" outlineLevel="0" collapsed="false">
      <c r="J27" s="15"/>
      <c r="K27" s="15"/>
    </row>
    <row r="28" customFormat="false" ht="30.75" hidden="false" customHeight="true" outlineLevel="0" collapsed="false">
      <c r="J28" s="15"/>
      <c r="K28" s="15"/>
    </row>
    <row r="29" customFormat="false" ht="12.75" hidden="false" customHeight="false" outlineLevel="0" collapsed="false">
      <c r="J29" s="15"/>
      <c r="K29" s="15"/>
    </row>
    <row r="30" customFormat="false" ht="12.75" hidden="false" customHeight="false" outlineLevel="0" collapsed="false">
      <c r="J30" s="15"/>
      <c r="K30" s="15"/>
    </row>
    <row r="31" customFormat="false" ht="12.75" hidden="false" customHeight="false" outlineLevel="0" collapsed="false">
      <c r="J31" s="15"/>
      <c r="K31" s="15"/>
    </row>
    <row r="32" customFormat="false" ht="12.75" hidden="false" customHeight="false" outlineLevel="0" collapsed="false">
      <c r="J32" s="15"/>
      <c r="K32" s="15"/>
    </row>
    <row r="33" customFormat="false" ht="12.75" hidden="false" customHeight="false" outlineLevel="0" collapsed="false">
      <c r="J33" s="15"/>
      <c r="K33" s="15"/>
    </row>
    <row r="34" customFormat="false" ht="12.75" hidden="false" customHeight="false" outlineLevel="0" collapsed="false">
      <c r="J34" s="15"/>
      <c r="K34" s="15"/>
    </row>
    <row r="35" customFormat="false" ht="12.75" hidden="false" customHeight="false" outlineLevel="0" collapsed="false">
      <c r="J35" s="15"/>
      <c r="K35" s="15"/>
    </row>
    <row r="36" customFormat="false" ht="12.75" hidden="false" customHeight="false" outlineLevel="0" collapsed="false">
      <c r="J36" s="15"/>
      <c r="K36" s="15"/>
    </row>
    <row r="37" customFormat="false" ht="12.75" hidden="false" customHeight="false" outlineLevel="0" collapsed="false">
      <c r="J37" s="15"/>
      <c r="K37" s="15"/>
    </row>
    <row r="38" customFormat="false" ht="10.5" hidden="false" customHeight="true" outlineLevel="0" collapsed="false">
      <c r="J38" s="15"/>
      <c r="K38" s="15"/>
    </row>
    <row r="39" customFormat="false" ht="26.25" hidden="false" customHeight="true" outlineLevel="0" collapsed="false">
      <c r="J39" s="15"/>
      <c r="K39" s="15"/>
    </row>
    <row r="40" customFormat="false" ht="12.75" hidden="false" customHeight="false" outlineLevel="0" collapsed="false">
      <c r="J40" s="15"/>
      <c r="K40" s="15"/>
    </row>
    <row r="41" customFormat="false" ht="12.75" hidden="false" customHeight="false" outlineLevel="0" collapsed="false">
      <c r="J41" s="15"/>
      <c r="K41" s="15"/>
    </row>
    <row r="42" customFormat="false" ht="12.75" hidden="false" customHeight="false" outlineLevel="0" collapsed="false">
      <c r="J42" s="15"/>
      <c r="K42" s="15"/>
    </row>
    <row r="43" customFormat="false" ht="12.75" hidden="false" customHeight="false" outlineLevel="0" collapsed="false">
      <c r="J43" s="15"/>
      <c r="K43" s="15"/>
    </row>
    <row r="44" customFormat="false" ht="12.75" hidden="false" customHeight="false" outlineLevel="0" collapsed="false">
      <c r="J44" s="15"/>
      <c r="K44" s="15"/>
    </row>
    <row r="45" customFormat="false" ht="12.75" hidden="false" customHeight="false" outlineLevel="0" collapsed="false">
      <c r="J45" s="15"/>
      <c r="K45" s="15"/>
    </row>
    <row r="46" customFormat="false" ht="12.75" hidden="false" customHeight="false" outlineLevel="0" collapsed="false">
      <c r="J46" s="15"/>
      <c r="K46" s="15"/>
    </row>
    <row r="47" customFormat="false" ht="12.75" hidden="false" customHeight="false" outlineLevel="0" collapsed="false">
      <c r="J47" s="15"/>
      <c r="K47" s="15"/>
    </row>
    <row r="48" customFormat="false" ht="12.75" hidden="false" customHeight="false" outlineLevel="0" collapsed="false">
      <c r="J48" s="15"/>
      <c r="K48" s="15"/>
    </row>
  </sheetData>
  <mergeCells count="1">
    <mergeCell ref="A1:C1"/>
  </mergeCells>
  <printOptions headings="false" gridLines="false" gridLinesSet="true" horizontalCentered="false" verticalCentered="false"/>
  <pageMargins left="0.5" right="0.5" top="0.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&amp;C7&amp;R&amp;6&amp;D  - 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9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pane xSplit="0" ySplit="780" topLeftCell="BM1" activePane="bottomLeft" state="split"/>
      <selection pane="topLeft" activeCell="A16" activeCellId="0" sqref="A16"/>
      <selection pane="bottomLeft" activeCell="L11" activeCellId="0" sqref="L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99"/>
    <col collapsed="false" customWidth="true" hidden="false" outlineLevel="0" max="2" min="2" style="41" width="10.71"/>
    <col collapsed="false" customWidth="true" hidden="false" outlineLevel="0" max="3" min="3" style="41" width="1.13"/>
    <col collapsed="false" customWidth="true" hidden="false" outlineLevel="0" max="4" min="4" style="41" width="10.71"/>
    <col collapsed="false" customWidth="true" hidden="false" outlineLevel="0" max="5" min="5" style="41" width="2.56"/>
    <col collapsed="false" customWidth="true" hidden="false" outlineLevel="0" max="6" min="6" style="41" width="10.71"/>
    <col collapsed="false" customWidth="true" hidden="false" outlineLevel="0" max="7" min="7" style="41" width="0.99"/>
    <col collapsed="false" customWidth="true" hidden="false" outlineLevel="0" max="8" min="8" style="41" width="10.71"/>
    <col collapsed="false" customWidth="true" hidden="false" outlineLevel="0" max="9" min="9" style="42" width="2.56"/>
    <col collapsed="false" customWidth="true" hidden="false" outlineLevel="0" max="10" min="10" style="41" width="10.71"/>
    <col collapsed="false" customWidth="true" hidden="false" outlineLevel="0" max="11" min="11" style="41" width="1.28"/>
    <col collapsed="false" customWidth="true" hidden="false" outlineLevel="0" max="12" min="12" style="41" width="10.71"/>
    <col collapsed="false" customWidth="true" hidden="false" outlineLevel="0" max="13" min="13" style="43" width="3.14"/>
    <col collapsed="false" customWidth="true" hidden="false" outlineLevel="0" max="14" min="14" style="41" width="10.71"/>
    <col collapsed="false" customWidth="true" hidden="false" outlineLevel="0" max="15" min="15" style="43" width="0.99"/>
    <col collapsed="false" customWidth="true" hidden="false" outlineLevel="0" max="16" min="16" style="43" width="10.71"/>
    <col collapsed="false" customWidth="false" hidden="false" outlineLevel="0" max="257" min="17" style="43" width="9.14"/>
  </cols>
  <sheetData>
    <row r="1" customFormat="false" ht="23.25" hidden="false" customHeight="true" outlineLevel="0" collapsed="false">
      <c r="A1" s="44" t="s">
        <v>16</v>
      </c>
    </row>
    <row r="2" customFormat="false" ht="15" hidden="false" customHeight="true" outlineLevel="0" collapsed="false">
      <c r="A2" s="45" t="s">
        <v>17</v>
      </c>
      <c r="B2" s="46"/>
      <c r="C2" s="46"/>
      <c r="D2" s="46"/>
      <c r="E2" s="46"/>
      <c r="F2" s="46"/>
      <c r="G2" s="46"/>
      <c r="H2" s="46"/>
      <c r="I2" s="47"/>
      <c r="J2" s="46"/>
      <c r="K2" s="46"/>
      <c r="L2" s="46"/>
      <c r="M2" s="48"/>
      <c r="N2" s="46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  <c r="FF2" s="48"/>
      <c r="FG2" s="48"/>
      <c r="FH2" s="48"/>
      <c r="FI2" s="48"/>
      <c r="FJ2" s="48"/>
      <c r="FK2" s="48"/>
      <c r="FL2" s="48"/>
      <c r="FM2" s="48"/>
      <c r="FN2" s="48"/>
      <c r="FO2" s="48"/>
      <c r="FP2" s="48"/>
      <c r="FQ2" s="48"/>
      <c r="FR2" s="48"/>
      <c r="FS2" s="48"/>
      <c r="FT2" s="48"/>
      <c r="FU2" s="48"/>
      <c r="FV2" s="48"/>
      <c r="FW2" s="48"/>
      <c r="FX2" s="48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48"/>
      <c r="IH2" s="48"/>
      <c r="II2" s="48"/>
      <c r="IJ2" s="48"/>
      <c r="IK2" s="48"/>
      <c r="IL2" s="48"/>
      <c r="IM2" s="48"/>
      <c r="IN2" s="48"/>
      <c r="IO2" s="48"/>
      <c r="IP2" s="48"/>
      <c r="IQ2" s="48"/>
      <c r="IR2" s="48"/>
      <c r="IS2" s="48"/>
      <c r="IT2" s="48"/>
      <c r="IU2" s="48"/>
      <c r="IV2" s="48"/>
      <c r="IW2" s="48"/>
    </row>
    <row r="3" customFormat="false" ht="12.75" hidden="false" customHeight="false" outlineLevel="0" collapsed="false">
      <c r="B3" s="49" t="s">
        <v>18</v>
      </c>
      <c r="D3" s="50" t="s">
        <v>19</v>
      </c>
      <c r="F3" s="49" t="s">
        <v>11</v>
      </c>
      <c r="H3" s="50" t="s">
        <v>20</v>
      </c>
      <c r="J3" s="49" t="s">
        <v>12</v>
      </c>
      <c r="L3" s="50" t="s">
        <v>21</v>
      </c>
      <c r="M3" s="41"/>
      <c r="N3" s="51"/>
    </row>
    <row r="4" customFormat="false" ht="12.75" hidden="false" customHeight="false" outlineLevel="0" collapsed="false">
      <c r="A4" s="52" t="s">
        <v>22</v>
      </c>
      <c r="B4" s="53" t="n">
        <v>-117.9</v>
      </c>
      <c r="C4" s="53"/>
      <c r="D4" s="54" t="n">
        <v>104.8</v>
      </c>
      <c r="E4" s="53"/>
      <c r="F4" s="53" t="n">
        <v>39.6</v>
      </c>
      <c r="G4" s="53"/>
      <c r="H4" s="54" t="n">
        <v>153.2</v>
      </c>
      <c r="I4" s="55"/>
      <c r="J4" s="53" t="n">
        <v>11.8</v>
      </c>
      <c r="K4" s="53"/>
      <c r="L4" s="54" t="n">
        <v>32.9</v>
      </c>
      <c r="M4" s="53"/>
      <c r="N4" s="53"/>
    </row>
    <row r="5" customFormat="false" ht="12.75" hidden="false" customHeight="false" outlineLevel="0" collapsed="false">
      <c r="A5" s="52" t="s">
        <v>23</v>
      </c>
      <c r="B5" s="53" t="n">
        <v>-123.8</v>
      </c>
      <c r="C5" s="53"/>
      <c r="D5" s="54" t="n">
        <v>104.8</v>
      </c>
      <c r="E5" s="53"/>
      <c r="F5" s="53" t="n">
        <v>117.2</v>
      </c>
      <c r="G5" s="53"/>
      <c r="H5" s="54" t="n">
        <v>153.2</v>
      </c>
      <c r="I5" s="55"/>
      <c r="J5" s="53" t="n">
        <v>15.8</v>
      </c>
      <c r="K5" s="53"/>
      <c r="L5" s="54" t="n">
        <v>32.9</v>
      </c>
      <c r="M5" s="53"/>
      <c r="N5" s="53"/>
    </row>
    <row r="6" customFormat="false" ht="12.75" hidden="false" customHeight="false" outlineLevel="0" collapsed="false">
      <c r="A6" s="52" t="s">
        <v>24</v>
      </c>
      <c r="B6" s="53" t="n">
        <v>-157.8</v>
      </c>
      <c r="C6" s="53"/>
      <c r="D6" s="54" t="n">
        <v>104.8</v>
      </c>
      <c r="E6" s="53"/>
      <c r="F6" s="53" t="n">
        <v>191.1</v>
      </c>
      <c r="G6" s="53"/>
      <c r="H6" s="54" t="n">
        <v>153.2</v>
      </c>
      <c r="I6" s="55"/>
      <c r="J6" s="53" t="n">
        <v>18.7</v>
      </c>
      <c r="K6" s="53"/>
      <c r="L6" s="54" t="n">
        <v>32.9</v>
      </c>
      <c r="M6" s="53"/>
      <c r="N6" s="53"/>
    </row>
    <row r="7" customFormat="false" ht="12.75" hidden="false" customHeight="false" outlineLevel="0" collapsed="false">
      <c r="A7" s="52" t="s">
        <v>25</v>
      </c>
      <c r="B7" s="53" t="n">
        <v>-264.1</v>
      </c>
      <c r="C7" s="53"/>
      <c r="D7" s="54" t="n">
        <v>104.8</v>
      </c>
      <c r="E7" s="53"/>
      <c r="F7" s="53" t="n">
        <v>224</v>
      </c>
      <c r="G7" s="53"/>
      <c r="H7" s="54" t="n">
        <v>153.2</v>
      </c>
      <c r="I7" s="55"/>
      <c r="J7" s="53" t="n">
        <v>22.3</v>
      </c>
      <c r="K7" s="53"/>
      <c r="L7" s="54" t="n">
        <v>32.9</v>
      </c>
      <c r="M7" s="53"/>
      <c r="N7" s="53"/>
    </row>
    <row r="8" customFormat="false" ht="12.75" hidden="false" customHeight="false" outlineLevel="0" collapsed="false">
      <c r="A8" s="52" t="s">
        <v>26</v>
      </c>
      <c r="B8" s="53" t="n">
        <v>-159.8</v>
      </c>
      <c r="C8" s="53"/>
      <c r="D8" s="54" t="n">
        <v>104.8</v>
      </c>
      <c r="E8" s="53"/>
      <c r="F8" s="53" t="n">
        <v>280.4</v>
      </c>
      <c r="G8" s="53"/>
      <c r="H8" s="54" t="n">
        <v>153.2</v>
      </c>
      <c r="I8" s="55"/>
      <c r="J8" s="53" t="n">
        <v>25.4</v>
      </c>
      <c r="K8" s="53"/>
      <c r="L8" s="54" t="n">
        <v>32.9</v>
      </c>
      <c r="M8" s="53"/>
      <c r="N8" s="53"/>
    </row>
    <row r="9" customFormat="false" ht="12.75" hidden="false" customHeight="false" outlineLevel="0" collapsed="false">
      <c r="A9" s="52" t="s">
        <v>27</v>
      </c>
      <c r="B9" s="53" t="n">
        <v>-35</v>
      </c>
      <c r="C9" s="53"/>
      <c r="D9" s="54" t="n">
        <v>104.8</v>
      </c>
      <c r="E9" s="53"/>
      <c r="F9" s="53" t="n">
        <v>313.2</v>
      </c>
      <c r="G9" s="53"/>
      <c r="H9" s="54" t="n">
        <v>153.2</v>
      </c>
      <c r="I9" s="55"/>
      <c r="J9" s="53" t="n">
        <v>27.8</v>
      </c>
      <c r="K9" s="53"/>
      <c r="L9" s="54" t="n">
        <v>32.9</v>
      </c>
      <c r="M9" s="53"/>
      <c r="N9" s="53"/>
    </row>
    <row r="10" customFormat="false" ht="12.75" hidden="false" customHeight="false" outlineLevel="0" collapsed="false">
      <c r="A10" s="52" t="s">
        <v>28</v>
      </c>
      <c r="B10" s="53" t="n">
        <v>-152.9</v>
      </c>
      <c r="C10" s="53"/>
      <c r="D10" s="54" t="n">
        <v>104.8</v>
      </c>
      <c r="E10" s="53"/>
      <c r="F10" s="53" t="n">
        <v>395.5</v>
      </c>
      <c r="G10" s="53"/>
      <c r="H10" s="54" t="n">
        <v>153.2</v>
      </c>
      <c r="I10" s="55"/>
      <c r="J10" s="53" t="n">
        <v>29.8</v>
      </c>
      <c r="K10" s="53"/>
      <c r="L10" s="54" t="n">
        <v>32.9</v>
      </c>
      <c r="M10" s="53"/>
      <c r="N10" s="53"/>
    </row>
    <row r="11" customFormat="false" ht="12.75" hidden="false" customHeight="false" outlineLevel="0" collapsed="false">
      <c r="A11" s="52" t="s">
        <v>29</v>
      </c>
      <c r="B11" s="53" t="n">
        <v>-174</v>
      </c>
      <c r="C11" s="53"/>
      <c r="D11" s="54" t="n">
        <v>104.8</v>
      </c>
      <c r="E11" s="53"/>
      <c r="F11" s="53" t="n">
        <v>371.6</v>
      </c>
      <c r="G11" s="53"/>
      <c r="H11" s="54" t="n">
        <v>153.2</v>
      </c>
      <c r="I11" s="55"/>
      <c r="J11" s="53" t="n">
        <v>32.1</v>
      </c>
      <c r="K11" s="53"/>
      <c r="L11" s="54" t="n">
        <v>32.9</v>
      </c>
      <c r="M11" s="53"/>
      <c r="N11" s="53"/>
    </row>
    <row r="12" customFormat="false" ht="12.75" hidden="false" customHeight="false" outlineLevel="0" collapsed="false">
      <c r="A12" s="52" t="s">
        <v>30</v>
      </c>
      <c r="B12" s="53"/>
      <c r="C12" s="53"/>
      <c r="D12" s="54" t="n">
        <v>104.8</v>
      </c>
      <c r="E12" s="53"/>
      <c r="F12" s="53"/>
      <c r="G12" s="53"/>
      <c r="H12" s="54" t="n">
        <v>153.2</v>
      </c>
      <c r="I12" s="55"/>
      <c r="J12" s="53"/>
      <c r="K12" s="53"/>
      <c r="L12" s="54" t="n">
        <v>32.9</v>
      </c>
      <c r="M12" s="53"/>
      <c r="N12" s="53"/>
    </row>
    <row r="13" customFormat="false" ht="12.75" hidden="false" customHeight="false" outlineLevel="0" collapsed="false">
      <c r="A13" s="52" t="s">
        <v>31</v>
      </c>
      <c r="B13" s="53"/>
      <c r="C13" s="53"/>
      <c r="D13" s="54" t="n">
        <v>104.8</v>
      </c>
      <c r="E13" s="53"/>
      <c r="F13" s="53"/>
      <c r="G13" s="53"/>
      <c r="H13" s="54" t="n">
        <v>153.2</v>
      </c>
      <c r="I13" s="55"/>
      <c r="J13" s="53"/>
      <c r="K13" s="53"/>
      <c r="L13" s="54" t="n">
        <v>32.9</v>
      </c>
      <c r="M13" s="53"/>
      <c r="N13" s="53"/>
    </row>
    <row r="14" customFormat="false" ht="12.75" hidden="false" customHeight="false" outlineLevel="0" collapsed="false">
      <c r="A14" s="52" t="s">
        <v>32</v>
      </c>
      <c r="D14" s="54" t="n">
        <v>104.8</v>
      </c>
      <c r="H14" s="54" t="n">
        <v>153.2</v>
      </c>
      <c r="I14" s="55"/>
      <c r="L14" s="54" t="n">
        <v>32.9</v>
      </c>
      <c r="M14" s="41"/>
      <c r="N14" s="53"/>
    </row>
    <row r="15" customFormat="false" ht="21.75" hidden="false" customHeight="true" outlineLevel="0" collapsed="false">
      <c r="A15" s="56"/>
      <c r="B15" s="57"/>
      <c r="C15" s="57"/>
      <c r="D15" s="58"/>
      <c r="E15" s="57"/>
      <c r="F15" s="58"/>
      <c r="G15" s="57"/>
      <c r="H15" s="58"/>
      <c r="I15" s="55"/>
      <c r="J15" s="0"/>
      <c r="K15" s="0"/>
      <c r="L15" s="0"/>
      <c r="M15" s="0"/>
      <c r="N15" s="59"/>
      <c r="O15" s="0"/>
      <c r="P15" s="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  <c r="IU15" s="60"/>
      <c r="IV15" s="60"/>
      <c r="IW15" s="60"/>
    </row>
    <row r="16" customFormat="false" ht="13.5" hidden="false" customHeight="false" outlineLevel="0" collapsed="false">
      <c r="B16" s="61" t="s">
        <v>33</v>
      </c>
      <c r="C16" s="61"/>
      <c r="D16" s="61"/>
      <c r="F16" s="62" t="s">
        <v>11</v>
      </c>
      <c r="G16" s="62"/>
      <c r="H16" s="62"/>
      <c r="I16" s="63"/>
      <c r="J16" s="61" t="s">
        <v>33</v>
      </c>
      <c r="K16" s="61"/>
      <c r="L16" s="61"/>
      <c r="M16" s="0"/>
      <c r="N16" s="62" t="s">
        <v>11</v>
      </c>
      <c r="O16" s="62"/>
      <c r="P16" s="62"/>
    </row>
    <row r="17" customFormat="false" ht="12.75" hidden="false" customHeight="false" outlineLevel="0" collapsed="false">
      <c r="B17" s="64" t="s">
        <v>34</v>
      </c>
      <c r="C17" s="64"/>
      <c r="D17" s="64" t="s">
        <v>35</v>
      </c>
      <c r="F17" s="64" t="s">
        <v>34</v>
      </c>
      <c r="G17" s="64"/>
      <c r="H17" s="64" t="s">
        <v>35</v>
      </c>
      <c r="I17" s="65"/>
      <c r="J17" s="64" t="s">
        <v>36</v>
      </c>
      <c r="K17" s="64"/>
      <c r="L17" s="64" t="s">
        <v>37</v>
      </c>
      <c r="M17" s="41"/>
      <c r="N17" s="64" t="s">
        <v>36</v>
      </c>
      <c r="O17" s="64"/>
      <c r="P17" s="64" t="s">
        <v>37</v>
      </c>
    </row>
    <row r="18" customFormat="false" ht="12.75" hidden="false" customHeight="false" outlineLevel="0" collapsed="false">
      <c r="A18" s="66" t="n">
        <v>36982</v>
      </c>
      <c r="B18" s="67" t="n">
        <v>46.1</v>
      </c>
      <c r="C18" s="67"/>
      <c r="D18" s="67" t="n">
        <v>61.4</v>
      </c>
      <c r="E18" s="67"/>
      <c r="F18" s="67" t="n">
        <v>31</v>
      </c>
      <c r="G18" s="67"/>
      <c r="H18" s="67" t="n">
        <v>55.6</v>
      </c>
      <c r="I18" s="63"/>
      <c r="J18" s="67" t="n">
        <v>-258</v>
      </c>
      <c r="K18" s="67"/>
      <c r="L18" s="67" t="n">
        <v>500</v>
      </c>
      <c r="M18" s="67"/>
      <c r="N18" s="67" t="n">
        <v>38.2</v>
      </c>
      <c r="O18" s="67"/>
      <c r="P18" s="67" t="n">
        <v>90</v>
      </c>
    </row>
    <row r="19" customFormat="false" ht="12.75" hidden="false" customHeight="false" outlineLevel="0" collapsed="false">
      <c r="A19" s="68" t="n">
        <v>36983</v>
      </c>
      <c r="B19" s="67" t="n">
        <v>46.1</v>
      </c>
      <c r="C19" s="67"/>
      <c r="D19" s="67" t="n">
        <v>61.4</v>
      </c>
      <c r="E19" s="67"/>
      <c r="F19" s="67" t="n">
        <v>31</v>
      </c>
      <c r="G19" s="67"/>
      <c r="H19" s="67" t="n">
        <v>55.6</v>
      </c>
      <c r="I19" s="63"/>
      <c r="J19" s="67" t="n">
        <v>-258</v>
      </c>
      <c r="K19" s="67"/>
      <c r="L19" s="67" t="n">
        <v>500</v>
      </c>
      <c r="M19" s="67"/>
      <c r="N19" s="67" t="n">
        <v>38.2</v>
      </c>
      <c r="O19" s="67"/>
      <c r="P19" s="67" t="n">
        <v>90</v>
      </c>
    </row>
    <row r="20" customFormat="false" ht="12.75" hidden="false" customHeight="false" outlineLevel="0" collapsed="false">
      <c r="A20" s="68" t="n">
        <v>36984</v>
      </c>
      <c r="B20" s="67" t="n">
        <v>48</v>
      </c>
      <c r="C20" s="67"/>
      <c r="D20" s="67" t="n">
        <v>62.4</v>
      </c>
      <c r="E20" s="67"/>
      <c r="F20" s="67" t="n">
        <v>34</v>
      </c>
      <c r="G20" s="67"/>
      <c r="H20" s="67" t="n">
        <v>59.6</v>
      </c>
      <c r="I20" s="63"/>
      <c r="J20" s="67" t="n">
        <v>126</v>
      </c>
      <c r="K20" s="67"/>
      <c r="L20" s="67" t="n">
        <v>500</v>
      </c>
      <c r="M20" s="67"/>
      <c r="N20" s="67" t="n">
        <v>41</v>
      </c>
      <c r="O20" s="67"/>
      <c r="P20" s="67" t="n">
        <v>90</v>
      </c>
    </row>
    <row r="21" customFormat="false" ht="12.75" hidden="false" customHeight="false" outlineLevel="0" collapsed="false">
      <c r="A21" s="68" t="n">
        <v>36985</v>
      </c>
      <c r="B21" s="67" t="n">
        <v>52.1</v>
      </c>
      <c r="C21" s="67"/>
      <c r="D21" s="67" t="n">
        <v>62.4</v>
      </c>
      <c r="E21" s="67"/>
      <c r="F21" s="67" t="n">
        <v>32.8</v>
      </c>
      <c r="G21" s="67"/>
      <c r="H21" s="67" t="n">
        <v>59.6</v>
      </c>
      <c r="I21" s="63"/>
      <c r="J21" s="67" t="n">
        <v>182</v>
      </c>
      <c r="K21" s="67"/>
      <c r="L21" s="67" t="n">
        <v>500</v>
      </c>
      <c r="M21" s="67"/>
      <c r="N21" s="67" t="n">
        <v>42.2</v>
      </c>
      <c r="O21" s="67"/>
      <c r="P21" s="67" t="n">
        <v>90</v>
      </c>
    </row>
    <row r="22" customFormat="false" ht="12.75" hidden="false" customHeight="false" outlineLevel="0" collapsed="false">
      <c r="A22" s="68" t="n">
        <v>36986</v>
      </c>
      <c r="B22" s="67" t="n">
        <v>47.1</v>
      </c>
      <c r="C22" s="67"/>
      <c r="D22" s="67" t="n">
        <v>61.4</v>
      </c>
      <c r="E22" s="67"/>
      <c r="F22" s="67" t="n">
        <v>37.1</v>
      </c>
      <c r="G22" s="67"/>
      <c r="H22" s="67" t="n">
        <v>55.6</v>
      </c>
      <c r="I22" s="63"/>
      <c r="J22" s="67" t="n">
        <v>233.4</v>
      </c>
      <c r="K22" s="67"/>
      <c r="L22" s="67" t="n">
        <v>500</v>
      </c>
      <c r="M22" s="67"/>
      <c r="N22" s="67" t="n">
        <v>42.2</v>
      </c>
      <c r="O22" s="67"/>
      <c r="P22" s="67" t="n">
        <v>90</v>
      </c>
    </row>
    <row r="23" customFormat="false" ht="12.75" hidden="false" customHeight="false" outlineLevel="0" collapsed="false">
      <c r="A23" s="68" t="n">
        <v>36987</v>
      </c>
      <c r="B23" s="67" t="n">
        <v>45.5</v>
      </c>
      <c r="C23" s="67"/>
      <c r="D23" s="67" t="n">
        <v>61.4</v>
      </c>
      <c r="E23" s="67"/>
      <c r="F23" s="67" t="n">
        <v>38.1</v>
      </c>
      <c r="G23" s="67"/>
      <c r="H23" s="67" t="n">
        <v>55.6</v>
      </c>
      <c r="I23" s="63"/>
      <c r="J23" s="67" t="n">
        <v>249</v>
      </c>
      <c r="K23" s="67"/>
      <c r="L23" s="67" t="n">
        <v>500</v>
      </c>
      <c r="M23" s="67"/>
      <c r="N23" s="67" t="n">
        <v>42.9</v>
      </c>
      <c r="O23" s="67"/>
      <c r="P23" s="67" t="n">
        <v>90</v>
      </c>
    </row>
    <row r="24" customFormat="false" ht="12.75" hidden="false" customHeight="false" outlineLevel="0" collapsed="false">
      <c r="A24" s="66" t="n">
        <v>36988</v>
      </c>
      <c r="B24" s="67" t="n">
        <v>45.5</v>
      </c>
      <c r="C24" s="67"/>
      <c r="D24" s="67" t="n">
        <v>61.4</v>
      </c>
      <c r="E24" s="67"/>
      <c r="F24" s="67" t="n">
        <v>38.1</v>
      </c>
      <c r="G24" s="67"/>
      <c r="H24" s="67" t="n">
        <v>55.6</v>
      </c>
      <c r="I24" s="63"/>
      <c r="J24" s="67" t="n">
        <v>249</v>
      </c>
      <c r="K24" s="67"/>
      <c r="L24" s="67" t="n">
        <v>500</v>
      </c>
      <c r="M24" s="67"/>
      <c r="N24" s="67" t="n">
        <v>42.9</v>
      </c>
      <c r="O24" s="67"/>
      <c r="P24" s="67" t="n">
        <v>90</v>
      </c>
    </row>
    <row r="25" customFormat="false" ht="12.75" hidden="false" customHeight="false" outlineLevel="0" collapsed="false">
      <c r="A25" s="66" t="n">
        <v>36989</v>
      </c>
      <c r="B25" s="67" t="n">
        <v>45.5</v>
      </c>
      <c r="C25" s="67"/>
      <c r="D25" s="67" t="n">
        <v>61.4</v>
      </c>
      <c r="E25" s="67"/>
      <c r="F25" s="67" t="n">
        <v>38.1</v>
      </c>
      <c r="G25" s="67"/>
      <c r="H25" s="67" t="n">
        <v>55.6</v>
      </c>
      <c r="I25" s="63"/>
      <c r="J25" s="67" t="n">
        <v>249</v>
      </c>
      <c r="K25" s="67"/>
      <c r="L25" s="67" t="n">
        <v>500</v>
      </c>
      <c r="M25" s="67"/>
      <c r="N25" s="67" t="n">
        <v>42.9</v>
      </c>
      <c r="O25" s="67"/>
      <c r="P25" s="67" t="n">
        <v>90</v>
      </c>
    </row>
    <row r="26" customFormat="false" ht="12.75" hidden="false" customHeight="false" outlineLevel="0" collapsed="false">
      <c r="A26" s="68" t="n">
        <v>36990</v>
      </c>
      <c r="B26" s="67" t="n">
        <v>36.1</v>
      </c>
      <c r="C26" s="67"/>
      <c r="D26" s="67" t="n">
        <v>61</v>
      </c>
      <c r="E26" s="67"/>
      <c r="F26" s="67" t="n">
        <v>36.4</v>
      </c>
      <c r="G26" s="67"/>
      <c r="H26" s="67" t="n">
        <v>54</v>
      </c>
      <c r="I26" s="63"/>
      <c r="J26" s="67" t="n">
        <v>292.1</v>
      </c>
      <c r="K26" s="67"/>
      <c r="L26" s="67" t="n">
        <v>500</v>
      </c>
      <c r="M26" s="67"/>
      <c r="N26" s="67" t="n">
        <v>43</v>
      </c>
      <c r="O26" s="67"/>
      <c r="P26" s="67" t="n">
        <v>90</v>
      </c>
    </row>
    <row r="27" customFormat="false" ht="12.75" hidden="false" customHeight="false" outlineLevel="0" collapsed="false">
      <c r="A27" s="68" t="n">
        <v>36991</v>
      </c>
      <c r="B27" s="67" t="n">
        <v>32</v>
      </c>
      <c r="C27" s="67"/>
      <c r="D27" s="67" t="n">
        <v>61</v>
      </c>
      <c r="E27" s="67"/>
      <c r="F27" s="67" t="n">
        <v>37.1</v>
      </c>
      <c r="G27" s="67"/>
      <c r="H27" s="67" t="n">
        <v>54</v>
      </c>
      <c r="I27" s="63"/>
      <c r="J27" s="67" t="n">
        <v>297</v>
      </c>
      <c r="K27" s="67"/>
      <c r="L27" s="67" t="n">
        <v>500</v>
      </c>
      <c r="M27" s="67"/>
      <c r="N27" s="67" t="n">
        <v>46.5</v>
      </c>
      <c r="O27" s="67"/>
      <c r="P27" s="67" t="n">
        <v>90</v>
      </c>
    </row>
    <row r="28" customFormat="false" ht="12.75" hidden="false" customHeight="false" outlineLevel="0" collapsed="false">
      <c r="A28" s="68" t="n">
        <v>36992</v>
      </c>
      <c r="B28" s="67" t="n">
        <v>29.1</v>
      </c>
      <c r="C28" s="67"/>
      <c r="D28" s="67" t="n">
        <v>61</v>
      </c>
      <c r="E28" s="67"/>
      <c r="F28" s="67" t="n">
        <v>36</v>
      </c>
      <c r="G28" s="67"/>
      <c r="H28" s="67" t="n">
        <v>54</v>
      </c>
      <c r="I28" s="63"/>
      <c r="J28" s="67" t="n">
        <v>284</v>
      </c>
      <c r="K28" s="67"/>
      <c r="L28" s="67" t="n">
        <v>500</v>
      </c>
      <c r="M28" s="67"/>
      <c r="N28" s="67" t="n">
        <v>47.3</v>
      </c>
      <c r="O28" s="67"/>
      <c r="P28" s="67" t="n">
        <v>90</v>
      </c>
    </row>
    <row r="29" customFormat="false" ht="12.75" hidden="false" customHeight="false" outlineLevel="0" collapsed="false">
      <c r="A29" s="68" t="n">
        <v>36993</v>
      </c>
      <c r="B29" s="67" t="n">
        <v>26.5</v>
      </c>
      <c r="C29" s="67"/>
      <c r="D29" s="67" t="n">
        <v>61</v>
      </c>
      <c r="E29" s="67"/>
      <c r="F29" s="67" t="n">
        <v>31.5</v>
      </c>
      <c r="G29" s="67"/>
      <c r="H29" s="67" t="n">
        <v>54</v>
      </c>
      <c r="I29" s="63"/>
      <c r="J29" s="67" t="n">
        <v>300</v>
      </c>
      <c r="K29" s="67"/>
      <c r="L29" s="67" t="n">
        <v>500</v>
      </c>
      <c r="M29" s="67"/>
      <c r="N29" s="67" t="n">
        <v>45.4</v>
      </c>
      <c r="O29" s="67"/>
      <c r="P29" s="67" t="n">
        <v>90</v>
      </c>
    </row>
    <row r="30" customFormat="false" ht="12.75" hidden="false" customHeight="false" outlineLevel="0" collapsed="false">
      <c r="A30" s="68" t="n">
        <v>36994</v>
      </c>
      <c r="B30" s="67" t="n">
        <v>26.5</v>
      </c>
      <c r="C30" s="67"/>
      <c r="D30" s="67" t="n">
        <v>61</v>
      </c>
      <c r="E30" s="67"/>
      <c r="F30" s="67" t="n">
        <v>31.5</v>
      </c>
      <c r="G30" s="67"/>
      <c r="H30" s="67" t="n">
        <v>54</v>
      </c>
      <c r="I30" s="63"/>
      <c r="J30" s="67" t="n">
        <v>300</v>
      </c>
      <c r="K30" s="67"/>
      <c r="L30" s="67" t="n">
        <v>500</v>
      </c>
      <c r="M30" s="67"/>
      <c r="N30" s="67" t="n">
        <v>45.4</v>
      </c>
      <c r="O30" s="67"/>
      <c r="P30" s="67" t="n">
        <v>90</v>
      </c>
    </row>
    <row r="31" customFormat="false" ht="12.75" hidden="false" customHeight="false" outlineLevel="0" collapsed="false">
      <c r="A31" s="66" t="n">
        <v>36995</v>
      </c>
      <c r="B31" s="67" t="n">
        <v>26.5</v>
      </c>
      <c r="C31" s="67"/>
      <c r="D31" s="67" t="n">
        <v>61</v>
      </c>
      <c r="E31" s="67"/>
      <c r="F31" s="67" t="n">
        <v>31.5</v>
      </c>
      <c r="G31" s="67"/>
      <c r="H31" s="67" t="n">
        <v>54</v>
      </c>
      <c r="I31" s="63"/>
      <c r="J31" s="67" t="n">
        <v>300</v>
      </c>
      <c r="K31" s="67"/>
      <c r="L31" s="67" t="n">
        <v>500</v>
      </c>
      <c r="M31" s="67"/>
      <c r="N31" s="67" t="n">
        <v>45.4</v>
      </c>
      <c r="O31" s="67"/>
      <c r="P31" s="67" t="n">
        <v>90</v>
      </c>
    </row>
    <row r="32" customFormat="false" ht="12.75" hidden="false" customHeight="false" outlineLevel="0" collapsed="false">
      <c r="A32" s="66" t="n">
        <v>36996</v>
      </c>
      <c r="B32" s="67" t="n">
        <v>26.5</v>
      </c>
      <c r="C32" s="67"/>
      <c r="D32" s="67" t="n">
        <v>61</v>
      </c>
      <c r="E32" s="67"/>
      <c r="F32" s="67" t="n">
        <v>31.5</v>
      </c>
      <c r="G32" s="67"/>
      <c r="H32" s="67" t="n">
        <v>54</v>
      </c>
      <c r="I32" s="63"/>
      <c r="J32" s="67" t="n">
        <v>300</v>
      </c>
      <c r="K32" s="67"/>
      <c r="L32" s="67" t="n">
        <v>500</v>
      </c>
      <c r="M32" s="67"/>
      <c r="N32" s="67" t="n">
        <v>45.4</v>
      </c>
      <c r="O32" s="67"/>
      <c r="P32" s="67" t="n">
        <v>90</v>
      </c>
    </row>
    <row r="33" customFormat="false" ht="12.75" hidden="false" customHeight="false" outlineLevel="0" collapsed="false">
      <c r="A33" s="68" t="n">
        <v>36997</v>
      </c>
      <c r="B33" s="67" t="n">
        <v>33.3</v>
      </c>
      <c r="C33" s="67"/>
      <c r="D33" s="67" t="n">
        <v>61</v>
      </c>
      <c r="E33" s="67"/>
      <c r="F33" s="67" t="n">
        <v>35.6</v>
      </c>
      <c r="G33" s="67"/>
      <c r="H33" s="67" t="n">
        <v>54</v>
      </c>
      <c r="I33" s="63"/>
      <c r="J33" s="67" t="n">
        <v>285.2</v>
      </c>
      <c r="K33" s="67"/>
      <c r="L33" s="67" t="n">
        <v>500</v>
      </c>
      <c r="M33" s="67"/>
      <c r="N33" s="67" t="n">
        <v>46.7</v>
      </c>
      <c r="O33" s="67"/>
      <c r="P33" s="67" t="n">
        <v>90</v>
      </c>
    </row>
    <row r="34" customFormat="false" ht="12.75" hidden="false" customHeight="false" outlineLevel="0" collapsed="false">
      <c r="A34" s="68" t="n">
        <v>36998</v>
      </c>
      <c r="B34" s="67" t="n">
        <v>37.1</v>
      </c>
      <c r="C34" s="67"/>
      <c r="D34" s="67" t="n">
        <v>61</v>
      </c>
      <c r="E34" s="67"/>
      <c r="F34" s="67" t="n">
        <v>30</v>
      </c>
      <c r="G34" s="67"/>
      <c r="H34" s="67" t="n">
        <v>54</v>
      </c>
      <c r="I34" s="63"/>
      <c r="J34" s="67" t="n">
        <v>251.1</v>
      </c>
      <c r="K34" s="67"/>
      <c r="L34" s="67" t="n">
        <v>500</v>
      </c>
      <c r="M34" s="67"/>
      <c r="N34" s="67" t="n">
        <v>41.8</v>
      </c>
      <c r="O34" s="67"/>
      <c r="P34" s="67" t="n">
        <v>90</v>
      </c>
    </row>
    <row r="35" customFormat="false" ht="12.75" hidden="false" customHeight="false" outlineLevel="0" collapsed="false">
      <c r="A35" s="68" t="n">
        <v>36999</v>
      </c>
      <c r="B35" s="67" t="n">
        <v>47.1</v>
      </c>
      <c r="C35" s="67"/>
      <c r="D35" s="67" t="n">
        <v>61</v>
      </c>
      <c r="E35" s="67"/>
      <c r="F35" s="67" t="n">
        <v>39.1</v>
      </c>
      <c r="G35" s="67"/>
      <c r="H35" s="67" t="n">
        <v>54</v>
      </c>
      <c r="I35" s="63"/>
      <c r="J35" s="67" t="n">
        <v>128</v>
      </c>
      <c r="K35" s="67"/>
      <c r="L35" s="67" t="n">
        <v>500</v>
      </c>
      <c r="M35" s="67"/>
      <c r="N35" s="67" t="n">
        <v>37</v>
      </c>
      <c r="O35" s="67"/>
      <c r="P35" s="67" t="n">
        <v>90</v>
      </c>
    </row>
    <row r="36" customFormat="false" ht="12.75" hidden="false" customHeight="false" outlineLevel="0" collapsed="false">
      <c r="A36" s="68" t="n">
        <v>37000</v>
      </c>
      <c r="B36" s="67" t="n">
        <v>53.1</v>
      </c>
      <c r="C36" s="67"/>
      <c r="D36" s="67" t="n">
        <v>61</v>
      </c>
      <c r="E36" s="67"/>
      <c r="F36" s="67" t="n">
        <v>43</v>
      </c>
      <c r="G36" s="67"/>
      <c r="H36" s="67" t="n">
        <v>54</v>
      </c>
      <c r="I36" s="63"/>
      <c r="J36" s="67" t="n">
        <v>88.3</v>
      </c>
      <c r="K36" s="67"/>
      <c r="L36" s="67" t="n">
        <v>500</v>
      </c>
      <c r="M36" s="67"/>
      <c r="N36" s="67" t="n">
        <v>35.1</v>
      </c>
      <c r="O36" s="67"/>
      <c r="P36" s="67" t="n">
        <v>90</v>
      </c>
    </row>
    <row r="37" customFormat="false" ht="12.75" hidden="false" customHeight="false" outlineLevel="0" collapsed="false">
      <c r="A37" s="68" t="n">
        <v>37001</v>
      </c>
      <c r="B37" s="67" t="n">
        <v>102</v>
      </c>
      <c r="C37" s="67"/>
      <c r="D37" s="67" t="n">
        <v>61</v>
      </c>
      <c r="E37" s="67"/>
      <c r="F37" s="67" t="n">
        <v>36</v>
      </c>
      <c r="G37" s="67"/>
      <c r="H37" s="67" t="n">
        <v>54</v>
      </c>
      <c r="I37" s="63"/>
      <c r="J37" s="67" t="n">
        <v>89.7</v>
      </c>
      <c r="K37" s="67"/>
      <c r="L37" s="67" t="n">
        <v>500</v>
      </c>
      <c r="M37" s="67"/>
      <c r="N37" s="67" t="n">
        <v>35.1</v>
      </c>
      <c r="O37" s="67"/>
      <c r="P37" s="67" t="n">
        <v>90</v>
      </c>
    </row>
    <row r="38" customFormat="false" ht="12.75" hidden="false" customHeight="false" outlineLevel="0" collapsed="false">
      <c r="A38" s="66" t="n">
        <v>37002</v>
      </c>
      <c r="B38" s="67" t="n">
        <v>102</v>
      </c>
      <c r="C38" s="67"/>
      <c r="D38" s="67" t="n">
        <v>61</v>
      </c>
      <c r="E38" s="67"/>
      <c r="F38" s="67" t="n">
        <v>36</v>
      </c>
      <c r="G38" s="67"/>
      <c r="H38" s="67" t="n">
        <v>54</v>
      </c>
      <c r="I38" s="63"/>
      <c r="J38" s="67" t="n">
        <v>89.7</v>
      </c>
      <c r="K38" s="67"/>
      <c r="L38" s="67" t="n">
        <v>500</v>
      </c>
      <c r="M38" s="67"/>
      <c r="N38" s="67" t="n">
        <v>35.1</v>
      </c>
      <c r="O38" s="67"/>
      <c r="P38" s="67" t="n">
        <v>90</v>
      </c>
    </row>
    <row r="39" customFormat="false" ht="12.75" hidden="false" customHeight="false" outlineLevel="0" collapsed="false">
      <c r="A39" s="66" t="n">
        <v>37003</v>
      </c>
      <c r="B39" s="67" t="n">
        <v>102</v>
      </c>
      <c r="C39" s="67"/>
      <c r="D39" s="67" t="n">
        <v>61</v>
      </c>
      <c r="E39" s="67"/>
      <c r="F39" s="67" t="n">
        <v>36</v>
      </c>
      <c r="G39" s="67"/>
      <c r="H39" s="67" t="n">
        <v>54</v>
      </c>
      <c r="I39" s="63"/>
      <c r="J39" s="67" t="n">
        <v>89.7</v>
      </c>
      <c r="K39" s="67"/>
      <c r="L39" s="67" t="n">
        <v>500</v>
      </c>
      <c r="M39" s="67"/>
      <c r="N39" s="67" t="n">
        <v>35.1</v>
      </c>
      <c r="O39" s="67"/>
      <c r="P39" s="67" t="n">
        <v>90</v>
      </c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</row>
    <row r="40" customFormat="false" ht="12.75" hidden="false" customHeight="false" outlineLevel="0" collapsed="false">
      <c r="A40" s="68" t="n">
        <v>37004</v>
      </c>
      <c r="B40" s="67" t="n">
        <v>101</v>
      </c>
      <c r="C40" s="67"/>
      <c r="D40" s="67" t="n">
        <v>85</v>
      </c>
      <c r="E40" s="67"/>
      <c r="F40" s="67" t="n">
        <v>38</v>
      </c>
      <c r="G40" s="67"/>
      <c r="H40" s="67" t="n">
        <v>54</v>
      </c>
      <c r="I40" s="63"/>
      <c r="J40" s="67" t="n">
        <v>98.6</v>
      </c>
      <c r="K40" s="67"/>
      <c r="L40" s="67" t="n">
        <v>500</v>
      </c>
      <c r="M40" s="67"/>
      <c r="N40" s="67" t="n">
        <v>34.5</v>
      </c>
      <c r="O40" s="67"/>
      <c r="P40" s="67" t="n">
        <v>90</v>
      </c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</row>
    <row r="41" customFormat="false" ht="12.75" hidden="false" customHeight="false" outlineLevel="0" collapsed="false">
      <c r="A41" s="68" t="n">
        <v>37005</v>
      </c>
      <c r="B41" s="67" t="n">
        <v>100.7</v>
      </c>
      <c r="C41" s="67"/>
      <c r="D41" s="67" t="n">
        <v>85</v>
      </c>
      <c r="E41" s="67"/>
      <c r="F41" s="67" t="n">
        <v>49.8</v>
      </c>
      <c r="G41" s="67"/>
      <c r="H41" s="67" t="n">
        <v>54</v>
      </c>
      <c r="I41" s="63"/>
      <c r="J41" s="67" t="n">
        <v>121.4</v>
      </c>
      <c r="K41" s="67"/>
      <c r="L41" s="67" t="n">
        <v>500</v>
      </c>
      <c r="M41" s="67"/>
      <c r="N41" s="67" t="n">
        <v>40.5</v>
      </c>
      <c r="O41" s="67"/>
      <c r="P41" s="67" t="n">
        <v>90</v>
      </c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</row>
    <row r="42" customFormat="false" ht="12.75" hidden="false" customHeight="false" outlineLevel="0" collapsed="false">
      <c r="A42" s="68" t="n">
        <v>37006</v>
      </c>
      <c r="B42" s="67" t="n">
        <v>89.8</v>
      </c>
      <c r="C42" s="67"/>
      <c r="D42" s="67" t="n">
        <v>85</v>
      </c>
      <c r="E42" s="67"/>
      <c r="F42" s="67" t="n">
        <v>48.3</v>
      </c>
      <c r="G42" s="67"/>
      <c r="H42" s="67" t="n">
        <v>54</v>
      </c>
      <c r="I42" s="63"/>
      <c r="J42" s="67" t="n">
        <v>117.3</v>
      </c>
      <c r="K42" s="67"/>
      <c r="L42" s="67" t="n">
        <v>500</v>
      </c>
      <c r="M42" s="67"/>
      <c r="N42" s="67" t="n">
        <v>39.5</v>
      </c>
      <c r="O42" s="67"/>
      <c r="P42" s="67" t="n">
        <v>90</v>
      </c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</row>
    <row r="43" customFormat="false" ht="12.75" hidden="false" customHeight="false" outlineLevel="0" collapsed="false">
      <c r="A43" s="68" t="n">
        <v>37007</v>
      </c>
      <c r="B43" s="67" t="n">
        <v>76.2</v>
      </c>
      <c r="C43" s="67"/>
      <c r="D43" s="67" t="n">
        <v>85</v>
      </c>
      <c r="E43" s="67"/>
      <c r="F43" s="67" t="n">
        <v>50.7</v>
      </c>
      <c r="G43" s="67"/>
      <c r="H43" s="67" t="n">
        <v>54</v>
      </c>
      <c r="I43" s="63"/>
      <c r="J43" s="67" t="n">
        <v>287.7</v>
      </c>
      <c r="K43" s="67"/>
      <c r="L43" s="67" t="n">
        <v>500</v>
      </c>
      <c r="M43" s="67"/>
      <c r="N43" s="67" t="n">
        <v>37.8</v>
      </c>
      <c r="O43" s="67"/>
      <c r="P43" s="67" t="n">
        <v>90</v>
      </c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68" t="n">
        <v>37008</v>
      </c>
      <c r="B44" s="67" t="n">
        <v>76.2</v>
      </c>
      <c r="C44" s="67"/>
      <c r="D44" s="67" t="n">
        <v>85</v>
      </c>
      <c r="E44" s="67"/>
      <c r="F44" s="67" t="n">
        <v>50.7</v>
      </c>
      <c r="G44" s="67"/>
      <c r="H44" s="67" t="n">
        <v>54</v>
      </c>
      <c r="I44" s="63"/>
      <c r="J44" s="67" t="n">
        <v>287.7</v>
      </c>
      <c r="K44" s="67"/>
      <c r="L44" s="67" t="n">
        <v>500</v>
      </c>
      <c r="M44" s="67"/>
      <c r="N44" s="67" t="n">
        <v>37.8</v>
      </c>
      <c r="O44" s="67"/>
      <c r="P44" s="67" t="n">
        <v>90</v>
      </c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66" t="n">
        <v>37009</v>
      </c>
      <c r="B45" s="67" t="n">
        <v>76.2</v>
      </c>
      <c r="C45" s="67"/>
      <c r="D45" s="67" t="n">
        <v>85</v>
      </c>
      <c r="E45" s="67"/>
      <c r="F45" s="67" t="n">
        <v>50.7</v>
      </c>
      <c r="G45" s="67"/>
      <c r="H45" s="67" t="n">
        <v>54</v>
      </c>
      <c r="I45" s="63"/>
      <c r="J45" s="67" t="n">
        <v>287.7</v>
      </c>
      <c r="K45" s="67"/>
      <c r="L45" s="67" t="n">
        <v>500</v>
      </c>
      <c r="M45" s="67"/>
      <c r="N45" s="67" t="n">
        <v>37.8</v>
      </c>
      <c r="O45" s="67"/>
      <c r="P45" s="67" t="n">
        <v>90</v>
      </c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66" t="n">
        <v>37010</v>
      </c>
      <c r="B46" s="67" t="n">
        <v>76.2</v>
      </c>
      <c r="C46" s="67"/>
      <c r="D46" s="67" t="n">
        <v>85</v>
      </c>
      <c r="E46" s="67"/>
      <c r="F46" s="67" t="n">
        <v>50.7</v>
      </c>
      <c r="G46" s="67"/>
      <c r="H46" s="67" t="n">
        <v>54</v>
      </c>
      <c r="I46" s="63"/>
      <c r="J46" s="67" t="n">
        <v>287.7</v>
      </c>
      <c r="K46" s="67"/>
      <c r="L46" s="67" t="n">
        <v>500</v>
      </c>
      <c r="M46" s="67"/>
      <c r="N46" s="67" t="n">
        <v>37.8</v>
      </c>
      <c r="O46" s="67"/>
      <c r="P46" s="67" t="n">
        <v>90</v>
      </c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68" t="n">
        <v>37011</v>
      </c>
      <c r="B47" s="67" t="n">
        <v>79.7</v>
      </c>
      <c r="C47" s="70"/>
      <c r="D47" s="67" t="n">
        <v>85</v>
      </c>
      <c r="E47" s="70"/>
      <c r="F47" s="67" t="n">
        <v>51.3</v>
      </c>
      <c r="G47" s="70"/>
      <c r="H47" s="67" t="n">
        <v>54</v>
      </c>
      <c r="I47" s="71"/>
      <c r="J47" s="67" t="n">
        <v>242.8</v>
      </c>
      <c r="K47" s="70"/>
      <c r="L47" s="67" t="n">
        <v>500</v>
      </c>
      <c r="M47" s="70"/>
      <c r="N47" s="72" t="n">
        <v>40.1</v>
      </c>
      <c r="O47" s="70"/>
      <c r="P47" s="67" t="n">
        <v>90</v>
      </c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68" t="n">
        <v>37012</v>
      </c>
      <c r="B48" s="67" t="n">
        <v>78.7</v>
      </c>
      <c r="C48" s="70"/>
      <c r="D48" s="67" t="n">
        <v>85</v>
      </c>
      <c r="E48" s="70"/>
      <c r="F48" s="67" t="n">
        <v>48.1</v>
      </c>
      <c r="G48" s="70"/>
      <c r="H48" s="67" t="n">
        <v>54</v>
      </c>
      <c r="I48" s="71"/>
      <c r="J48" s="67" t="n">
        <v>182.2</v>
      </c>
      <c r="K48" s="70"/>
      <c r="L48" s="67" t="n">
        <v>500</v>
      </c>
      <c r="M48" s="70"/>
      <c r="N48" s="72" t="n">
        <v>40.1</v>
      </c>
      <c r="O48" s="70"/>
      <c r="P48" s="67" t="n">
        <v>90</v>
      </c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68" t="n">
        <v>37013</v>
      </c>
      <c r="B49" s="67" t="n">
        <v>77.8</v>
      </c>
      <c r="C49" s="70"/>
      <c r="D49" s="67" t="n">
        <v>85</v>
      </c>
      <c r="E49" s="70"/>
      <c r="F49" s="67" t="n">
        <v>53</v>
      </c>
      <c r="G49" s="70"/>
      <c r="H49" s="67" t="n">
        <v>54</v>
      </c>
      <c r="I49" s="71"/>
      <c r="J49" s="67" t="n">
        <v>154.8</v>
      </c>
      <c r="K49" s="70"/>
      <c r="L49" s="67" t="n">
        <v>500</v>
      </c>
      <c r="M49" s="70"/>
      <c r="N49" s="72" t="n">
        <v>31.4</v>
      </c>
      <c r="O49" s="70"/>
      <c r="P49" s="67" t="n">
        <v>90</v>
      </c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68" t="n">
        <v>37014</v>
      </c>
      <c r="B50" s="67" t="n">
        <v>79.4</v>
      </c>
      <c r="C50" s="70"/>
      <c r="D50" s="67" t="n">
        <v>85</v>
      </c>
      <c r="E50" s="70"/>
      <c r="F50" s="67" t="n">
        <v>47.1</v>
      </c>
      <c r="G50" s="70"/>
      <c r="H50" s="67" t="n">
        <v>54</v>
      </c>
      <c r="I50" s="71"/>
      <c r="J50" s="67" t="n">
        <v>161.1</v>
      </c>
      <c r="K50" s="70"/>
      <c r="L50" s="67" t="n">
        <v>500</v>
      </c>
      <c r="M50" s="70"/>
      <c r="N50" s="72" t="n">
        <v>32.4</v>
      </c>
      <c r="O50" s="70"/>
      <c r="P50" s="67" t="n">
        <v>90</v>
      </c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68" t="n">
        <v>37015</v>
      </c>
      <c r="B51" s="67" t="n">
        <v>77.4</v>
      </c>
      <c r="C51" s="70"/>
      <c r="D51" s="67" t="n">
        <v>85</v>
      </c>
      <c r="E51" s="70"/>
      <c r="F51" s="67" t="n">
        <v>49.4</v>
      </c>
      <c r="G51" s="70"/>
      <c r="H51" s="67" t="n">
        <v>54</v>
      </c>
      <c r="I51" s="71"/>
      <c r="J51" s="67" t="n">
        <v>165.7</v>
      </c>
      <c r="K51" s="70"/>
      <c r="L51" s="67" t="n">
        <v>500</v>
      </c>
      <c r="M51" s="70"/>
      <c r="N51" s="72" t="n">
        <v>28.4</v>
      </c>
      <c r="O51" s="70"/>
      <c r="P51" s="67" t="n">
        <v>90</v>
      </c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66" t="n">
        <v>37016</v>
      </c>
      <c r="B52" s="67" t="n">
        <v>77.4</v>
      </c>
      <c r="C52" s="70"/>
      <c r="D52" s="67" t="n">
        <v>85</v>
      </c>
      <c r="E52" s="70"/>
      <c r="F52" s="67" t="n">
        <v>49.4</v>
      </c>
      <c r="G52" s="70"/>
      <c r="H52" s="67" t="n">
        <v>54</v>
      </c>
      <c r="I52" s="71"/>
      <c r="J52" s="67" t="n">
        <v>165.7</v>
      </c>
      <c r="K52" s="70"/>
      <c r="L52" s="67" t="n">
        <v>500</v>
      </c>
      <c r="M52" s="70"/>
      <c r="N52" s="72" t="n">
        <v>28.4</v>
      </c>
      <c r="O52" s="70"/>
      <c r="P52" s="67" t="n">
        <v>90</v>
      </c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66" t="n">
        <v>37017</v>
      </c>
      <c r="B53" s="67" t="n">
        <v>77.4</v>
      </c>
      <c r="C53" s="70"/>
      <c r="D53" s="67" t="n">
        <v>85</v>
      </c>
      <c r="E53" s="70"/>
      <c r="F53" s="67" t="n">
        <v>49.4</v>
      </c>
      <c r="G53" s="70"/>
      <c r="H53" s="67" t="n">
        <v>54</v>
      </c>
      <c r="I53" s="71"/>
      <c r="J53" s="67" t="n">
        <v>165.7</v>
      </c>
      <c r="K53" s="70"/>
      <c r="L53" s="67" t="n">
        <v>500</v>
      </c>
      <c r="M53" s="70"/>
      <c r="N53" s="72" t="n">
        <v>28.4</v>
      </c>
      <c r="O53" s="70"/>
      <c r="P53" s="67" t="n">
        <v>90</v>
      </c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68" t="n">
        <v>37018</v>
      </c>
      <c r="B54" s="67" t="n">
        <v>76.5</v>
      </c>
      <c r="C54" s="70"/>
      <c r="D54" s="67" t="n">
        <v>85</v>
      </c>
      <c r="E54" s="70"/>
      <c r="F54" s="67" t="n">
        <v>38.1</v>
      </c>
      <c r="G54" s="70"/>
      <c r="H54" s="67" t="n">
        <v>54</v>
      </c>
      <c r="I54" s="71"/>
      <c r="J54" s="67" t="n">
        <v>178.9</v>
      </c>
      <c r="K54" s="70"/>
      <c r="L54" s="67" t="n">
        <v>500</v>
      </c>
      <c r="M54" s="70"/>
      <c r="N54" s="72" t="n">
        <v>30.6</v>
      </c>
      <c r="O54" s="70"/>
      <c r="P54" s="67" t="n">
        <v>90</v>
      </c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68" t="n">
        <v>37019</v>
      </c>
      <c r="B55" s="67" t="n">
        <v>82</v>
      </c>
      <c r="C55" s="70"/>
      <c r="D55" s="67" t="n">
        <v>85</v>
      </c>
      <c r="E55" s="70"/>
      <c r="F55" s="67" t="n">
        <v>33.2</v>
      </c>
      <c r="G55" s="70"/>
      <c r="H55" s="67" t="n">
        <v>54</v>
      </c>
      <c r="I55" s="71"/>
      <c r="J55" s="67" t="n">
        <v>92.9</v>
      </c>
      <c r="K55" s="70"/>
      <c r="L55" s="67" t="n">
        <v>500</v>
      </c>
      <c r="M55" s="70"/>
      <c r="N55" s="72" t="n">
        <v>31.5</v>
      </c>
      <c r="O55" s="70"/>
      <c r="P55" s="67" t="n">
        <v>90</v>
      </c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68" t="n">
        <v>37020</v>
      </c>
      <c r="B56" s="67" t="n">
        <v>76.4</v>
      </c>
      <c r="C56" s="70"/>
      <c r="D56" s="67" t="n">
        <v>85</v>
      </c>
      <c r="E56" s="70"/>
      <c r="F56" s="67" t="n">
        <v>76.6</v>
      </c>
      <c r="G56" s="70"/>
      <c r="H56" s="67" t="n">
        <v>54</v>
      </c>
      <c r="I56" s="71"/>
      <c r="J56" s="67" t="n">
        <v>-176.3</v>
      </c>
      <c r="K56" s="70"/>
      <c r="L56" s="67" t="n">
        <v>500</v>
      </c>
      <c r="M56" s="70"/>
      <c r="N56" s="72" t="n">
        <v>26.5</v>
      </c>
      <c r="O56" s="70"/>
      <c r="P56" s="67" t="n">
        <v>90</v>
      </c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68" t="n">
        <v>37021</v>
      </c>
      <c r="B57" s="67" t="n">
        <v>89.9</v>
      </c>
      <c r="C57" s="70"/>
      <c r="D57" s="67" t="n">
        <v>85</v>
      </c>
      <c r="E57" s="70"/>
      <c r="F57" s="67" t="n">
        <v>36.5</v>
      </c>
      <c r="G57" s="70"/>
      <c r="H57" s="67" t="n">
        <v>54</v>
      </c>
      <c r="I57" s="71"/>
      <c r="J57" s="67" t="n">
        <v>-271.2</v>
      </c>
      <c r="K57" s="70"/>
      <c r="L57" s="67" t="n">
        <v>500</v>
      </c>
      <c r="M57" s="70"/>
      <c r="N57" s="72" t="n">
        <v>21.5</v>
      </c>
      <c r="O57" s="70"/>
      <c r="P57" s="67" t="n">
        <v>90</v>
      </c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68" t="n">
        <v>37022</v>
      </c>
      <c r="B58" s="67" t="n">
        <v>82.5</v>
      </c>
      <c r="C58" s="70"/>
      <c r="D58" s="67" t="n">
        <v>85</v>
      </c>
      <c r="E58" s="70"/>
      <c r="F58" s="67" t="n">
        <v>38.6</v>
      </c>
      <c r="G58" s="70"/>
      <c r="H58" s="67" t="n">
        <v>54</v>
      </c>
      <c r="I58" s="71"/>
      <c r="J58" s="67" t="n">
        <v>-394.4</v>
      </c>
      <c r="K58" s="70"/>
      <c r="L58" s="67" t="n">
        <v>500</v>
      </c>
      <c r="M58" s="70"/>
      <c r="N58" s="72" t="n">
        <v>21.1</v>
      </c>
      <c r="O58" s="70"/>
      <c r="P58" s="67" t="n">
        <v>90</v>
      </c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66" t="n">
        <v>37023</v>
      </c>
      <c r="B59" s="67" t="n">
        <v>82.5</v>
      </c>
      <c r="C59" s="70"/>
      <c r="D59" s="67" t="n">
        <v>85</v>
      </c>
      <c r="E59" s="70"/>
      <c r="F59" s="67" t="n">
        <v>38.6</v>
      </c>
      <c r="G59" s="70"/>
      <c r="H59" s="67" t="n">
        <v>54</v>
      </c>
      <c r="I59" s="71"/>
      <c r="J59" s="67" t="n">
        <v>-394.4</v>
      </c>
      <c r="K59" s="70"/>
      <c r="L59" s="67" t="n">
        <v>500</v>
      </c>
      <c r="M59" s="70"/>
      <c r="N59" s="72" t="n">
        <v>21.1</v>
      </c>
      <c r="O59" s="70"/>
      <c r="P59" s="67" t="n">
        <v>90</v>
      </c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66" t="n">
        <v>37024</v>
      </c>
      <c r="B60" s="67" t="n">
        <v>82.5</v>
      </c>
      <c r="C60" s="70"/>
      <c r="D60" s="67" t="n">
        <v>85</v>
      </c>
      <c r="E60" s="70"/>
      <c r="F60" s="67" t="n">
        <v>38.6</v>
      </c>
      <c r="G60" s="70"/>
      <c r="H60" s="67" t="n">
        <v>54</v>
      </c>
      <c r="I60" s="71"/>
      <c r="J60" s="67" t="n">
        <v>-394.4</v>
      </c>
      <c r="K60" s="70"/>
      <c r="L60" s="67" t="n">
        <v>500</v>
      </c>
      <c r="M60" s="70"/>
      <c r="N60" s="72" t="n">
        <v>21.1</v>
      </c>
      <c r="O60" s="70"/>
      <c r="P60" s="67" t="n">
        <v>90</v>
      </c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68" t="n">
        <v>37025</v>
      </c>
      <c r="B61" s="67" t="n">
        <v>87.2</v>
      </c>
      <c r="C61" s="70"/>
      <c r="D61" s="67" t="n">
        <v>85</v>
      </c>
      <c r="E61" s="70"/>
      <c r="F61" s="67" t="n">
        <v>37.4</v>
      </c>
      <c r="G61" s="70"/>
      <c r="H61" s="67" t="n">
        <v>54</v>
      </c>
      <c r="I61" s="71"/>
      <c r="J61" s="67" t="n">
        <v>-424.4</v>
      </c>
      <c r="K61" s="70"/>
      <c r="L61" s="67" t="n">
        <v>500</v>
      </c>
      <c r="M61" s="70"/>
      <c r="N61" s="72" t="n">
        <v>19.7</v>
      </c>
      <c r="O61" s="70"/>
      <c r="P61" s="67" t="n">
        <v>90</v>
      </c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68" t="n">
        <v>37026</v>
      </c>
      <c r="B62" s="67" t="n">
        <v>89.6</v>
      </c>
      <c r="C62" s="70"/>
      <c r="D62" s="67" t="n">
        <v>85</v>
      </c>
      <c r="E62" s="70"/>
      <c r="F62" s="67" t="n">
        <v>37.5</v>
      </c>
      <c r="G62" s="70"/>
      <c r="H62" s="67" t="n">
        <v>54</v>
      </c>
      <c r="I62" s="71"/>
      <c r="J62" s="67" t="n">
        <v>-415.3</v>
      </c>
      <c r="K62" s="70"/>
      <c r="L62" s="67" t="n">
        <v>500</v>
      </c>
      <c r="M62" s="70"/>
      <c r="N62" s="72" t="n">
        <v>19.9</v>
      </c>
      <c r="O62" s="70"/>
      <c r="P62" s="67" t="n">
        <v>90</v>
      </c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68" t="n">
        <v>37027</v>
      </c>
      <c r="B63" s="67" t="n">
        <v>82.1</v>
      </c>
      <c r="C63" s="70"/>
      <c r="D63" s="67" t="n">
        <v>85</v>
      </c>
      <c r="E63" s="70"/>
      <c r="F63" s="67" t="n">
        <v>32.9</v>
      </c>
      <c r="G63" s="70"/>
      <c r="H63" s="67" t="n">
        <v>54</v>
      </c>
      <c r="I63" s="71"/>
      <c r="J63" s="67" t="n">
        <v>-435.6</v>
      </c>
      <c r="K63" s="70"/>
      <c r="L63" s="67" t="n">
        <v>500</v>
      </c>
      <c r="M63" s="70"/>
      <c r="N63" s="72" t="n">
        <v>23.2</v>
      </c>
      <c r="O63" s="70"/>
      <c r="P63" s="67" t="n">
        <v>90</v>
      </c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68" t="n">
        <v>37028</v>
      </c>
      <c r="B64" s="67" t="n">
        <v>74.8</v>
      </c>
      <c r="C64" s="70"/>
      <c r="D64" s="67" t="n">
        <v>85</v>
      </c>
      <c r="E64" s="70"/>
      <c r="F64" s="67" t="n">
        <v>31.2</v>
      </c>
      <c r="G64" s="70"/>
      <c r="H64" s="67" t="n">
        <v>54</v>
      </c>
      <c r="I64" s="71"/>
      <c r="J64" s="67" t="n">
        <v>-466.7</v>
      </c>
      <c r="K64" s="70"/>
      <c r="L64" s="67" t="n">
        <v>500</v>
      </c>
      <c r="M64" s="70"/>
      <c r="N64" s="72" t="n">
        <v>24.7</v>
      </c>
      <c r="O64" s="70"/>
      <c r="P64" s="67" t="n">
        <v>90</v>
      </c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68" t="n">
        <v>37029</v>
      </c>
      <c r="B65" s="67" t="n">
        <v>85.8</v>
      </c>
      <c r="C65" s="70"/>
      <c r="D65" s="67" t="n">
        <v>85</v>
      </c>
      <c r="E65" s="70"/>
      <c r="F65" s="67" t="n">
        <v>32.3</v>
      </c>
      <c r="G65" s="70"/>
      <c r="H65" s="67" t="n">
        <v>54</v>
      </c>
      <c r="I65" s="71"/>
      <c r="J65" s="67" t="n">
        <v>-551</v>
      </c>
      <c r="K65" s="70"/>
      <c r="L65" s="67" t="n">
        <v>500</v>
      </c>
      <c r="M65" s="70"/>
      <c r="N65" s="72" t="n">
        <v>17.3</v>
      </c>
      <c r="O65" s="70"/>
      <c r="P65" s="67" t="n">
        <v>90</v>
      </c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66" t="n">
        <v>37030</v>
      </c>
      <c r="B66" s="67" t="n">
        <v>85.8</v>
      </c>
      <c r="C66" s="70"/>
      <c r="D66" s="67" t="n">
        <v>85</v>
      </c>
      <c r="E66" s="70"/>
      <c r="F66" s="67" t="n">
        <v>32.3</v>
      </c>
      <c r="G66" s="70"/>
      <c r="H66" s="67" t="n">
        <v>54</v>
      </c>
      <c r="I66" s="71"/>
      <c r="J66" s="67" t="n">
        <v>-551</v>
      </c>
      <c r="K66" s="70"/>
      <c r="L66" s="67" t="n">
        <v>500</v>
      </c>
      <c r="M66" s="70"/>
      <c r="N66" s="72" t="n">
        <v>17.3</v>
      </c>
      <c r="O66" s="70"/>
      <c r="P66" s="67" t="n">
        <v>90</v>
      </c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66" t="n">
        <v>37031</v>
      </c>
      <c r="B67" s="67" t="n">
        <v>85.8</v>
      </c>
      <c r="C67" s="70"/>
      <c r="D67" s="67" t="n">
        <v>85</v>
      </c>
      <c r="E67" s="70"/>
      <c r="F67" s="67" t="n">
        <v>32.3</v>
      </c>
      <c r="G67" s="70"/>
      <c r="H67" s="67" t="n">
        <v>54</v>
      </c>
      <c r="I67" s="71"/>
      <c r="J67" s="67" t="n">
        <v>-551</v>
      </c>
      <c r="K67" s="70"/>
      <c r="L67" s="67" t="n">
        <v>500</v>
      </c>
      <c r="M67" s="70"/>
      <c r="N67" s="72" t="n">
        <v>17.3</v>
      </c>
      <c r="O67" s="70"/>
      <c r="P67" s="67" t="n">
        <v>90</v>
      </c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68" t="n">
        <v>37032</v>
      </c>
      <c r="B68" s="67" t="n">
        <v>80.2</v>
      </c>
      <c r="C68" s="70"/>
      <c r="D68" s="67" t="n">
        <v>85</v>
      </c>
      <c r="E68" s="70"/>
      <c r="F68" s="67" t="n">
        <v>30</v>
      </c>
      <c r="G68" s="70"/>
      <c r="H68" s="67" t="n">
        <v>54</v>
      </c>
      <c r="I68" s="71"/>
      <c r="J68" s="67" t="n">
        <v>-524</v>
      </c>
      <c r="K68" s="70"/>
      <c r="L68" s="67" t="n">
        <v>500</v>
      </c>
      <c r="M68" s="70"/>
      <c r="N68" s="72" t="n">
        <v>18.4</v>
      </c>
      <c r="O68" s="70"/>
      <c r="P68" s="67" t="n">
        <v>90</v>
      </c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68" t="n">
        <v>37033</v>
      </c>
      <c r="B69" s="67" t="n">
        <v>84.9</v>
      </c>
      <c r="C69" s="70"/>
      <c r="D69" s="67" t="n">
        <v>85</v>
      </c>
      <c r="E69" s="70"/>
      <c r="F69" s="67" t="n">
        <v>25.9</v>
      </c>
      <c r="G69" s="70"/>
      <c r="H69" s="67" t="n">
        <v>54</v>
      </c>
      <c r="I69" s="71"/>
      <c r="J69" s="67" t="n">
        <v>-502</v>
      </c>
      <c r="K69" s="70"/>
      <c r="L69" s="67" t="n">
        <v>500</v>
      </c>
      <c r="M69" s="70"/>
      <c r="N69" s="72" t="n">
        <v>26.1</v>
      </c>
      <c r="O69" s="70"/>
      <c r="P69" s="67" t="n">
        <v>90</v>
      </c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68" t="n">
        <v>37034</v>
      </c>
      <c r="B70" s="67" t="n">
        <v>82.4</v>
      </c>
      <c r="C70" s="70"/>
      <c r="D70" s="67" t="n">
        <v>86</v>
      </c>
      <c r="E70" s="70"/>
      <c r="F70" s="67" t="n">
        <v>26.9</v>
      </c>
      <c r="G70" s="70"/>
      <c r="H70" s="67" t="n">
        <v>54</v>
      </c>
      <c r="I70" s="71"/>
      <c r="J70" s="67" t="n">
        <v>-502</v>
      </c>
      <c r="K70" s="70"/>
      <c r="L70" s="67" t="n">
        <v>600</v>
      </c>
      <c r="M70" s="70"/>
      <c r="N70" s="72" t="n">
        <v>27.3</v>
      </c>
      <c r="O70" s="70"/>
      <c r="P70" s="67" t="n">
        <v>90</v>
      </c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68" t="n">
        <v>37035</v>
      </c>
      <c r="B71" s="67" t="n">
        <v>80.4</v>
      </c>
      <c r="C71" s="70"/>
      <c r="D71" s="67" t="n">
        <v>86</v>
      </c>
      <c r="E71" s="70"/>
      <c r="F71" s="67" t="n">
        <v>32.2</v>
      </c>
      <c r="G71" s="70"/>
      <c r="H71" s="67" t="n">
        <v>54</v>
      </c>
      <c r="I71" s="71"/>
      <c r="J71" s="67" t="n">
        <v>-500</v>
      </c>
      <c r="K71" s="70"/>
      <c r="L71" s="67" t="n">
        <v>600</v>
      </c>
      <c r="M71" s="70"/>
      <c r="N71" s="72" t="n">
        <v>24.4</v>
      </c>
      <c r="O71" s="70"/>
      <c r="P71" s="67" t="n">
        <v>90</v>
      </c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68" t="n">
        <v>37036</v>
      </c>
      <c r="B72" s="67" t="n">
        <v>78.3</v>
      </c>
      <c r="C72" s="70"/>
      <c r="D72" s="67" t="n">
        <v>86</v>
      </c>
      <c r="E72" s="70"/>
      <c r="F72" s="67" t="n">
        <v>32.9</v>
      </c>
      <c r="G72" s="70"/>
      <c r="H72" s="67" t="n">
        <v>54</v>
      </c>
      <c r="I72" s="71"/>
      <c r="J72" s="67" t="n">
        <v>-486</v>
      </c>
      <c r="K72" s="70"/>
      <c r="L72" s="67" t="n">
        <v>600</v>
      </c>
      <c r="M72" s="70"/>
      <c r="N72" s="72" t="n">
        <v>25.3</v>
      </c>
      <c r="O72" s="70"/>
      <c r="P72" s="67" t="n">
        <v>90</v>
      </c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66" t="n">
        <v>37037</v>
      </c>
      <c r="B73" s="67" t="n">
        <v>78.3</v>
      </c>
      <c r="C73" s="70"/>
      <c r="D73" s="67" t="n">
        <v>86</v>
      </c>
      <c r="E73" s="70"/>
      <c r="F73" s="67" t="n">
        <v>32.9</v>
      </c>
      <c r="G73" s="70"/>
      <c r="H73" s="67" t="n">
        <v>54</v>
      </c>
      <c r="I73" s="71"/>
      <c r="J73" s="67" t="n">
        <v>-486</v>
      </c>
      <c r="K73" s="70"/>
      <c r="L73" s="67" t="n">
        <v>600</v>
      </c>
      <c r="M73" s="70"/>
      <c r="N73" s="72" t="n">
        <v>25.3</v>
      </c>
      <c r="O73" s="70"/>
      <c r="P73" s="67" t="n">
        <v>90</v>
      </c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66" t="n">
        <v>37038</v>
      </c>
      <c r="B74" s="67" t="n">
        <v>78.3</v>
      </c>
      <c r="C74" s="70"/>
      <c r="D74" s="67" t="n">
        <v>86</v>
      </c>
      <c r="E74" s="70"/>
      <c r="F74" s="67" t="n">
        <v>32.9</v>
      </c>
      <c r="G74" s="70"/>
      <c r="H74" s="67" t="n">
        <v>54</v>
      </c>
      <c r="I74" s="71"/>
      <c r="J74" s="67" t="n">
        <v>-486</v>
      </c>
      <c r="K74" s="70"/>
      <c r="L74" s="67" t="n">
        <v>600</v>
      </c>
      <c r="M74" s="70"/>
      <c r="N74" s="72" t="n">
        <v>25.3</v>
      </c>
      <c r="O74" s="70"/>
      <c r="P74" s="67" t="n">
        <v>90</v>
      </c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68" t="n">
        <v>37039</v>
      </c>
      <c r="B75" s="67" t="n">
        <v>78.3</v>
      </c>
      <c r="C75" s="70"/>
      <c r="D75" s="67" t="n">
        <v>86</v>
      </c>
      <c r="E75" s="70"/>
      <c r="F75" s="67" t="n">
        <v>32.9</v>
      </c>
      <c r="G75" s="70"/>
      <c r="H75" s="67" t="n">
        <v>54</v>
      </c>
      <c r="I75" s="71"/>
      <c r="J75" s="67" t="n">
        <v>-486</v>
      </c>
      <c r="K75" s="70"/>
      <c r="L75" s="67" t="n">
        <v>600</v>
      </c>
      <c r="M75" s="70"/>
      <c r="N75" s="72" t="n">
        <v>25.3</v>
      </c>
      <c r="O75" s="70"/>
      <c r="P75" s="67" t="n">
        <v>90</v>
      </c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68" t="n">
        <v>37040</v>
      </c>
      <c r="B76" s="67" t="n">
        <v>50.5</v>
      </c>
      <c r="C76" s="72"/>
      <c r="D76" s="67" t="n">
        <v>86</v>
      </c>
      <c r="E76" s="72"/>
      <c r="F76" s="67" t="n">
        <v>31.3</v>
      </c>
      <c r="G76" s="72"/>
      <c r="H76" s="67" t="n">
        <v>54</v>
      </c>
      <c r="I76" s="73"/>
      <c r="J76" s="67" t="n">
        <v>-299</v>
      </c>
      <c r="K76" s="72"/>
      <c r="L76" s="67" t="n">
        <v>600</v>
      </c>
      <c r="M76" s="72"/>
      <c r="N76" s="72" t="n">
        <v>26.8</v>
      </c>
      <c r="O76" s="72"/>
      <c r="P76" s="67" t="n">
        <v>90</v>
      </c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68" t="n">
        <v>37041</v>
      </c>
      <c r="B77" s="67" t="n">
        <v>45.3</v>
      </c>
      <c r="C77" s="72"/>
      <c r="D77" s="72" t="n">
        <v>86</v>
      </c>
      <c r="E77" s="72"/>
      <c r="F77" s="72" t="n">
        <v>21.6</v>
      </c>
      <c r="G77" s="72"/>
      <c r="H77" s="72" t="n">
        <v>54</v>
      </c>
      <c r="I77" s="73"/>
      <c r="J77" s="72" t="n">
        <v>-223</v>
      </c>
      <c r="K77" s="72"/>
      <c r="L77" s="72" t="n">
        <v>600</v>
      </c>
      <c r="M77" s="72"/>
      <c r="N77" s="72" t="n">
        <v>29.3</v>
      </c>
      <c r="O77" s="72"/>
      <c r="P77" s="72" t="n">
        <v>90</v>
      </c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68" t="n">
        <v>37042</v>
      </c>
      <c r="B78" s="72" t="n">
        <v>54.2</v>
      </c>
      <c r="C78" s="72"/>
      <c r="D78" s="72" t="n">
        <v>86</v>
      </c>
      <c r="E78" s="72"/>
      <c r="F78" s="72" t="n">
        <v>26.9</v>
      </c>
      <c r="G78" s="72"/>
      <c r="H78" s="72" t="n">
        <v>54</v>
      </c>
      <c r="I78" s="73"/>
      <c r="J78" s="72" t="n">
        <v>-267</v>
      </c>
      <c r="K78" s="72"/>
      <c r="L78" s="72" t="n">
        <v>600</v>
      </c>
      <c r="M78" s="72"/>
      <c r="N78" s="72" t="n">
        <v>30.4</v>
      </c>
      <c r="O78" s="72"/>
      <c r="P78" s="72" t="n">
        <v>90</v>
      </c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68" t="n">
        <v>37043</v>
      </c>
      <c r="B79" s="67" t="n">
        <v>64.1</v>
      </c>
      <c r="C79" s="67"/>
      <c r="D79" s="67" t="n">
        <v>86</v>
      </c>
      <c r="E79" s="67"/>
      <c r="F79" s="67" t="n">
        <v>25.2</v>
      </c>
      <c r="G79" s="67"/>
      <c r="H79" s="67" t="n">
        <v>54</v>
      </c>
      <c r="I79" s="63"/>
      <c r="J79" s="67" t="n">
        <v>-344</v>
      </c>
      <c r="K79" s="67"/>
      <c r="L79" s="67" t="n">
        <v>600</v>
      </c>
      <c r="M79" s="67"/>
      <c r="N79" s="67" t="n">
        <v>30</v>
      </c>
      <c r="O79" s="67"/>
      <c r="P79" s="67" t="n">
        <v>90</v>
      </c>
    </row>
    <row r="80" customFormat="false" ht="12.75" hidden="false" customHeight="false" outlineLevel="0" collapsed="false">
      <c r="A80" s="66" t="n">
        <v>37044</v>
      </c>
      <c r="B80" s="67" t="n">
        <v>64.1</v>
      </c>
      <c r="C80" s="67"/>
      <c r="D80" s="67" t="n">
        <v>86</v>
      </c>
      <c r="E80" s="67"/>
      <c r="F80" s="67" t="n">
        <v>25.2</v>
      </c>
      <c r="G80" s="67"/>
      <c r="H80" s="67" t="n">
        <v>54</v>
      </c>
      <c r="I80" s="63"/>
      <c r="J80" s="67" t="n">
        <v>-344</v>
      </c>
      <c r="K80" s="67"/>
      <c r="L80" s="67" t="n">
        <v>600</v>
      </c>
      <c r="M80" s="67"/>
      <c r="N80" s="67" t="n">
        <v>30</v>
      </c>
      <c r="O80" s="67"/>
      <c r="P80" s="67" t="n">
        <v>90</v>
      </c>
    </row>
    <row r="81" customFormat="false" ht="12.75" hidden="false" customHeight="false" outlineLevel="0" collapsed="false">
      <c r="A81" s="66" t="n">
        <v>37045</v>
      </c>
      <c r="B81" s="67" t="n">
        <v>64.1</v>
      </c>
      <c r="C81" s="67"/>
      <c r="D81" s="67" t="n">
        <v>86</v>
      </c>
      <c r="E81" s="67"/>
      <c r="F81" s="67" t="n">
        <v>25.2</v>
      </c>
      <c r="G81" s="67"/>
      <c r="H81" s="67" t="n">
        <v>54</v>
      </c>
      <c r="I81" s="63"/>
      <c r="J81" s="67" t="n">
        <v>-344</v>
      </c>
      <c r="K81" s="67"/>
      <c r="L81" s="67" t="n">
        <v>600</v>
      </c>
      <c r="M81" s="67"/>
      <c r="N81" s="67" t="n">
        <v>30</v>
      </c>
      <c r="O81" s="67"/>
      <c r="P81" s="67" t="n">
        <v>90</v>
      </c>
    </row>
    <row r="82" customFormat="false" ht="12.75" hidden="false" customHeight="false" outlineLevel="0" collapsed="false">
      <c r="A82" s="68" t="n">
        <v>37046</v>
      </c>
      <c r="B82" s="67" t="n">
        <v>69.4</v>
      </c>
      <c r="C82" s="67"/>
      <c r="D82" s="67" t="n">
        <v>86</v>
      </c>
      <c r="E82" s="67"/>
      <c r="F82" s="67" t="n">
        <v>33.2</v>
      </c>
      <c r="G82" s="67"/>
      <c r="H82" s="67" t="n">
        <v>54</v>
      </c>
      <c r="I82" s="63"/>
      <c r="J82" s="67" t="n">
        <v>-353</v>
      </c>
      <c r="K82" s="67"/>
      <c r="L82" s="67" t="n">
        <v>600</v>
      </c>
      <c r="M82" s="67"/>
      <c r="N82" s="67" t="n">
        <v>26</v>
      </c>
      <c r="O82" s="67"/>
      <c r="P82" s="67" t="n">
        <v>90</v>
      </c>
    </row>
    <row r="83" customFormat="false" ht="12.75" hidden="false" customHeight="false" outlineLevel="0" collapsed="false">
      <c r="A83" s="68" t="n">
        <v>37047</v>
      </c>
      <c r="B83" s="67" t="n">
        <v>53.6</v>
      </c>
      <c r="C83" s="67"/>
      <c r="D83" s="67" t="n">
        <v>86</v>
      </c>
      <c r="E83" s="67"/>
      <c r="F83" s="67" t="n">
        <v>34.1</v>
      </c>
      <c r="G83" s="67"/>
      <c r="H83" s="67" t="n">
        <v>54</v>
      </c>
      <c r="I83" s="63"/>
      <c r="J83" s="67" t="n">
        <v>-251</v>
      </c>
      <c r="K83" s="67"/>
      <c r="L83" s="67" t="n">
        <v>600</v>
      </c>
      <c r="M83" s="67"/>
      <c r="N83" s="67" t="n">
        <v>25.4</v>
      </c>
      <c r="O83" s="67"/>
      <c r="P83" s="67" t="n">
        <v>90</v>
      </c>
    </row>
    <row r="84" customFormat="false" ht="12.75" hidden="false" customHeight="false" outlineLevel="0" collapsed="false">
      <c r="A84" s="68" t="n">
        <v>37048</v>
      </c>
      <c r="B84" s="67" t="n">
        <v>55.4</v>
      </c>
      <c r="C84" s="67"/>
      <c r="D84" s="67" t="n">
        <v>86</v>
      </c>
      <c r="E84" s="67"/>
      <c r="F84" s="67" t="n">
        <v>42.4</v>
      </c>
      <c r="G84" s="67"/>
      <c r="H84" s="67" t="n">
        <v>54</v>
      </c>
      <c r="I84" s="63"/>
      <c r="J84" s="67" t="n">
        <v>-311</v>
      </c>
      <c r="K84" s="67"/>
      <c r="L84" s="67" t="n">
        <v>600</v>
      </c>
      <c r="M84" s="67"/>
      <c r="N84" s="67" t="n">
        <v>23.8</v>
      </c>
      <c r="O84" s="67"/>
      <c r="P84" s="67" t="n">
        <v>90</v>
      </c>
    </row>
    <row r="85" customFormat="false" ht="12.75" hidden="false" customHeight="false" outlineLevel="0" collapsed="false">
      <c r="A85" s="68" t="n">
        <v>37049</v>
      </c>
      <c r="B85" s="67" t="n">
        <v>69.1</v>
      </c>
      <c r="C85" s="67"/>
      <c r="D85" s="67" t="n">
        <v>86</v>
      </c>
      <c r="E85" s="67"/>
      <c r="F85" s="67" t="n">
        <v>37.6</v>
      </c>
      <c r="G85" s="67"/>
      <c r="H85" s="67" t="n">
        <v>54</v>
      </c>
      <c r="I85" s="63"/>
      <c r="J85" s="67" t="n">
        <v>-425</v>
      </c>
      <c r="K85" s="67"/>
      <c r="L85" s="67" t="n">
        <v>600</v>
      </c>
      <c r="M85" s="67"/>
      <c r="N85" s="67" t="n">
        <v>18.6</v>
      </c>
      <c r="O85" s="67"/>
      <c r="P85" s="67" t="n">
        <v>90</v>
      </c>
    </row>
    <row r="86" customFormat="false" ht="12.75" hidden="false" customHeight="false" outlineLevel="0" collapsed="false">
      <c r="A86" s="68" t="n">
        <v>37050</v>
      </c>
      <c r="B86" s="67" t="n">
        <v>80.7</v>
      </c>
      <c r="C86" s="67"/>
      <c r="D86" s="67" t="n">
        <v>86</v>
      </c>
      <c r="E86" s="67"/>
      <c r="F86" s="67" t="n">
        <v>43.9</v>
      </c>
      <c r="G86" s="67"/>
      <c r="H86" s="67" t="n">
        <v>54</v>
      </c>
      <c r="I86" s="63"/>
      <c r="J86" s="67" t="n">
        <v>-510</v>
      </c>
      <c r="K86" s="67"/>
      <c r="L86" s="67" t="n">
        <v>600</v>
      </c>
      <c r="M86" s="67"/>
      <c r="N86" s="67" t="n">
        <v>18.6</v>
      </c>
      <c r="O86" s="67"/>
      <c r="P86" s="67" t="n">
        <v>90</v>
      </c>
    </row>
    <row r="87" customFormat="false" ht="12.75" hidden="false" customHeight="false" outlineLevel="0" collapsed="false">
      <c r="A87" s="66" t="n">
        <v>37051</v>
      </c>
      <c r="B87" s="67"/>
      <c r="C87" s="67"/>
      <c r="D87" s="67"/>
      <c r="E87" s="67"/>
      <c r="F87" s="67"/>
      <c r="G87" s="67"/>
      <c r="H87" s="67"/>
      <c r="I87" s="63"/>
      <c r="J87" s="67"/>
      <c r="K87" s="67"/>
      <c r="L87" s="67"/>
      <c r="M87" s="67"/>
      <c r="N87" s="67"/>
      <c r="O87" s="67"/>
      <c r="P87" s="67"/>
    </row>
    <row r="88" customFormat="false" ht="12.75" hidden="false" customHeight="false" outlineLevel="0" collapsed="false">
      <c r="A88" s="66" t="n">
        <v>37052</v>
      </c>
      <c r="B88" s="67"/>
      <c r="C88" s="67"/>
      <c r="D88" s="67"/>
      <c r="E88" s="67"/>
      <c r="F88" s="67"/>
      <c r="G88" s="67"/>
      <c r="H88" s="67"/>
      <c r="I88" s="63"/>
      <c r="J88" s="67"/>
      <c r="K88" s="67"/>
      <c r="L88" s="67"/>
      <c r="M88" s="67"/>
      <c r="N88" s="67"/>
      <c r="O88" s="67"/>
      <c r="P88" s="67"/>
    </row>
    <row r="89" customFormat="false" ht="12.75" hidden="false" customHeight="false" outlineLevel="0" collapsed="false">
      <c r="A89" s="68" t="n">
        <v>37053</v>
      </c>
      <c r="B89" s="67"/>
      <c r="C89" s="67"/>
      <c r="D89" s="67"/>
      <c r="E89" s="67"/>
      <c r="F89" s="67"/>
      <c r="G89" s="67"/>
      <c r="H89" s="67"/>
      <c r="I89" s="63"/>
      <c r="J89" s="67"/>
      <c r="K89" s="67"/>
      <c r="L89" s="67"/>
      <c r="M89" s="67"/>
      <c r="N89" s="67"/>
      <c r="O89" s="67"/>
      <c r="P89" s="67"/>
    </row>
    <row r="90" customFormat="false" ht="12.75" hidden="false" customHeight="false" outlineLevel="0" collapsed="false">
      <c r="A90" s="68" t="n">
        <v>37054</v>
      </c>
      <c r="B90" s="67"/>
      <c r="C90" s="67"/>
      <c r="D90" s="67"/>
      <c r="E90" s="67"/>
      <c r="F90" s="67"/>
      <c r="G90" s="67"/>
      <c r="H90" s="67"/>
      <c r="I90" s="63"/>
      <c r="J90" s="67"/>
      <c r="K90" s="67"/>
      <c r="L90" s="67"/>
      <c r="M90" s="67"/>
      <c r="N90" s="67"/>
      <c r="O90" s="67"/>
      <c r="P90" s="67"/>
    </row>
    <row r="91" customFormat="false" ht="12.75" hidden="false" customHeight="false" outlineLevel="0" collapsed="false">
      <c r="A91" s="68" t="n">
        <v>37055</v>
      </c>
      <c r="B91" s="67"/>
      <c r="C91" s="67"/>
      <c r="D91" s="67"/>
      <c r="E91" s="67"/>
      <c r="F91" s="67"/>
      <c r="G91" s="67"/>
      <c r="H91" s="67"/>
      <c r="I91" s="63"/>
      <c r="J91" s="67"/>
      <c r="K91" s="67"/>
      <c r="L91" s="67"/>
      <c r="M91" s="67"/>
      <c r="N91" s="67"/>
      <c r="O91" s="67"/>
      <c r="P91" s="67"/>
    </row>
    <row r="92" customFormat="false" ht="12.75" hidden="false" customHeight="false" outlineLevel="0" collapsed="false">
      <c r="A92" s="68" t="n">
        <v>37056</v>
      </c>
      <c r="B92" s="67"/>
      <c r="C92" s="67"/>
      <c r="D92" s="67"/>
      <c r="E92" s="67"/>
      <c r="F92" s="67"/>
      <c r="G92" s="67"/>
      <c r="H92" s="67"/>
      <c r="I92" s="63"/>
      <c r="J92" s="67"/>
      <c r="K92" s="67"/>
      <c r="L92" s="67"/>
      <c r="M92" s="67"/>
      <c r="N92" s="67"/>
      <c r="O92" s="67"/>
      <c r="P92" s="67"/>
    </row>
    <row r="93" customFormat="false" ht="12.75" hidden="false" customHeight="false" outlineLevel="0" collapsed="false">
      <c r="A93" s="68" t="n">
        <v>37057</v>
      </c>
      <c r="B93" s="67"/>
      <c r="C93" s="67"/>
      <c r="D93" s="67"/>
      <c r="E93" s="67"/>
      <c r="F93" s="67"/>
      <c r="G93" s="67"/>
      <c r="H93" s="67"/>
      <c r="I93" s="63"/>
      <c r="J93" s="67"/>
      <c r="K93" s="67"/>
      <c r="L93" s="67"/>
      <c r="M93" s="67"/>
      <c r="N93" s="67"/>
      <c r="O93" s="67"/>
      <c r="P93" s="67"/>
    </row>
    <row r="94" customFormat="false" ht="12.75" hidden="false" customHeight="false" outlineLevel="0" collapsed="false">
      <c r="A94" s="66" t="n">
        <v>37058</v>
      </c>
      <c r="B94" s="67"/>
      <c r="C94" s="67"/>
      <c r="D94" s="67"/>
      <c r="E94" s="67"/>
      <c r="F94" s="67"/>
      <c r="G94" s="67"/>
      <c r="H94" s="67"/>
      <c r="I94" s="63"/>
      <c r="J94" s="67"/>
      <c r="K94" s="67"/>
      <c r="L94" s="67"/>
      <c r="M94" s="67"/>
      <c r="N94" s="67"/>
      <c r="O94" s="67"/>
      <c r="P94" s="67"/>
    </row>
    <row r="95" customFormat="false" ht="12.75" hidden="false" customHeight="false" outlineLevel="0" collapsed="false">
      <c r="A95" s="66" t="n">
        <v>37059</v>
      </c>
      <c r="B95" s="67"/>
      <c r="C95" s="67"/>
      <c r="D95" s="67"/>
      <c r="E95" s="67"/>
      <c r="F95" s="67"/>
      <c r="G95" s="67"/>
      <c r="H95" s="67"/>
      <c r="I95" s="63"/>
      <c r="J95" s="67"/>
      <c r="K95" s="67"/>
      <c r="L95" s="67"/>
      <c r="M95" s="67"/>
      <c r="N95" s="67"/>
      <c r="O95" s="67"/>
      <c r="P95" s="67"/>
    </row>
    <row r="96" customFormat="false" ht="12.75" hidden="false" customHeight="false" outlineLevel="0" collapsed="false">
      <c r="A96" s="68" t="n">
        <v>37060</v>
      </c>
      <c r="B96" s="67"/>
      <c r="C96" s="67"/>
      <c r="D96" s="67"/>
      <c r="E96" s="67"/>
      <c r="F96" s="67"/>
      <c r="G96" s="67"/>
      <c r="H96" s="67"/>
      <c r="I96" s="63"/>
      <c r="J96" s="67"/>
      <c r="K96" s="67"/>
      <c r="L96" s="67"/>
      <c r="M96" s="67"/>
      <c r="N96" s="67"/>
      <c r="O96" s="67"/>
      <c r="P96" s="67"/>
    </row>
    <row r="97" customFormat="false" ht="12.75" hidden="false" customHeight="false" outlineLevel="0" collapsed="false">
      <c r="A97" s="68" t="n">
        <v>37061</v>
      </c>
      <c r="B97" s="67"/>
      <c r="C97" s="67"/>
      <c r="D97" s="67"/>
      <c r="E97" s="67"/>
      <c r="F97" s="67"/>
      <c r="G97" s="67"/>
      <c r="H97" s="67"/>
      <c r="I97" s="63"/>
      <c r="J97" s="67"/>
      <c r="K97" s="67"/>
      <c r="L97" s="67"/>
      <c r="M97" s="67"/>
      <c r="N97" s="67"/>
      <c r="O97" s="67"/>
      <c r="P97" s="67"/>
    </row>
    <row r="98" customFormat="false" ht="12.75" hidden="false" customHeight="false" outlineLevel="0" collapsed="false">
      <c r="A98" s="68" t="n">
        <v>37062</v>
      </c>
      <c r="B98" s="67"/>
      <c r="C98" s="67"/>
      <c r="D98" s="67"/>
      <c r="E98" s="67"/>
      <c r="F98" s="67"/>
      <c r="G98" s="67"/>
      <c r="H98" s="67"/>
      <c r="I98" s="63"/>
      <c r="J98" s="67"/>
      <c r="K98" s="67"/>
      <c r="L98" s="67"/>
      <c r="M98" s="67"/>
      <c r="N98" s="67"/>
      <c r="O98" s="67"/>
      <c r="P98" s="67"/>
    </row>
    <row r="99" customFormat="false" ht="12.75" hidden="false" customHeight="false" outlineLevel="0" collapsed="false">
      <c r="A99" s="68" t="n">
        <v>37063</v>
      </c>
      <c r="B99" s="67"/>
      <c r="C99" s="67"/>
      <c r="D99" s="67"/>
      <c r="E99" s="67"/>
      <c r="F99" s="67"/>
      <c r="G99" s="67"/>
      <c r="H99" s="67"/>
      <c r="I99" s="63"/>
      <c r="J99" s="67"/>
      <c r="K99" s="67"/>
      <c r="L99" s="67"/>
      <c r="M99" s="67"/>
      <c r="N99" s="67"/>
      <c r="O99" s="67"/>
      <c r="P99" s="67"/>
    </row>
    <row r="100" customFormat="false" ht="12.75" hidden="false" customHeight="false" outlineLevel="0" collapsed="false">
      <c r="A100" s="68" t="n">
        <v>37064</v>
      </c>
      <c r="B100" s="67"/>
      <c r="C100" s="67"/>
      <c r="D100" s="67"/>
      <c r="E100" s="67"/>
      <c r="F100" s="67"/>
      <c r="G100" s="67"/>
      <c r="H100" s="67"/>
      <c r="I100" s="63"/>
      <c r="J100" s="67"/>
      <c r="K100" s="67"/>
      <c r="L100" s="67"/>
      <c r="M100" s="67"/>
      <c r="N100" s="67"/>
      <c r="O100" s="67"/>
      <c r="P100" s="67"/>
    </row>
    <row r="101" customFormat="false" ht="12.75" hidden="false" customHeight="false" outlineLevel="0" collapsed="false">
      <c r="A101" s="66" t="n">
        <v>37065</v>
      </c>
      <c r="B101" s="67"/>
      <c r="C101" s="67"/>
      <c r="D101" s="67"/>
      <c r="E101" s="67"/>
      <c r="F101" s="67"/>
      <c r="G101" s="67"/>
      <c r="H101" s="67"/>
      <c r="I101" s="63"/>
      <c r="J101" s="67"/>
      <c r="K101" s="67"/>
      <c r="L101" s="67"/>
      <c r="M101" s="67"/>
      <c r="N101" s="67"/>
      <c r="O101" s="67"/>
      <c r="P101" s="67"/>
    </row>
    <row r="102" customFormat="false" ht="12.75" hidden="false" customHeight="false" outlineLevel="0" collapsed="false">
      <c r="A102" s="66" t="n">
        <v>37066</v>
      </c>
      <c r="B102" s="67"/>
      <c r="C102" s="67"/>
      <c r="D102" s="67"/>
      <c r="E102" s="67"/>
      <c r="F102" s="67"/>
      <c r="G102" s="67"/>
      <c r="H102" s="67"/>
      <c r="I102" s="63"/>
      <c r="J102" s="67"/>
      <c r="K102" s="67"/>
      <c r="L102" s="67"/>
      <c r="M102" s="67"/>
      <c r="N102" s="67"/>
      <c r="O102" s="67"/>
      <c r="P102" s="67"/>
    </row>
    <row r="103" customFormat="false" ht="12.75" hidden="false" customHeight="false" outlineLevel="0" collapsed="false">
      <c r="A103" s="68" t="n">
        <v>37067</v>
      </c>
      <c r="B103" s="67"/>
      <c r="C103" s="67"/>
      <c r="D103" s="67"/>
      <c r="E103" s="67"/>
      <c r="F103" s="67"/>
      <c r="G103" s="67"/>
      <c r="H103" s="67"/>
      <c r="I103" s="63"/>
      <c r="J103" s="67"/>
      <c r="K103" s="67"/>
      <c r="L103" s="67"/>
      <c r="M103" s="67"/>
      <c r="N103" s="67"/>
      <c r="O103" s="67"/>
      <c r="P103" s="67"/>
    </row>
    <row r="104" customFormat="false" ht="12.75" hidden="false" customHeight="false" outlineLevel="0" collapsed="false">
      <c r="A104" s="68" t="n">
        <v>37068</v>
      </c>
      <c r="B104" s="67"/>
      <c r="C104" s="67"/>
      <c r="D104" s="67"/>
      <c r="E104" s="67"/>
      <c r="F104" s="67"/>
      <c r="G104" s="67"/>
      <c r="H104" s="67"/>
      <c r="I104" s="63"/>
      <c r="J104" s="67"/>
      <c r="K104" s="67"/>
      <c r="L104" s="67"/>
      <c r="M104" s="67"/>
      <c r="N104" s="67"/>
      <c r="O104" s="67"/>
      <c r="P104" s="67"/>
    </row>
    <row r="105" customFormat="false" ht="12.75" hidden="false" customHeight="false" outlineLevel="0" collapsed="false">
      <c r="A105" s="68" t="n">
        <v>37069</v>
      </c>
      <c r="B105" s="67"/>
      <c r="C105" s="67"/>
      <c r="D105" s="67"/>
      <c r="E105" s="67"/>
      <c r="F105" s="67"/>
      <c r="G105" s="67"/>
      <c r="H105" s="67"/>
      <c r="I105" s="63"/>
      <c r="J105" s="67"/>
      <c r="K105" s="67"/>
      <c r="L105" s="67"/>
      <c r="M105" s="67"/>
      <c r="N105" s="67"/>
      <c r="O105" s="67"/>
      <c r="P105" s="67"/>
    </row>
    <row r="106" customFormat="false" ht="12.75" hidden="false" customHeight="false" outlineLevel="0" collapsed="false">
      <c r="A106" s="68" t="n">
        <v>37070</v>
      </c>
      <c r="B106" s="67"/>
      <c r="C106" s="67"/>
      <c r="D106" s="67"/>
      <c r="E106" s="67"/>
      <c r="F106" s="67"/>
      <c r="G106" s="67"/>
      <c r="H106" s="67"/>
      <c r="I106" s="63"/>
      <c r="J106" s="67"/>
      <c r="K106" s="67"/>
      <c r="L106" s="67"/>
      <c r="M106" s="67"/>
      <c r="N106" s="67"/>
      <c r="O106" s="67"/>
      <c r="P106" s="67"/>
    </row>
    <row r="107" customFormat="false" ht="12.75" hidden="false" customHeight="false" outlineLevel="0" collapsed="false">
      <c r="A107" s="68" t="n">
        <v>37071</v>
      </c>
      <c r="B107" s="67"/>
      <c r="C107" s="67"/>
      <c r="D107" s="67"/>
      <c r="E107" s="67"/>
      <c r="F107" s="67"/>
      <c r="G107" s="67"/>
      <c r="H107" s="67"/>
      <c r="I107" s="63"/>
      <c r="J107" s="67"/>
      <c r="K107" s="67"/>
      <c r="L107" s="67"/>
      <c r="M107" s="67"/>
      <c r="N107" s="67"/>
      <c r="O107" s="67"/>
      <c r="P107" s="67"/>
    </row>
    <row r="108" customFormat="false" ht="12.75" hidden="false" customHeight="false" outlineLevel="0" collapsed="false">
      <c r="A108" s="66" t="n">
        <v>37072</v>
      </c>
      <c r="B108" s="67"/>
      <c r="C108" s="67"/>
      <c r="D108" s="67"/>
      <c r="E108" s="67"/>
      <c r="F108" s="67"/>
      <c r="G108" s="67"/>
      <c r="H108" s="67"/>
      <c r="I108" s="63"/>
      <c r="J108" s="67"/>
      <c r="K108" s="67"/>
      <c r="L108" s="67"/>
      <c r="M108" s="67"/>
      <c r="N108" s="67"/>
      <c r="O108" s="67"/>
      <c r="P108" s="67"/>
    </row>
    <row r="109" customFormat="false" ht="12.75" hidden="false" customHeight="false" outlineLevel="0" collapsed="false">
      <c r="A109" s="68"/>
      <c r="B109" s="74"/>
      <c r="C109" s="74"/>
      <c r="D109" s="74"/>
      <c r="E109" s="74"/>
      <c r="F109" s="74"/>
      <c r="G109" s="74"/>
      <c r="H109" s="74"/>
      <c r="I109" s="75"/>
      <c r="J109" s="74"/>
      <c r="K109" s="74"/>
      <c r="L109" s="74"/>
      <c r="M109" s="76"/>
      <c r="N109" s="74"/>
      <c r="O109" s="76"/>
      <c r="P109" s="76"/>
    </row>
    <row r="110" customFormat="false" ht="12.75" hidden="false" customHeight="false" outlineLevel="0" collapsed="false">
      <c r="A110" s="68"/>
      <c r="B110" s="74"/>
      <c r="C110" s="74"/>
      <c r="D110" s="74"/>
      <c r="E110" s="74"/>
      <c r="F110" s="74"/>
      <c r="G110" s="74"/>
      <c r="H110" s="74"/>
      <c r="I110" s="75"/>
      <c r="J110" s="74"/>
      <c r="K110" s="74"/>
      <c r="L110" s="74"/>
      <c r="M110" s="76"/>
      <c r="N110" s="74"/>
      <c r="O110" s="76"/>
      <c r="P110" s="76"/>
    </row>
    <row r="111" customFormat="false" ht="12.75" hidden="false" customHeight="false" outlineLevel="0" collapsed="false">
      <c r="A111" s="68"/>
      <c r="B111" s="74"/>
      <c r="C111" s="74"/>
      <c r="D111" s="74"/>
      <c r="E111" s="74"/>
      <c r="F111" s="74"/>
      <c r="G111" s="74"/>
      <c r="H111" s="74"/>
      <c r="I111" s="75"/>
      <c r="J111" s="74"/>
      <c r="K111" s="74"/>
      <c r="L111" s="74"/>
      <c r="M111" s="76"/>
      <c r="N111" s="74"/>
      <c r="O111" s="76"/>
      <c r="P111" s="76"/>
    </row>
    <row r="112" customFormat="false" ht="12.75" hidden="false" customHeight="false" outlineLevel="0" collapsed="false">
      <c r="B112" s="74"/>
      <c r="C112" s="74"/>
      <c r="D112" s="74"/>
      <c r="E112" s="74"/>
      <c r="F112" s="74"/>
      <c r="G112" s="74"/>
      <c r="H112" s="74"/>
      <c r="I112" s="75"/>
      <c r="J112" s="74"/>
      <c r="K112" s="74"/>
      <c r="L112" s="74"/>
      <c r="M112" s="76"/>
      <c r="N112" s="74"/>
      <c r="O112" s="76"/>
      <c r="P112" s="76"/>
    </row>
    <row r="113" customFormat="false" ht="12.75" hidden="false" customHeight="false" outlineLevel="0" collapsed="false">
      <c r="B113" s="74"/>
      <c r="C113" s="74"/>
      <c r="D113" s="74"/>
      <c r="E113" s="74"/>
      <c r="F113" s="74"/>
      <c r="G113" s="74"/>
      <c r="H113" s="74"/>
      <c r="I113" s="75"/>
      <c r="J113" s="74"/>
      <c r="K113" s="74"/>
      <c r="L113" s="74"/>
      <c r="M113" s="76"/>
      <c r="N113" s="74"/>
      <c r="O113" s="76"/>
      <c r="P113" s="76"/>
    </row>
    <row r="114" customFormat="false" ht="12.75" hidden="false" customHeight="false" outlineLevel="0" collapsed="false">
      <c r="B114" s="74"/>
      <c r="C114" s="74"/>
      <c r="D114" s="74"/>
      <c r="E114" s="74"/>
      <c r="F114" s="74"/>
      <c r="G114" s="74"/>
      <c r="H114" s="74"/>
      <c r="I114" s="75"/>
      <c r="J114" s="74"/>
      <c r="K114" s="74"/>
      <c r="L114" s="74"/>
      <c r="M114" s="76"/>
      <c r="N114" s="74"/>
      <c r="O114" s="76"/>
      <c r="P114" s="76"/>
    </row>
    <row r="115" customFormat="false" ht="12.75" hidden="false" customHeight="false" outlineLevel="0" collapsed="false">
      <c r="B115" s="74"/>
      <c r="C115" s="74"/>
      <c r="D115" s="74"/>
      <c r="E115" s="74"/>
      <c r="F115" s="74"/>
      <c r="G115" s="74"/>
      <c r="H115" s="74"/>
      <c r="I115" s="75"/>
      <c r="J115" s="74"/>
      <c r="K115" s="74"/>
      <c r="L115" s="74"/>
      <c r="M115" s="76"/>
      <c r="N115" s="74"/>
      <c r="O115" s="76"/>
      <c r="P115" s="76"/>
    </row>
    <row r="116" customFormat="false" ht="12.75" hidden="false" customHeight="false" outlineLevel="0" collapsed="false">
      <c r="B116" s="74"/>
      <c r="C116" s="74"/>
      <c r="D116" s="74"/>
      <c r="E116" s="74"/>
      <c r="F116" s="74"/>
      <c r="G116" s="74"/>
      <c r="H116" s="74"/>
      <c r="I116" s="75"/>
      <c r="J116" s="74"/>
      <c r="K116" s="74"/>
      <c r="L116" s="74"/>
      <c r="M116" s="76"/>
      <c r="N116" s="74"/>
      <c r="O116" s="76"/>
      <c r="P116" s="76"/>
    </row>
    <row r="117" customFormat="false" ht="12.75" hidden="false" customHeight="false" outlineLevel="0" collapsed="false">
      <c r="B117" s="74"/>
      <c r="C117" s="74"/>
      <c r="D117" s="74"/>
      <c r="E117" s="74"/>
      <c r="F117" s="74"/>
      <c r="G117" s="74"/>
      <c r="H117" s="74"/>
      <c r="I117" s="75"/>
      <c r="J117" s="74"/>
      <c r="K117" s="74"/>
      <c r="L117" s="74"/>
      <c r="M117" s="76"/>
      <c r="N117" s="74"/>
      <c r="O117" s="76"/>
      <c r="P117" s="76"/>
    </row>
    <row r="118" customFormat="false" ht="12.75" hidden="false" customHeight="false" outlineLevel="0" collapsed="false">
      <c r="B118" s="74"/>
      <c r="C118" s="74"/>
      <c r="D118" s="74"/>
      <c r="E118" s="74"/>
      <c r="F118" s="74"/>
      <c r="G118" s="74"/>
      <c r="H118" s="74"/>
      <c r="I118" s="75"/>
      <c r="J118" s="74"/>
      <c r="K118" s="74"/>
      <c r="L118" s="74"/>
      <c r="M118" s="76"/>
      <c r="N118" s="74"/>
      <c r="O118" s="76"/>
      <c r="P118" s="76"/>
    </row>
    <row r="119" customFormat="false" ht="12.75" hidden="false" customHeight="false" outlineLevel="0" collapsed="false">
      <c r="B119" s="74"/>
      <c r="C119" s="74"/>
      <c r="D119" s="74"/>
      <c r="E119" s="74"/>
      <c r="F119" s="74"/>
      <c r="G119" s="74"/>
      <c r="H119" s="74"/>
      <c r="I119" s="75"/>
      <c r="J119" s="74"/>
      <c r="K119" s="74"/>
      <c r="L119" s="74"/>
      <c r="M119" s="76"/>
      <c r="N119" s="74"/>
      <c r="O119" s="76"/>
      <c r="P119" s="76"/>
    </row>
    <row r="120" customFormat="false" ht="12.75" hidden="false" customHeight="false" outlineLevel="0" collapsed="false">
      <c r="B120" s="74"/>
      <c r="C120" s="74"/>
      <c r="D120" s="74"/>
      <c r="E120" s="74"/>
      <c r="F120" s="74"/>
      <c r="G120" s="74"/>
      <c r="H120" s="74"/>
      <c r="I120" s="75"/>
      <c r="J120" s="74"/>
      <c r="K120" s="74"/>
      <c r="L120" s="74"/>
      <c r="M120" s="76"/>
      <c r="N120" s="74"/>
      <c r="O120" s="76"/>
      <c r="P120" s="76"/>
    </row>
    <row r="121" customFormat="false" ht="12.75" hidden="false" customHeight="false" outlineLevel="0" collapsed="false">
      <c r="B121" s="74"/>
      <c r="C121" s="74"/>
      <c r="D121" s="74"/>
      <c r="E121" s="74"/>
      <c r="F121" s="74"/>
      <c r="G121" s="74"/>
      <c r="H121" s="74"/>
      <c r="I121" s="75"/>
      <c r="J121" s="74"/>
      <c r="K121" s="74"/>
      <c r="L121" s="74"/>
      <c r="M121" s="76"/>
      <c r="N121" s="74"/>
      <c r="O121" s="76"/>
      <c r="P121" s="76"/>
    </row>
    <row r="122" customFormat="false" ht="12.75" hidden="false" customHeight="false" outlineLevel="0" collapsed="false">
      <c r="B122" s="74"/>
      <c r="C122" s="74"/>
      <c r="D122" s="74"/>
      <c r="E122" s="74"/>
      <c r="F122" s="74"/>
      <c r="G122" s="74"/>
      <c r="H122" s="74"/>
      <c r="I122" s="75"/>
      <c r="J122" s="74"/>
      <c r="K122" s="74"/>
      <c r="L122" s="74"/>
      <c r="M122" s="76"/>
      <c r="N122" s="74"/>
      <c r="O122" s="76"/>
      <c r="P122" s="76"/>
    </row>
    <row r="123" customFormat="false" ht="12.75" hidden="false" customHeight="false" outlineLevel="0" collapsed="false">
      <c r="B123" s="74"/>
      <c r="C123" s="74"/>
      <c r="D123" s="74"/>
      <c r="E123" s="74"/>
      <c r="F123" s="74"/>
      <c r="G123" s="74"/>
      <c r="H123" s="74"/>
      <c r="I123" s="75"/>
      <c r="J123" s="74"/>
      <c r="K123" s="74"/>
      <c r="L123" s="74"/>
      <c r="M123" s="76"/>
      <c r="N123" s="74"/>
      <c r="O123" s="76"/>
      <c r="P123" s="76"/>
    </row>
    <row r="124" customFormat="false" ht="12.75" hidden="false" customHeight="false" outlineLevel="0" collapsed="false">
      <c r="B124" s="74"/>
      <c r="C124" s="74"/>
      <c r="D124" s="74"/>
      <c r="E124" s="74"/>
      <c r="F124" s="74"/>
      <c r="G124" s="74"/>
      <c r="H124" s="74"/>
      <c r="I124" s="75"/>
      <c r="J124" s="74"/>
      <c r="K124" s="74"/>
      <c r="L124" s="74"/>
      <c r="M124" s="76"/>
      <c r="N124" s="74"/>
      <c r="O124" s="76"/>
      <c r="P124" s="76"/>
    </row>
    <row r="125" customFormat="false" ht="12.75" hidden="false" customHeight="false" outlineLevel="0" collapsed="false">
      <c r="B125" s="74"/>
      <c r="C125" s="74"/>
      <c r="D125" s="74"/>
      <c r="E125" s="74"/>
      <c r="F125" s="74"/>
      <c r="G125" s="74"/>
      <c r="H125" s="74"/>
      <c r="I125" s="75"/>
      <c r="J125" s="74"/>
      <c r="K125" s="74"/>
      <c r="L125" s="74"/>
      <c r="M125" s="76"/>
      <c r="N125" s="74"/>
      <c r="O125" s="76"/>
      <c r="P125" s="76"/>
    </row>
    <row r="126" customFormat="false" ht="12.75" hidden="false" customHeight="false" outlineLevel="0" collapsed="false">
      <c r="B126" s="74"/>
      <c r="C126" s="74"/>
      <c r="D126" s="74"/>
      <c r="E126" s="74"/>
      <c r="F126" s="74"/>
      <c r="G126" s="74"/>
      <c r="H126" s="74"/>
      <c r="I126" s="75"/>
      <c r="J126" s="74"/>
      <c r="K126" s="74"/>
      <c r="L126" s="74"/>
      <c r="M126" s="76"/>
      <c r="N126" s="74"/>
      <c r="O126" s="76"/>
      <c r="P126" s="76"/>
    </row>
    <row r="127" customFormat="false" ht="12.75" hidden="false" customHeight="false" outlineLevel="0" collapsed="false">
      <c r="B127" s="74"/>
      <c r="C127" s="74"/>
      <c r="D127" s="74"/>
      <c r="E127" s="74"/>
      <c r="F127" s="74"/>
      <c r="G127" s="74"/>
      <c r="H127" s="74"/>
      <c r="I127" s="75"/>
      <c r="J127" s="74"/>
      <c r="K127" s="74"/>
      <c r="L127" s="74"/>
      <c r="M127" s="76"/>
      <c r="N127" s="74"/>
      <c r="O127" s="76"/>
      <c r="P127" s="76"/>
    </row>
    <row r="128" customFormat="false" ht="12.75" hidden="false" customHeight="false" outlineLevel="0" collapsed="false">
      <c r="B128" s="74"/>
      <c r="C128" s="74"/>
      <c r="D128" s="74"/>
      <c r="E128" s="74"/>
      <c r="F128" s="74"/>
      <c r="G128" s="74"/>
      <c r="H128" s="74"/>
      <c r="I128" s="75"/>
      <c r="J128" s="74"/>
      <c r="K128" s="74"/>
      <c r="L128" s="74"/>
      <c r="M128" s="76"/>
      <c r="N128" s="74"/>
      <c r="O128" s="76"/>
      <c r="P128" s="76"/>
    </row>
    <row r="129" customFormat="false" ht="12.75" hidden="false" customHeight="false" outlineLevel="0" collapsed="false">
      <c r="B129" s="74"/>
      <c r="C129" s="74"/>
      <c r="D129" s="74"/>
      <c r="E129" s="74"/>
      <c r="F129" s="74"/>
      <c r="G129" s="74"/>
      <c r="H129" s="74"/>
      <c r="I129" s="75"/>
      <c r="J129" s="74"/>
      <c r="K129" s="74"/>
      <c r="L129" s="74"/>
      <c r="M129" s="76"/>
      <c r="N129" s="74"/>
      <c r="O129" s="76"/>
      <c r="P129" s="76"/>
    </row>
    <row r="130" customFormat="false" ht="12.75" hidden="false" customHeight="false" outlineLevel="0" collapsed="false">
      <c r="B130" s="74"/>
      <c r="C130" s="74"/>
      <c r="D130" s="74"/>
      <c r="E130" s="74"/>
      <c r="F130" s="74"/>
      <c r="G130" s="74"/>
      <c r="H130" s="74"/>
      <c r="I130" s="75"/>
      <c r="J130" s="74"/>
      <c r="K130" s="74"/>
      <c r="L130" s="74"/>
      <c r="M130" s="76"/>
      <c r="N130" s="74"/>
      <c r="O130" s="76"/>
      <c r="P130" s="76"/>
    </row>
    <row r="131" customFormat="false" ht="12.75" hidden="false" customHeight="false" outlineLevel="0" collapsed="false">
      <c r="B131" s="74"/>
      <c r="C131" s="74"/>
      <c r="D131" s="74"/>
      <c r="E131" s="74"/>
      <c r="F131" s="74"/>
      <c r="G131" s="74"/>
      <c r="H131" s="74"/>
      <c r="I131" s="75"/>
      <c r="J131" s="74"/>
      <c r="K131" s="74"/>
      <c r="L131" s="74"/>
      <c r="M131" s="76"/>
      <c r="N131" s="74"/>
      <c r="O131" s="76"/>
      <c r="P131" s="76"/>
    </row>
    <row r="132" customFormat="false" ht="12.75" hidden="false" customHeight="false" outlineLevel="0" collapsed="false">
      <c r="B132" s="74"/>
      <c r="C132" s="74"/>
      <c r="D132" s="74"/>
      <c r="E132" s="74"/>
      <c r="F132" s="74"/>
      <c r="G132" s="74"/>
      <c r="H132" s="74"/>
      <c r="I132" s="75"/>
      <c r="J132" s="74"/>
      <c r="K132" s="74"/>
      <c r="L132" s="74"/>
      <c r="M132" s="76"/>
      <c r="N132" s="74"/>
      <c r="O132" s="76"/>
      <c r="P132" s="76"/>
    </row>
    <row r="133" customFormat="false" ht="12.75" hidden="false" customHeight="false" outlineLevel="0" collapsed="false">
      <c r="B133" s="74"/>
      <c r="C133" s="74"/>
      <c r="D133" s="74"/>
      <c r="E133" s="74"/>
      <c r="F133" s="74"/>
      <c r="G133" s="74"/>
      <c r="H133" s="74"/>
      <c r="I133" s="75"/>
      <c r="J133" s="74"/>
      <c r="K133" s="74"/>
      <c r="L133" s="74"/>
      <c r="M133" s="76"/>
      <c r="N133" s="74"/>
      <c r="O133" s="76"/>
      <c r="P133" s="76"/>
    </row>
    <row r="134" customFormat="false" ht="12.75" hidden="false" customHeight="false" outlineLevel="0" collapsed="false">
      <c r="B134" s="74"/>
      <c r="C134" s="74"/>
      <c r="D134" s="74"/>
      <c r="E134" s="74"/>
      <c r="F134" s="74"/>
      <c r="G134" s="74"/>
      <c r="H134" s="74"/>
      <c r="I134" s="75"/>
      <c r="J134" s="74"/>
      <c r="K134" s="74"/>
      <c r="L134" s="74"/>
      <c r="M134" s="76"/>
      <c r="N134" s="74"/>
      <c r="O134" s="76"/>
      <c r="P134" s="76"/>
    </row>
    <row r="135" customFormat="false" ht="12.75" hidden="false" customHeight="false" outlineLevel="0" collapsed="false">
      <c r="B135" s="74"/>
      <c r="C135" s="74"/>
      <c r="D135" s="74"/>
      <c r="E135" s="74"/>
      <c r="F135" s="74"/>
      <c r="G135" s="74"/>
      <c r="H135" s="74"/>
      <c r="I135" s="75"/>
      <c r="J135" s="74"/>
      <c r="K135" s="74"/>
      <c r="L135" s="74"/>
      <c r="M135" s="76"/>
      <c r="N135" s="74"/>
      <c r="O135" s="76"/>
      <c r="P135" s="76"/>
    </row>
    <row r="136" customFormat="false" ht="12.75" hidden="false" customHeight="false" outlineLevel="0" collapsed="false">
      <c r="B136" s="74"/>
      <c r="C136" s="74"/>
      <c r="D136" s="74"/>
      <c r="E136" s="74"/>
      <c r="F136" s="74"/>
      <c r="G136" s="74"/>
      <c r="H136" s="74"/>
      <c r="I136" s="75"/>
      <c r="J136" s="74"/>
      <c r="K136" s="74"/>
      <c r="L136" s="74"/>
      <c r="M136" s="76"/>
      <c r="N136" s="74"/>
      <c r="O136" s="76"/>
      <c r="P136" s="76"/>
    </row>
    <row r="137" customFormat="false" ht="12.75" hidden="false" customHeight="false" outlineLevel="0" collapsed="false">
      <c r="B137" s="74"/>
      <c r="C137" s="74"/>
      <c r="D137" s="74"/>
      <c r="E137" s="74"/>
      <c r="F137" s="74"/>
      <c r="G137" s="74"/>
      <c r="H137" s="74"/>
      <c r="I137" s="75"/>
      <c r="J137" s="74"/>
      <c r="K137" s="74"/>
      <c r="L137" s="74"/>
      <c r="M137" s="76"/>
      <c r="N137" s="74"/>
      <c r="O137" s="76"/>
      <c r="P137" s="76"/>
    </row>
    <row r="138" customFormat="false" ht="12.75" hidden="false" customHeight="false" outlineLevel="0" collapsed="false">
      <c r="B138" s="74"/>
      <c r="C138" s="74"/>
      <c r="D138" s="74"/>
      <c r="E138" s="74"/>
      <c r="F138" s="74"/>
      <c r="G138" s="74"/>
      <c r="H138" s="74"/>
      <c r="I138" s="75"/>
      <c r="J138" s="74"/>
      <c r="K138" s="74"/>
      <c r="L138" s="74"/>
      <c r="M138" s="76"/>
      <c r="N138" s="74"/>
      <c r="O138" s="76"/>
      <c r="P138" s="76"/>
    </row>
    <row r="139" customFormat="false" ht="12.75" hidden="false" customHeight="false" outlineLevel="0" collapsed="false">
      <c r="B139" s="74"/>
      <c r="C139" s="74"/>
      <c r="D139" s="74"/>
      <c r="E139" s="74"/>
      <c r="F139" s="74"/>
      <c r="G139" s="74"/>
      <c r="H139" s="74"/>
      <c r="I139" s="75"/>
      <c r="J139" s="74"/>
      <c r="K139" s="74"/>
      <c r="L139" s="74"/>
      <c r="M139" s="76"/>
      <c r="N139" s="74"/>
      <c r="O139" s="76"/>
      <c r="P139" s="76"/>
    </row>
    <row r="140" customFormat="false" ht="12.75" hidden="false" customHeight="false" outlineLevel="0" collapsed="false">
      <c r="B140" s="74"/>
      <c r="C140" s="74"/>
      <c r="D140" s="74"/>
      <c r="E140" s="74"/>
      <c r="F140" s="74"/>
      <c r="G140" s="74"/>
      <c r="H140" s="74"/>
      <c r="I140" s="75"/>
      <c r="J140" s="74"/>
      <c r="K140" s="74"/>
      <c r="L140" s="74"/>
      <c r="M140" s="76"/>
      <c r="N140" s="74"/>
      <c r="O140" s="76"/>
      <c r="P140" s="76"/>
    </row>
    <row r="141" customFormat="false" ht="12.75" hidden="false" customHeight="false" outlineLevel="0" collapsed="false">
      <c r="B141" s="74"/>
      <c r="C141" s="74"/>
      <c r="D141" s="74"/>
      <c r="E141" s="74"/>
      <c r="F141" s="74"/>
      <c r="G141" s="74"/>
      <c r="H141" s="74"/>
      <c r="I141" s="75"/>
      <c r="J141" s="74"/>
      <c r="K141" s="74"/>
      <c r="L141" s="74"/>
      <c r="M141" s="76"/>
      <c r="N141" s="74"/>
      <c r="O141" s="76"/>
      <c r="P141" s="76"/>
    </row>
    <row r="142" customFormat="false" ht="12.75" hidden="false" customHeight="false" outlineLevel="0" collapsed="false">
      <c r="B142" s="74"/>
      <c r="C142" s="74"/>
      <c r="D142" s="74"/>
      <c r="E142" s="74"/>
      <c r="F142" s="74"/>
      <c r="G142" s="74"/>
      <c r="H142" s="74"/>
      <c r="I142" s="75"/>
      <c r="J142" s="74"/>
      <c r="K142" s="74"/>
      <c r="L142" s="74"/>
      <c r="M142" s="76"/>
      <c r="N142" s="74"/>
      <c r="O142" s="76"/>
      <c r="P142" s="76"/>
    </row>
    <row r="143" customFormat="false" ht="12.75" hidden="false" customHeight="false" outlineLevel="0" collapsed="false">
      <c r="B143" s="74"/>
      <c r="C143" s="74"/>
      <c r="D143" s="74"/>
      <c r="E143" s="74"/>
      <c r="F143" s="74"/>
      <c r="G143" s="74"/>
      <c r="H143" s="74"/>
      <c r="I143" s="75"/>
      <c r="J143" s="74"/>
      <c r="K143" s="74"/>
      <c r="L143" s="74"/>
      <c r="M143" s="76"/>
      <c r="N143" s="74"/>
      <c r="O143" s="76"/>
      <c r="P143" s="76"/>
    </row>
    <row r="144" customFormat="false" ht="12.75" hidden="false" customHeight="false" outlineLevel="0" collapsed="false">
      <c r="B144" s="74"/>
      <c r="C144" s="74"/>
      <c r="D144" s="74"/>
      <c r="E144" s="74"/>
      <c r="F144" s="74"/>
      <c r="G144" s="74"/>
      <c r="H144" s="74"/>
      <c r="I144" s="75"/>
      <c r="J144" s="74"/>
      <c r="K144" s="74"/>
      <c r="L144" s="74"/>
      <c r="M144" s="76"/>
      <c r="N144" s="74"/>
      <c r="O144" s="76"/>
      <c r="P144" s="76"/>
    </row>
    <row r="145" customFormat="false" ht="12.75" hidden="false" customHeight="false" outlineLevel="0" collapsed="false">
      <c r="B145" s="74"/>
      <c r="C145" s="74"/>
      <c r="D145" s="74"/>
      <c r="E145" s="74"/>
      <c r="F145" s="74"/>
      <c r="G145" s="74"/>
      <c r="H145" s="74"/>
      <c r="I145" s="75"/>
      <c r="J145" s="74"/>
      <c r="K145" s="74"/>
      <c r="L145" s="74"/>
      <c r="M145" s="76"/>
      <c r="N145" s="74"/>
      <c r="O145" s="76"/>
      <c r="P145" s="76"/>
    </row>
    <row r="146" customFormat="false" ht="12.75" hidden="false" customHeight="false" outlineLevel="0" collapsed="false">
      <c r="B146" s="74"/>
      <c r="C146" s="74"/>
      <c r="D146" s="74"/>
      <c r="E146" s="74"/>
      <c r="F146" s="74"/>
      <c r="G146" s="74"/>
      <c r="H146" s="74"/>
      <c r="I146" s="75"/>
      <c r="J146" s="74"/>
      <c r="K146" s="74"/>
      <c r="L146" s="74"/>
      <c r="M146" s="76"/>
      <c r="N146" s="74"/>
      <c r="O146" s="76"/>
      <c r="P146" s="76"/>
    </row>
    <row r="147" customFormat="false" ht="12.75" hidden="false" customHeight="false" outlineLevel="0" collapsed="false">
      <c r="B147" s="74"/>
      <c r="C147" s="74"/>
      <c r="D147" s="74"/>
      <c r="E147" s="74"/>
      <c r="F147" s="74"/>
      <c r="G147" s="74"/>
      <c r="H147" s="74"/>
      <c r="I147" s="75"/>
      <c r="J147" s="74"/>
      <c r="K147" s="74"/>
      <c r="L147" s="74"/>
      <c r="M147" s="76"/>
      <c r="N147" s="74"/>
      <c r="O147" s="76"/>
      <c r="P147" s="76"/>
    </row>
    <row r="148" customFormat="false" ht="12.75" hidden="false" customHeight="false" outlineLevel="0" collapsed="false">
      <c r="B148" s="74"/>
      <c r="C148" s="74"/>
      <c r="D148" s="74"/>
      <c r="E148" s="74"/>
      <c r="F148" s="74"/>
      <c r="G148" s="74"/>
      <c r="H148" s="74"/>
      <c r="I148" s="75"/>
      <c r="J148" s="74"/>
      <c r="K148" s="74"/>
      <c r="L148" s="74"/>
      <c r="M148" s="76"/>
      <c r="N148" s="74"/>
      <c r="O148" s="76"/>
      <c r="P148" s="76"/>
    </row>
    <row r="149" customFormat="false" ht="12.75" hidden="false" customHeight="false" outlineLevel="0" collapsed="false">
      <c r="B149" s="74"/>
      <c r="C149" s="74"/>
      <c r="D149" s="74"/>
      <c r="E149" s="74"/>
      <c r="F149" s="74"/>
      <c r="G149" s="74"/>
      <c r="H149" s="74"/>
      <c r="I149" s="75"/>
      <c r="J149" s="74"/>
      <c r="K149" s="74"/>
      <c r="L149" s="74"/>
      <c r="M149" s="76"/>
      <c r="N149" s="74"/>
      <c r="O149" s="76"/>
      <c r="P149" s="76"/>
    </row>
    <row r="150" customFormat="false" ht="12.75" hidden="false" customHeight="false" outlineLevel="0" collapsed="false">
      <c r="B150" s="74"/>
      <c r="C150" s="74"/>
      <c r="D150" s="74"/>
      <c r="E150" s="74"/>
      <c r="F150" s="74"/>
      <c r="G150" s="74"/>
      <c r="H150" s="74"/>
      <c r="I150" s="75"/>
      <c r="J150" s="74"/>
      <c r="K150" s="74"/>
      <c r="L150" s="74"/>
      <c r="M150" s="76"/>
      <c r="N150" s="74"/>
      <c r="O150" s="76"/>
      <c r="P150" s="76"/>
    </row>
    <row r="151" customFormat="false" ht="12.75" hidden="false" customHeight="false" outlineLevel="0" collapsed="false">
      <c r="B151" s="74"/>
      <c r="C151" s="74"/>
      <c r="D151" s="74"/>
      <c r="E151" s="74"/>
      <c r="F151" s="74"/>
      <c r="G151" s="74"/>
      <c r="H151" s="74"/>
      <c r="I151" s="75"/>
      <c r="J151" s="74"/>
      <c r="K151" s="74"/>
      <c r="L151" s="74"/>
      <c r="M151" s="76"/>
      <c r="N151" s="74"/>
      <c r="O151" s="76"/>
      <c r="P151" s="76"/>
    </row>
    <row r="152" customFormat="false" ht="12.75" hidden="false" customHeight="false" outlineLevel="0" collapsed="false">
      <c r="B152" s="74"/>
      <c r="C152" s="74"/>
      <c r="D152" s="74"/>
      <c r="E152" s="74"/>
      <c r="F152" s="74"/>
      <c r="G152" s="74"/>
      <c r="H152" s="74"/>
      <c r="I152" s="75"/>
      <c r="J152" s="74"/>
      <c r="K152" s="74"/>
      <c r="L152" s="74"/>
      <c r="M152" s="76"/>
      <c r="N152" s="74"/>
      <c r="O152" s="76"/>
      <c r="P152" s="76"/>
    </row>
    <row r="153" customFormat="false" ht="12.75" hidden="false" customHeight="false" outlineLevel="0" collapsed="false">
      <c r="B153" s="74"/>
      <c r="C153" s="74"/>
      <c r="D153" s="74"/>
      <c r="E153" s="74"/>
      <c r="F153" s="74"/>
      <c r="G153" s="74"/>
      <c r="H153" s="74"/>
      <c r="I153" s="75"/>
      <c r="J153" s="74"/>
      <c r="K153" s="74"/>
      <c r="L153" s="74"/>
      <c r="M153" s="76"/>
      <c r="N153" s="74"/>
      <c r="O153" s="76"/>
      <c r="P153" s="76"/>
    </row>
    <row r="154" customFormat="false" ht="12.75" hidden="false" customHeight="false" outlineLevel="0" collapsed="false">
      <c r="B154" s="74"/>
      <c r="C154" s="74"/>
      <c r="D154" s="74"/>
      <c r="E154" s="74"/>
      <c r="F154" s="74"/>
      <c r="G154" s="74"/>
      <c r="H154" s="74"/>
      <c r="I154" s="75"/>
      <c r="J154" s="74"/>
      <c r="K154" s="74"/>
      <c r="L154" s="74"/>
      <c r="M154" s="76"/>
      <c r="N154" s="74"/>
      <c r="O154" s="76"/>
      <c r="P154" s="76"/>
    </row>
    <row r="155" customFormat="false" ht="12.75" hidden="false" customHeight="false" outlineLevel="0" collapsed="false">
      <c r="B155" s="74"/>
      <c r="C155" s="74"/>
      <c r="D155" s="74"/>
      <c r="E155" s="74"/>
      <c r="F155" s="74"/>
      <c r="G155" s="74"/>
      <c r="H155" s="74"/>
      <c r="I155" s="75"/>
      <c r="J155" s="74"/>
      <c r="K155" s="74"/>
      <c r="L155" s="74"/>
      <c r="M155" s="76"/>
      <c r="N155" s="74"/>
      <c r="O155" s="76"/>
      <c r="P155" s="76"/>
    </row>
    <row r="156" customFormat="false" ht="12.75" hidden="false" customHeight="false" outlineLevel="0" collapsed="false">
      <c r="B156" s="74"/>
      <c r="C156" s="74"/>
      <c r="D156" s="74"/>
      <c r="E156" s="74"/>
      <c r="F156" s="74"/>
      <c r="G156" s="74"/>
      <c r="H156" s="74"/>
      <c r="I156" s="75"/>
      <c r="J156" s="74"/>
      <c r="K156" s="74"/>
      <c r="L156" s="74"/>
      <c r="M156" s="76"/>
      <c r="N156" s="74"/>
      <c r="O156" s="76"/>
      <c r="P156" s="76"/>
    </row>
    <row r="157" customFormat="false" ht="12.75" hidden="false" customHeight="false" outlineLevel="0" collapsed="false">
      <c r="B157" s="74"/>
      <c r="C157" s="74"/>
      <c r="D157" s="74"/>
      <c r="E157" s="74"/>
      <c r="F157" s="74"/>
      <c r="G157" s="74"/>
      <c r="H157" s="74"/>
      <c r="I157" s="75"/>
      <c r="J157" s="74"/>
      <c r="K157" s="74"/>
      <c r="L157" s="74"/>
      <c r="M157" s="76"/>
      <c r="N157" s="74"/>
      <c r="O157" s="76"/>
      <c r="P157" s="76"/>
    </row>
    <row r="158" customFormat="false" ht="12.75" hidden="false" customHeight="false" outlineLevel="0" collapsed="false">
      <c r="B158" s="74"/>
      <c r="C158" s="74"/>
      <c r="D158" s="74"/>
      <c r="E158" s="74"/>
      <c r="F158" s="74"/>
      <c r="G158" s="74"/>
      <c r="H158" s="74"/>
      <c r="I158" s="75"/>
      <c r="J158" s="74"/>
      <c r="K158" s="74"/>
      <c r="L158" s="74"/>
      <c r="M158" s="76"/>
      <c r="N158" s="74"/>
      <c r="O158" s="76"/>
      <c r="P158" s="76"/>
    </row>
    <row r="159" customFormat="false" ht="12.75" hidden="false" customHeight="false" outlineLevel="0" collapsed="false">
      <c r="B159" s="74"/>
      <c r="C159" s="74"/>
      <c r="D159" s="74"/>
      <c r="E159" s="74"/>
      <c r="F159" s="74"/>
      <c r="G159" s="74"/>
      <c r="H159" s="74"/>
      <c r="I159" s="75"/>
      <c r="J159" s="74"/>
      <c r="K159" s="74"/>
      <c r="L159" s="74"/>
      <c r="M159" s="76"/>
      <c r="N159" s="74"/>
      <c r="O159" s="76"/>
      <c r="P159" s="76"/>
    </row>
    <row r="160" customFormat="false" ht="12.75" hidden="false" customHeight="false" outlineLevel="0" collapsed="false">
      <c r="B160" s="74"/>
      <c r="C160" s="74"/>
      <c r="D160" s="74"/>
      <c r="E160" s="74"/>
      <c r="F160" s="74"/>
      <c r="G160" s="74"/>
      <c r="H160" s="74"/>
      <c r="I160" s="75"/>
      <c r="J160" s="74"/>
      <c r="K160" s="74"/>
      <c r="L160" s="74"/>
      <c r="M160" s="76"/>
      <c r="N160" s="74"/>
      <c r="O160" s="76"/>
      <c r="P160" s="76"/>
    </row>
    <row r="161" customFormat="false" ht="12.75" hidden="false" customHeight="false" outlineLevel="0" collapsed="false">
      <c r="B161" s="74"/>
      <c r="C161" s="74"/>
      <c r="D161" s="74"/>
      <c r="E161" s="74"/>
      <c r="F161" s="74"/>
      <c r="G161" s="74"/>
      <c r="H161" s="74"/>
      <c r="I161" s="75"/>
      <c r="J161" s="74"/>
      <c r="K161" s="74"/>
      <c r="L161" s="74"/>
      <c r="M161" s="76"/>
      <c r="N161" s="74"/>
      <c r="O161" s="76"/>
      <c r="P161" s="76"/>
    </row>
    <row r="162" customFormat="false" ht="12.75" hidden="false" customHeight="false" outlineLevel="0" collapsed="false">
      <c r="B162" s="74"/>
      <c r="C162" s="74"/>
      <c r="D162" s="74"/>
      <c r="E162" s="74"/>
      <c r="F162" s="74"/>
      <c r="G162" s="74"/>
      <c r="H162" s="74"/>
      <c r="I162" s="75"/>
      <c r="J162" s="74"/>
      <c r="K162" s="74"/>
      <c r="L162" s="74"/>
      <c r="M162" s="76"/>
      <c r="N162" s="74"/>
      <c r="O162" s="76"/>
      <c r="P162" s="76"/>
    </row>
    <row r="163" customFormat="false" ht="12.75" hidden="false" customHeight="false" outlineLevel="0" collapsed="false">
      <c r="B163" s="74"/>
      <c r="C163" s="74"/>
      <c r="D163" s="74"/>
      <c r="E163" s="74"/>
      <c r="F163" s="74"/>
      <c r="G163" s="74"/>
      <c r="H163" s="74"/>
      <c r="I163" s="75"/>
      <c r="J163" s="74"/>
      <c r="K163" s="74"/>
      <c r="L163" s="74"/>
      <c r="M163" s="76"/>
      <c r="N163" s="74"/>
      <c r="O163" s="76"/>
      <c r="P163" s="76"/>
    </row>
    <row r="164" customFormat="false" ht="12.75" hidden="false" customHeight="false" outlineLevel="0" collapsed="false">
      <c r="B164" s="74"/>
      <c r="C164" s="74"/>
      <c r="D164" s="74"/>
      <c r="E164" s="74"/>
      <c r="F164" s="74"/>
      <c r="G164" s="74"/>
      <c r="H164" s="74"/>
      <c r="I164" s="75"/>
      <c r="J164" s="74"/>
      <c r="K164" s="74"/>
      <c r="L164" s="74"/>
      <c r="M164" s="76"/>
      <c r="N164" s="74"/>
      <c r="O164" s="76"/>
      <c r="P164" s="76"/>
    </row>
    <row r="165" customFormat="false" ht="12.75" hidden="false" customHeight="false" outlineLevel="0" collapsed="false">
      <c r="B165" s="74"/>
      <c r="C165" s="74"/>
      <c r="D165" s="74"/>
      <c r="E165" s="74"/>
      <c r="F165" s="74"/>
      <c r="G165" s="74"/>
      <c r="H165" s="74"/>
      <c r="I165" s="75"/>
      <c r="J165" s="74"/>
      <c r="K165" s="74"/>
      <c r="L165" s="74"/>
      <c r="M165" s="76"/>
      <c r="N165" s="74"/>
      <c r="O165" s="76"/>
      <c r="P165" s="76"/>
    </row>
    <row r="166" customFormat="false" ht="12.75" hidden="false" customHeight="false" outlineLevel="0" collapsed="false">
      <c r="B166" s="74"/>
      <c r="C166" s="74"/>
      <c r="D166" s="74"/>
      <c r="E166" s="74"/>
      <c r="F166" s="74"/>
      <c r="G166" s="74"/>
      <c r="H166" s="74"/>
      <c r="I166" s="75"/>
      <c r="J166" s="74"/>
      <c r="K166" s="74"/>
      <c r="L166" s="74"/>
      <c r="M166" s="76"/>
      <c r="N166" s="74"/>
      <c r="O166" s="76"/>
      <c r="P166" s="76"/>
    </row>
    <row r="167" customFormat="false" ht="12.75" hidden="false" customHeight="false" outlineLevel="0" collapsed="false">
      <c r="B167" s="74"/>
      <c r="C167" s="74"/>
      <c r="D167" s="74"/>
      <c r="E167" s="74"/>
      <c r="F167" s="74"/>
      <c r="G167" s="74"/>
      <c r="H167" s="74"/>
      <c r="I167" s="75"/>
      <c r="J167" s="74"/>
      <c r="K167" s="74"/>
      <c r="L167" s="74"/>
      <c r="M167" s="76"/>
      <c r="N167" s="74"/>
      <c r="O167" s="76"/>
      <c r="P167" s="76"/>
    </row>
    <row r="168" customFormat="false" ht="12.75" hidden="false" customHeight="false" outlineLevel="0" collapsed="false">
      <c r="B168" s="74"/>
      <c r="C168" s="74"/>
      <c r="D168" s="74"/>
      <c r="E168" s="74"/>
      <c r="F168" s="74"/>
      <c r="G168" s="74"/>
      <c r="H168" s="74"/>
      <c r="I168" s="75"/>
      <c r="J168" s="74"/>
      <c r="K168" s="74"/>
      <c r="L168" s="74"/>
      <c r="M168" s="76"/>
      <c r="N168" s="74"/>
      <c r="O168" s="76"/>
      <c r="P168" s="76"/>
    </row>
    <row r="169" customFormat="false" ht="12.75" hidden="false" customHeight="false" outlineLevel="0" collapsed="false">
      <c r="B169" s="74"/>
      <c r="C169" s="74"/>
      <c r="D169" s="74"/>
      <c r="E169" s="74"/>
      <c r="F169" s="74"/>
      <c r="G169" s="74"/>
      <c r="H169" s="74"/>
      <c r="I169" s="75"/>
      <c r="J169" s="74"/>
      <c r="K169" s="74"/>
      <c r="L169" s="74"/>
      <c r="M169" s="76"/>
      <c r="N169" s="74"/>
      <c r="O169" s="76"/>
      <c r="P169" s="76"/>
    </row>
    <row r="170" customFormat="false" ht="12.75" hidden="false" customHeight="false" outlineLevel="0" collapsed="false">
      <c r="B170" s="74"/>
      <c r="C170" s="74"/>
      <c r="D170" s="74"/>
      <c r="E170" s="74"/>
      <c r="F170" s="74"/>
      <c r="G170" s="74"/>
      <c r="H170" s="74"/>
      <c r="I170" s="75"/>
      <c r="J170" s="74"/>
      <c r="K170" s="74"/>
      <c r="L170" s="74"/>
      <c r="M170" s="76"/>
      <c r="N170" s="74"/>
      <c r="O170" s="76"/>
      <c r="P170" s="76"/>
    </row>
    <row r="171" customFormat="false" ht="12.75" hidden="false" customHeight="false" outlineLevel="0" collapsed="false">
      <c r="B171" s="74"/>
      <c r="C171" s="74"/>
      <c r="D171" s="74"/>
      <c r="E171" s="74"/>
      <c r="F171" s="74"/>
      <c r="G171" s="74"/>
      <c r="H171" s="74"/>
      <c r="I171" s="75"/>
      <c r="J171" s="74"/>
      <c r="K171" s="74"/>
      <c r="L171" s="74"/>
      <c r="M171" s="76"/>
      <c r="N171" s="74"/>
      <c r="O171" s="76"/>
      <c r="P171" s="76"/>
    </row>
    <row r="172" customFormat="false" ht="12.75" hidden="false" customHeight="false" outlineLevel="0" collapsed="false">
      <c r="B172" s="74"/>
      <c r="C172" s="74"/>
      <c r="D172" s="74"/>
      <c r="E172" s="74"/>
      <c r="F172" s="74"/>
      <c r="G172" s="74"/>
      <c r="H172" s="74"/>
      <c r="I172" s="75"/>
      <c r="J172" s="74"/>
      <c r="K172" s="74"/>
      <c r="L172" s="74"/>
      <c r="M172" s="76"/>
      <c r="N172" s="74"/>
      <c r="O172" s="76"/>
      <c r="P172" s="76"/>
    </row>
    <row r="173" customFormat="false" ht="12.75" hidden="false" customHeight="false" outlineLevel="0" collapsed="false">
      <c r="B173" s="74"/>
      <c r="C173" s="74"/>
      <c r="D173" s="74"/>
      <c r="E173" s="74"/>
      <c r="F173" s="74"/>
      <c r="G173" s="74"/>
      <c r="H173" s="74"/>
      <c r="I173" s="75"/>
      <c r="J173" s="74"/>
      <c r="K173" s="74"/>
      <c r="L173" s="74"/>
      <c r="M173" s="76"/>
      <c r="N173" s="74"/>
      <c r="O173" s="76"/>
      <c r="P173" s="76"/>
    </row>
    <row r="174" customFormat="false" ht="12.75" hidden="false" customHeight="false" outlineLevel="0" collapsed="false">
      <c r="B174" s="74"/>
      <c r="C174" s="74"/>
      <c r="D174" s="74"/>
      <c r="E174" s="74"/>
      <c r="F174" s="74"/>
      <c r="G174" s="74"/>
      <c r="H174" s="74"/>
      <c r="I174" s="75"/>
      <c r="J174" s="74"/>
      <c r="K174" s="74"/>
      <c r="L174" s="74"/>
      <c r="M174" s="76"/>
      <c r="N174" s="74"/>
      <c r="O174" s="76"/>
      <c r="P174" s="76"/>
    </row>
    <row r="175" customFormat="false" ht="12.75" hidden="false" customHeight="false" outlineLevel="0" collapsed="false">
      <c r="B175" s="74"/>
      <c r="C175" s="74"/>
      <c r="D175" s="74"/>
      <c r="E175" s="74"/>
      <c r="F175" s="74"/>
      <c r="G175" s="74"/>
      <c r="H175" s="74"/>
      <c r="I175" s="75"/>
      <c r="J175" s="74"/>
      <c r="K175" s="74"/>
      <c r="L175" s="74"/>
      <c r="M175" s="76"/>
      <c r="N175" s="74"/>
      <c r="O175" s="76"/>
      <c r="P175" s="76"/>
    </row>
    <row r="176" customFormat="false" ht="12.75" hidden="false" customHeight="false" outlineLevel="0" collapsed="false">
      <c r="B176" s="74"/>
      <c r="C176" s="74"/>
      <c r="D176" s="74"/>
      <c r="E176" s="74"/>
      <c r="F176" s="74"/>
      <c r="G176" s="74"/>
      <c r="H176" s="74"/>
      <c r="I176" s="75"/>
      <c r="J176" s="74"/>
      <c r="K176" s="74"/>
      <c r="L176" s="74"/>
      <c r="M176" s="76"/>
      <c r="N176" s="74"/>
      <c r="O176" s="76"/>
      <c r="P176" s="76"/>
    </row>
    <row r="177" customFormat="false" ht="12.75" hidden="false" customHeight="false" outlineLevel="0" collapsed="false">
      <c r="B177" s="74"/>
      <c r="C177" s="74"/>
      <c r="D177" s="74"/>
      <c r="E177" s="74"/>
      <c r="F177" s="74"/>
      <c r="G177" s="74"/>
      <c r="H177" s="74"/>
      <c r="I177" s="75"/>
      <c r="J177" s="74"/>
      <c r="K177" s="74"/>
      <c r="L177" s="74"/>
      <c r="M177" s="76"/>
      <c r="N177" s="74"/>
      <c r="O177" s="76"/>
      <c r="P177" s="76"/>
    </row>
    <row r="178" customFormat="false" ht="12.75" hidden="false" customHeight="false" outlineLevel="0" collapsed="false">
      <c r="B178" s="74"/>
      <c r="C178" s="74"/>
      <c r="D178" s="74"/>
      <c r="E178" s="74"/>
      <c r="F178" s="74"/>
      <c r="G178" s="74"/>
      <c r="H178" s="74"/>
      <c r="I178" s="75"/>
      <c r="J178" s="74"/>
      <c r="K178" s="74"/>
      <c r="L178" s="74"/>
      <c r="M178" s="76"/>
      <c r="N178" s="74"/>
      <c r="O178" s="76"/>
      <c r="P178" s="76"/>
    </row>
    <row r="179" customFormat="false" ht="12.75" hidden="false" customHeight="false" outlineLevel="0" collapsed="false">
      <c r="B179" s="74"/>
      <c r="C179" s="74"/>
      <c r="D179" s="74"/>
      <c r="E179" s="74"/>
      <c r="F179" s="74"/>
      <c r="G179" s="74"/>
      <c r="H179" s="74"/>
      <c r="I179" s="75"/>
      <c r="J179" s="74"/>
      <c r="K179" s="74"/>
      <c r="L179" s="74"/>
      <c r="M179" s="76"/>
      <c r="N179" s="74"/>
      <c r="O179" s="76"/>
      <c r="P179" s="76"/>
    </row>
    <row r="180" customFormat="false" ht="12.75" hidden="false" customHeight="false" outlineLevel="0" collapsed="false">
      <c r="B180" s="74"/>
      <c r="C180" s="74"/>
      <c r="D180" s="74"/>
      <c r="E180" s="74"/>
      <c r="F180" s="74"/>
      <c r="G180" s="74"/>
      <c r="H180" s="74"/>
      <c r="I180" s="75"/>
      <c r="J180" s="74"/>
      <c r="K180" s="74"/>
      <c r="L180" s="74"/>
      <c r="M180" s="76"/>
      <c r="N180" s="74"/>
      <c r="O180" s="76"/>
      <c r="P180" s="76"/>
    </row>
    <row r="181" customFormat="false" ht="12.75" hidden="false" customHeight="false" outlineLevel="0" collapsed="false">
      <c r="B181" s="74"/>
      <c r="C181" s="74"/>
      <c r="D181" s="74"/>
      <c r="E181" s="74"/>
      <c r="F181" s="74"/>
      <c r="G181" s="74"/>
      <c r="H181" s="74"/>
      <c r="I181" s="75"/>
      <c r="J181" s="74"/>
      <c r="K181" s="74"/>
      <c r="L181" s="74"/>
      <c r="M181" s="76"/>
      <c r="N181" s="74"/>
      <c r="O181" s="76"/>
      <c r="P181" s="76"/>
    </row>
    <row r="182" customFormat="false" ht="12.75" hidden="false" customHeight="false" outlineLevel="0" collapsed="false">
      <c r="B182" s="74"/>
      <c r="C182" s="74"/>
      <c r="D182" s="74"/>
      <c r="E182" s="74"/>
      <c r="F182" s="74"/>
      <c r="G182" s="74"/>
      <c r="H182" s="74"/>
      <c r="I182" s="75"/>
      <c r="J182" s="74"/>
      <c r="K182" s="74"/>
      <c r="L182" s="74"/>
      <c r="M182" s="76"/>
      <c r="N182" s="74"/>
      <c r="O182" s="76"/>
      <c r="P182" s="76"/>
    </row>
    <row r="183" customFormat="false" ht="12.75" hidden="false" customHeight="false" outlineLevel="0" collapsed="false">
      <c r="B183" s="74"/>
      <c r="C183" s="74"/>
      <c r="D183" s="74"/>
      <c r="E183" s="74"/>
      <c r="F183" s="74"/>
      <c r="G183" s="74"/>
      <c r="H183" s="74"/>
      <c r="I183" s="75"/>
      <c r="J183" s="74"/>
      <c r="K183" s="74"/>
      <c r="L183" s="74"/>
      <c r="M183" s="76"/>
      <c r="N183" s="74"/>
      <c r="O183" s="76"/>
      <c r="P183" s="76"/>
    </row>
    <row r="184" customFormat="false" ht="12.75" hidden="false" customHeight="false" outlineLevel="0" collapsed="false">
      <c r="B184" s="74"/>
      <c r="C184" s="74"/>
      <c r="D184" s="74"/>
      <c r="E184" s="74"/>
      <c r="F184" s="74"/>
      <c r="G184" s="74"/>
      <c r="H184" s="74"/>
      <c r="I184" s="75"/>
      <c r="J184" s="74"/>
      <c r="K184" s="74"/>
      <c r="L184" s="74"/>
      <c r="M184" s="76"/>
      <c r="N184" s="74"/>
      <c r="O184" s="76"/>
      <c r="P184" s="76"/>
    </row>
    <row r="185" customFormat="false" ht="12.75" hidden="false" customHeight="false" outlineLevel="0" collapsed="false">
      <c r="B185" s="74"/>
      <c r="C185" s="74"/>
      <c r="D185" s="74"/>
      <c r="E185" s="74"/>
      <c r="F185" s="74"/>
      <c r="G185" s="74"/>
      <c r="H185" s="74"/>
      <c r="I185" s="75"/>
      <c r="J185" s="74"/>
      <c r="K185" s="74"/>
      <c r="L185" s="74"/>
      <c r="M185" s="76"/>
      <c r="N185" s="74"/>
      <c r="O185" s="76"/>
      <c r="P185" s="76"/>
    </row>
    <row r="186" customFormat="false" ht="12.75" hidden="false" customHeight="false" outlineLevel="0" collapsed="false">
      <c r="B186" s="74"/>
      <c r="C186" s="74"/>
      <c r="D186" s="74"/>
      <c r="E186" s="74"/>
      <c r="F186" s="74"/>
      <c r="G186" s="74"/>
      <c r="H186" s="74"/>
      <c r="I186" s="75"/>
      <c r="J186" s="74"/>
      <c r="K186" s="74"/>
      <c r="L186" s="74"/>
      <c r="M186" s="76"/>
      <c r="N186" s="74"/>
      <c r="O186" s="76"/>
      <c r="P186" s="76"/>
    </row>
    <row r="187" customFormat="false" ht="12.75" hidden="false" customHeight="false" outlineLevel="0" collapsed="false">
      <c r="B187" s="74"/>
      <c r="C187" s="74"/>
      <c r="D187" s="74"/>
      <c r="E187" s="74"/>
      <c r="F187" s="74"/>
      <c r="G187" s="74"/>
      <c r="H187" s="74"/>
      <c r="I187" s="75"/>
      <c r="J187" s="74"/>
      <c r="K187" s="74"/>
      <c r="L187" s="74"/>
      <c r="M187" s="76"/>
      <c r="N187" s="74"/>
      <c r="O187" s="76"/>
      <c r="P187" s="76"/>
    </row>
    <row r="188" customFormat="false" ht="12.75" hidden="false" customHeight="false" outlineLevel="0" collapsed="false">
      <c r="B188" s="74"/>
      <c r="C188" s="74"/>
      <c r="D188" s="74"/>
      <c r="E188" s="74"/>
      <c r="F188" s="74"/>
      <c r="G188" s="74"/>
      <c r="H188" s="74"/>
      <c r="I188" s="75"/>
      <c r="J188" s="74"/>
      <c r="K188" s="74"/>
      <c r="L188" s="74"/>
      <c r="M188" s="76"/>
      <c r="N188" s="74"/>
      <c r="O188" s="76"/>
      <c r="P188" s="76"/>
    </row>
    <row r="189" customFormat="false" ht="12.75" hidden="false" customHeight="false" outlineLevel="0" collapsed="false">
      <c r="B189" s="74"/>
      <c r="C189" s="74"/>
      <c r="D189" s="74"/>
      <c r="E189" s="74"/>
      <c r="F189" s="74"/>
      <c r="G189" s="74"/>
      <c r="H189" s="74"/>
      <c r="I189" s="75"/>
      <c r="J189" s="74"/>
      <c r="K189" s="74"/>
      <c r="L189" s="74"/>
      <c r="M189" s="76"/>
      <c r="N189" s="74"/>
      <c r="O189" s="76"/>
      <c r="P189" s="76"/>
    </row>
  </sheetData>
  <mergeCells count="4">
    <mergeCell ref="B16:D16"/>
    <mergeCell ref="F16:H16"/>
    <mergeCell ref="J16:L16"/>
    <mergeCell ref="N16:P16"/>
  </mergeCells>
  <printOptions headings="false" gridLines="false" gridLinesSet="true" horizontalCentered="false" verticalCentered="false"/>
  <pageMargins left="0.5" right="0.25" top="0.75" bottom="0.25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&amp;CNorth America DPR Info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3" width="36.14"/>
    <col collapsed="false" customWidth="true" hidden="false" outlineLevel="0" max="2" min="2" style="43" width="2.56"/>
    <col collapsed="false" customWidth="true" hidden="false" outlineLevel="0" max="3" min="3" style="77" width="13.7"/>
    <col collapsed="false" customWidth="true" hidden="false" outlineLevel="0" max="4" min="4" style="78" width="4.99"/>
    <col collapsed="false" customWidth="true" hidden="false" outlineLevel="0" max="5" min="5" style="77" width="13.7"/>
    <col collapsed="false" customWidth="true" hidden="false" outlineLevel="0" max="6" min="6" style="43" width="5.28"/>
    <col collapsed="false" customWidth="true" hidden="false" outlineLevel="0" max="7" min="7" style="77" width="13.7"/>
    <col collapsed="false" customWidth="true" hidden="false" outlineLevel="0" max="8" min="8" style="43" width="1.7"/>
    <col collapsed="false" customWidth="true" hidden="false" outlineLevel="0" max="9" min="9" style="77" width="14.56"/>
    <col collapsed="false" customWidth="true" hidden="false" outlineLevel="0" max="10" min="10" style="78" width="5.28"/>
    <col collapsed="false" customWidth="true" hidden="false" outlineLevel="0" max="11" min="11" style="77" width="13.7"/>
    <col collapsed="false" customWidth="true" hidden="false" outlineLevel="0" max="12" min="12" style="43" width="2.84"/>
    <col collapsed="false" customWidth="true" hidden="false" outlineLevel="0" max="13" min="13" style="77" width="13.7"/>
    <col collapsed="false" customWidth="true" hidden="false" outlineLevel="0" max="14" min="14" style="43" width="1.7"/>
    <col collapsed="false" customWidth="true" hidden="false" outlineLevel="0" max="15" min="15" style="77" width="13.7"/>
    <col collapsed="false" customWidth="true" hidden="false" outlineLevel="0" max="16" min="16" style="43" width="1.56"/>
    <col collapsed="false" customWidth="true" hidden="false" outlineLevel="0" max="17" min="17" style="43" width="19.14"/>
    <col collapsed="false" customWidth="false" hidden="false" outlineLevel="0" max="257" min="18" style="43" width="9.14"/>
  </cols>
  <sheetData>
    <row r="1" customFormat="false" ht="18" hidden="false" customHeight="false" outlineLevel="0" collapsed="false">
      <c r="A1" s="79" t="s">
        <v>38</v>
      </c>
    </row>
    <row r="2" customFormat="false" ht="23.25" hidden="false" customHeight="true" outlineLevel="0" collapsed="false"/>
    <row r="3" customFormat="false" ht="12" hidden="false" customHeight="false" outlineLevel="0" collapsed="false">
      <c r="A3" s="80" t="s">
        <v>39</v>
      </c>
      <c r="B3" s="81"/>
      <c r="C3" s="82" t="s">
        <v>40</v>
      </c>
      <c r="D3" s="82"/>
      <c r="E3" s="82" t="s">
        <v>5</v>
      </c>
      <c r="F3" s="83"/>
      <c r="G3" s="82"/>
      <c r="H3" s="83"/>
      <c r="I3" s="82" t="s">
        <v>41</v>
      </c>
      <c r="J3" s="82"/>
      <c r="K3" s="82" t="s">
        <v>42</v>
      </c>
      <c r="L3" s="83"/>
      <c r="M3" s="82"/>
      <c r="N3" s="83"/>
      <c r="O3" s="82" t="s">
        <v>5</v>
      </c>
      <c r="P3" s="84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  <c r="HF3" s="85"/>
      <c r="HG3" s="85"/>
      <c r="HH3" s="85"/>
      <c r="HI3" s="85"/>
      <c r="HJ3" s="85"/>
      <c r="HK3" s="85"/>
      <c r="HL3" s="85"/>
      <c r="HM3" s="85"/>
      <c r="HN3" s="85"/>
      <c r="HO3" s="85"/>
      <c r="HP3" s="85"/>
      <c r="HQ3" s="85"/>
      <c r="HR3" s="85"/>
      <c r="HS3" s="85"/>
      <c r="HT3" s="85"/>
      <c r="HU3" s="85"/>
      <c r="HV3" s="85"/>
      <c r="HW3" s="85"/>
      <c r="HX3" s="85"/>
      <c r="HY3" s="85"/>
      <c r="HZ3" s="85"/>
      <c r="IA3" s="85"/>
      <c r="IB3" s="85"/>
      <c r="IC3" s="85"/>
      <c r="ID3" s="85"/>
      <c r="IE3" s="85"/>
      <c r="IF3" s="85"/>
      <c r="IG3" s="85"/>
      <c r="IH3" s="85"/>
      <c r="II3" s="85"/>
      <c r="IJ3" s="85"/>
      <c r="IK3" s="85"/>
      <c r="IL3" s="85"/>
      <c r="IM3" s="85"/>
      <c r="IN3" s="85"/>
      <c r="IO3" s="85"/>
      <c r="IP3" s="85"/>
      <c r="IQ3" s="85"/>
      <c r="IR3" s="85"/>
      <c r="IS3" s="85"/>
      <c r="IT3" s="85"/>
      <c r="IU3" s="85"/>
      <c r="IV3" s="85"/>
      <c r="IW3" s="85"/>
    </row>
    <row r="4" customFormat="false" ht="12" hidden="false" customHeight="false" outlineLevel="0" collapsed="false">
      <c r="A4" s="86"/>
      <c r="B4" s="85"/>
      <c r="C4" s="87" t="s">
        <v>6</v>
      </c>
      <c r="D4" s="88"/>
      <c r="E4" s="87" t="s">
        <v>6</v>
      </c>
      <c r="F4" s="89"/>
      <c r="G4" s="88"/>
      <c r="H4" s="89"/>
      <c r="I4" s="87" t="s">
        <v>43</v>
      </c>
      <c r="J4" s="88"/>
      <c r="K4" s="87" t="s">
        <v>43</v>
      </c>
      <c r="L4" s="89"/>
      <c r="M4" s="87" t="s">
        <v>8</v>
      </c>
      <c r="N4" s="89"/>
      <c r="O4" s="87" t="s">
        <v>8</v>
      </c>
      <c r="P4" s="9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</row>
    <row r="5" customFormat="false" ht="4.5" hidden="false" customHeight="true" outlineLevel="0" collapsed="false">
      <c r="A5" s="91"/>
      <c r="B5" s="69"/>
      <c r="C5" s="92"/>
      <c r="D5" s="93"/>
      <c r="E5" s="92"/>
      <c r="F5" s="69"/>
      <c r="G5" s="92"/>
      <c r="H5" s="69"/>
      <c r="I5" s="92"/>
      <c r="J5" s="93"/>
      <c r="K5" s="92"/>
      <c r="L5" s="69"/>
      <c r="M5" s="92"/>
      <c r="N5" s="69"/>
      <c r="O5" s="92"/>
      <c r="P5" s="94"/>
      <c r="Q5" s="95"/>
    </row>
    <row r="6" customFormat="false" ht="12.75" hidden="false" customHeight="false" outlineLevel="0" collapsed="false">
      <c r="A6" s="96" t="s">
        <v>10</v>
      </c>
      <c r="B6" s="69"/>
      <c r="C6" s="97" t="n">
        <v>-174</v>
      </c>
      <c r="D6" s="93"/>
      <c r="E6" s="97" t="n">
        <f aca="false">131.8-27</f>
        <v>104.8</v>
      </c>
      <c r="F6" s="69"/>
      <c r="G6" s="92"/>
      <c r="H6" s="69"/>
      <c r="I6" s="92" t="n">
        <v>6.4</v>
      </c>
      <c r="J6" s="93"/>
      <c r="K6" s="92" t="n">
        <v>6.4</v>
      </c>
      <c r="L6" s="69"/>
      <c r="M6" s="92" t="n">
        <f aca="false">C6-I6</f>
        <v>-180.4</v>
      </c>
      <c r="N6" s="69"/>
      <c r="O6" s="92" t="n">
        <f aca="false">E6-K6</f>
        <v>98.4</v>
      </c>
      <c r="P6" s="94"/>
      <c r="Q6" s="95" t="s">
        <v>44</v>
      </c>
    </row>
    <row r="7" customFormat="false" ht="12.75" hidden="false" customHeight="false" outlineLevel="0" collapsed="false">
      <c r="A7" s="96" t="s">
        <v>11</v>
      </c>
      <c r="B7" s="69"/>
      <c r="C7" s="97" t="n">
        <v>371.6</v>
      </c>
      <c r="D7" s="93"/>
      <c r="E7" s="97" t="n">
        <f aca="false">232.7-79.5</f>
        <v>153.2</v>
      </c>
      <c r="F7" s="69"/>
      <c r="G7" s="92"/>
      <c r="H7" s="69"/>
      <c r="I7" s="92" t="n">
        <v>8.9</v>
      </c>
      <c r="J7" s="93"/>
      <c r="K7" s="92" t="n">
        <v>8.9</v>
      </c>
      <c r="L7" s="69"/>
      <c r="M7" s="92" t="n">
        <f aca="false">C7-I7</f>
        <v>362.7</v>
      </c>
      <c r="N7" s="69"/>
      <c r="O7" s="92" t="n">
        <f aca="false">E7-K7</f>
        <v>144.3</v>
      </c>
      <c r="P7" s="94"/>
      <c r="Q7" s="98" t="s">
        <v>45</v>
      </c>
    </row>
    <row r="8" customFormat="false" ht="12.75" hidden="false" customHeight="false" outlineLevel="0" collapsed="false">
      <c r="A8" s="96" t="s">
        <v>46</v>
      </c>
      <c r="B8" s="69"/>
      <c r="C8" s="97" t="n">
        <v>32.1</v>
      </c>
      <c r="D8" s="93"/>
      <c r="E8" s="97" t="n">
        <v>32.9</v>
      </c>
      <c r="F8" s="69"/>
      <c r="G8" s="92"/>
      <c r="H8" s="69"/>
      <c r="I8" s="92" t="n">
        <v>3.1</v>
      </c>
      <c r="J8" s="93"/>
      <c r="K8" s="92" t="n">
        <v>3.1</v>
      </c>
      <c r="L8" s="69"/>
      <c r="M8" s="92" t="n">
        <f aca="false">C8-I8</f>
        <v>29</v>
      </c>
      <c r="N8" s="69"/>
      <c r="O8" s="92" t="n">
        <f aca="false">E8-K8</f>
        <v>29.8</v>
      </c>
      <c r="P8" s="94"/>
      <c r="Q8" s="98"/>
    </row>
    <row r="9" customFormat="false" ht="12.75" hidden="false" customHeight="false" outlineLevel="0" collapsed="false">
      <c r="A9" s="96" t="s">
        <v>47</v>
      </c>
      <c r="B9" s="69"/>
      <c r="C9" s="99" t="n">
        <v>5.9</v>
      </c>
      <c r="D9" s="93"/>
      <c r="E9" s="99" t="n">
        <v>73.6</v>
      </c>
      <c r="F9" s="69"/>
      <c r="G9" s="92"/>
      <c r="H9" s="69"/>
      <c r="I9" s="100" t="n">
        <v>1.6</v>
      </c>
      <c r="J9" s="93"/>
      <c r="K9" s="100" t="n">
        <v>1.4</v>
      </c>
      <c r="L9" s="69"/>
      <c r="M9" s="100" t="n">
        <f aca="false">C9-I9</f>
        <v>4.3</v>
      </c>
      <c r="N9" s="69"/>
      <c r="O9" s="100" t="n">
        <f aca="false">E9-K9</f>
        <v>72.2</v>
      </c>
      <c r="P9" s="94"/>
      <c r="Q9" s="98"/>
    </row>
    <row r="10" customFormat="false" ht="12.75" hidden="false" customHeight="false" outlineLevel="0" collapsed="false">
      <c r="A10" s="101"/>
      <c r="B10" s="69"/>
      <c r="C10" s="97" t="n">
        <f aca="false">SUM(C6:C9)</f>
        <v>235.6</v>
      </c>
      <c r="D10" s="93"/>
      <c r="E10" s="97" t="n">
        <f aca="false">SUM(E6:E9)</f>
        <v>364.5</v>
      </c>
      <c r="F10" s="69"/>
      <c r="G10" s="92"/>
      <c r="H10" s="69"/>
      <c r="I10" s="102" t="n">
        <f aca="false">SUM(I6:I9)</f>
        <v>20</v>
      </c>
      <c r="J10" s="93"/>
      <c r="K10" s="102" t="n">
        <f aca="false">SUM(K6:K9)</f>
        <v>19.8</v>
      </c>
      <c r="L10" s="69"/>
      <c r="M10" s="92" t="n">
        <f aca="false">C10-I10</f>
        <v>215.6</v>
      </c>
      <c r="N10" s="69"/>
      <c r="O10" s="92" t="n">
        <f aca="false">SUM(O6:O9)</f>
        <v>344.7</v>
      </c>
      <c r="P10" s="94"/>
      <c r="Q10" s="98"/>
    </row>
    <row r="11" customFormat="false" ht="13.5" hidden="false" customHeight="false" outlineLevel="0" collapsed="false">
      <c r="A11" s="103"/>
      <c r="B11" s="104"/>
      <c r="C11" s="105"/>
      <c r="D11" s="105"/>
      <c r="E11" s="105"/>
      <c r="F11" s="104"/>
      <c r="G11" s="105"/>
      <c r="H11" s="104"/>
      <c r="I11" s="105"/>
      <c r="J11" s="105"/>
      <c r="K11" s="105"/>
      <c r="L11" s="104"/>
      <c r="M11" s="105"/>
      <c r="N11" s="104"/>
      <c r="O11" s="105"/>
      <c r="P11" s="106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0"/>
      <c r="IW11" s="60"/>
    </row>
    <row r="12" customFormat="false" ht="34.5" hidden="false" customHeight="true" outlineLevel="0" collapsed="false"/>
    <row r="13" customFormat="false" ht="15" hidden="false" customHeight="true" outlineLevel="0" collapsed="false">
      <c r="A13" s="80" t="s">
        <v>48</v>
      </c>
      <c r="B13" s="81"/>
      <c r="C13" s="82" t="s">
        <v>40</v>
      </c>
      <c r="D13" s="82"/>
      <c r="E13" s="82" t="s">
        <v>5</v>
      </c>
      <c r="F13" s="83"/>
      <c r="G13" s="82"/>
      <c r="H13" s="83"/>
      <c r="I13" s="82" t="s">
        <v>41</v>
      </c>
      <c r="J13" s="82"/>
      <c r="K13" s="82" t="s">
        <v>42</v>
      </c>
      <c r="L13" s="83"/>
      <c r="M13" s="82"/>
      <c r="N13" s="83"/>
      <c r="O13" s="82" t="s">
        <v>5</v>
      </c>
      <c r="P13" s="84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4.25" hidden="false" customHeight="true" outlineLevel="0" collapsed="false">
      <c r="A14" s="86"/>
      <c r="B14" s="85"/>
      <c r="C14" s="87" t="s">
        <v>6</v>
      </c>
      <c r="D14" s="88"/>
      <c r="E14" s="87" t="s">
        <v>6</v>
      </c>
      <c r="F14" s="89"/>
      <c r="G14" s="87" t="s">
        <v>49</v>
      </c>
      <c r="H14" s="89"/>
      <c r="I14" s="87" t="s">
        <v>43</v>
      </c>
      <c r="J14" s="88"/>
      <c r="K14" s="87" t="s">
        <v>43</v>
      </c>
      <c r="L14" s="89"/>
      <c r="M14" s="87" t="s">
        <v>8</v>
      </c>
      <c r="N14" s="89"/>
      <c r="O14" s="87" t="s">
        <v>8</v>
      </c>
      <c r="P14" s="9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</row>
    <row r="15" customFormat="false" ht="17.25" hidden="false" customHeight="true" outlineLevel="0" collapsed="false">
      <c r="A15" s="107"/>
      <c r="B15" s="108"/>
      <c r="C15" s="109" t="n">
        <v>517.2</v>
      </c>
      <c r="D15" s="105"/>
      <c r="E15" s="109" t="n">
        <v>138.9</v>
      </c>
      <c r="F15" s="108"/>
      <c r="G15" s="110" t="n">
        <f aca="false">'[2]Hot List'!E17</f>
        <v>16.6</v>
      </c>
      <c r="H15" s="108"/>
      <c r="I15" s="111" t="n">
        <v>24.2</v>
      </c>
      <c r="J15" s="105"/>
      <c r="K15" s="111" t="n">
        <v>24.2</v>
      </c>
      <c r="L15" s="108"/>
      <c r="M15" s="105" t="n">
        <f aca="false">C15+G15-I15</f>
        <v>509.6</v>
      </c>
      <c r="N15" s="108"/>
      <c r="O15" s="110" t="n">
        <f aca="false">E15-K15</f>
        <v>114.7</v>
      </c>
      <c r="P15" s="112"/>
    </row>
    <row r="16" customFormat="false" ht="34.5" hidden="false" customHeight="true" outlineLevel="0" collapsed="false">
      <c r="O16" s="43"/>
    </row>
    <row r="17" customFormat="false" ht="15" hidden="false" customHeight="true" outlineLevel="0" collapsed="false">
      <c r="A17" s="80" t="s">
        <v>50</v>
      </c>
      <c r="B17" s="81"/>
      <c r="C17" s="82" t="s">
        <v>40</v>
      </c>
      <c r="D17" s="82"/>
      <c r="E17" s="82" t="s">
        <v>5</v>
      </c>
      <c r="F17" s="81"/>
      <c r="G17" s="113"/>
      <c r="H17" s="81"/>
      <c r="I17" s="82" t="s">
        <v>41</v>
      </c>
      <c r="J17" s="82"/>
      <c r="K17" s="82" t="s">
        <v>42</v>
      </c>
      <c r="L17" s="81"/>
      <c r="M17" s="82"/>
      <c r="N17" s="83"/>
      <c r="O17" s="82" t="s">
        <v>5</v>
      </c>
      <c r="P17" s="84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  <c r="FO17" s="40"/>
      <c r="FP17" s="40"/>
      <c r="FQ17" s="40"/>
      <c r="FR17" s="40"/>
      <c r="FS17" s="40"/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/>
      <c r="GH17" s="40"/>
      <c r="GI17" s="40"/>
      <c r="GJ17" s="40"/>
      <c r="GK17" s="40"/>
      <c r="GL17" s="40"/>
      <c r="GM17" s="40"/>
      <c r="GN17" s="40"/>
      <c r="GO17" s="40"/>
      <c r="GP17" s="40"/>
      <c r="GQ17" s="40"/>
      <c r="GR17" s="40"/>
      <c r="GS17" s="40"/>
      <c r="GT17" s="40"/>
      <c r="GU17" s="40"/>
      <c r="GV17" s="40"/>
      <c r="GW17" s="40"/>
      <c r="GX17" s="40"/>
      <c r="GY17" s="40"/>
      <c r="GZ17" s="40"/>
      <c r="HA17" s="40"/>
      <c r="HB17" s="40"/>
      <c r="HC17" s="40"/>
      <c r="HD17" s="40"/>
      <c r="HE17" s="40"/>
      <c r="HF17" s="40"/>
      <c r="HG17" s="40"/>
      <c r="HH17" s="40"/>
      <c r="HI17" s="40"/>
      <c r="HJ17" s="40"/>
      <c r="HK17" s="40"/>
      <c r="HL17" s="40"/>
      <c r="HM17" s="40"/>
      <c r="HN17" s="40"/>
      <c r="HO17" s="40"/>
      <c r="HP17" s="40"/>
      <c r="HQ17" s="40"/>
      <c r="HR17" s="40"/>
      <c r="HS17" s="40"/>
      <c r="HT17" s="40"/>
      <c r="HU17" s="40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</row>
    <row r="18" customFormat="false" ht="12" hidden="false" customHeight="false" outlineLevel="0" collapsed="false">
      <c r="A18" s="86"/>
      <c r="B18" s="85"/>
      <c r="C18" s="87" t="s">
        <v>6</v>
      </c>
      <c r="D18" s="88"/>
      <c r="E18" s="87" t="s">
        <v>6</v>
      </c>
      <c r="F18" s="85"/>
      <c r="G18" s="114"/>
      <c r="H18" s="85"/>
      <c r="I18" s="87" t="s">
        <v>43</v>
      </c>
      <c r="J18" s="88"/>
      <c r="K18" s="87" t="s">
        <v>43</v>
      </c>
      <c r="L18" s="85"/>
      <c r="M18" s="87" t="s">
        <v>8</v>
      </c>
      <c r="N18" s="89"/>
      <c r="O18" s="87" t="s">
        <v>8</v>
      </c>
      <c r="P18" s="9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/>
      <c r="GH18" s="40"/>
      <c r="GI18" s="40"/>
      <c r="GJ18" s="40"/>
      <c r="GK18" s="40"/>
      <c r="GL18" s="40"/>
      <c r="GM18" s="40"/>
      <c r="GN18" s="40"/>
      <c r="GO18" s="40"/>
      <c r="GP18" s="40"/>
      <c r="GQ18" s="40"/>
      <c r="GR18" s="40"/>
      <c r="GS18" s="40"/>
      <c r="GT18" s="40"/>
      <c r="GU18" s="40"/>
      <c r="GV18" s="40"/>
      <c r="GW18" s="40"/>
      <c r="GX18" s="40"/>
      <c r="GY18" s="40"/>
      <c r="GZ18" s="40"/>
      <c r="HA18" s="40"/>
      <c r="HB18" s="40"/>
      <c r="HC18" s="40"/>
      <c r="HD18" s="40"/>
      <c r="HE18" s="40"/>
      <c r="HF18" s="40"/>
      <c r="HG18" s="40"/>
      <c r="HH18" s="40"/>
      <c r="HI18" s="40"/>
      <c r="HJ18" s="40"/>
      <c r="HK18" s="40"/>
      <c r="HL18" s="40"/>
      <c r="HM18" s="40"/>
      <c r="HN18" s="40"/>
      <c r="HO18" s="40"/>
      <c r="HP18" s="40"/>
      <c r="HQ18" s="40"/>
      <c r="HR18" s="40"/>
      <c r="HS18" s="40"/>
      <c r="HT18" s="40"/>
      <c r="HU18" s="40"/>
      <c r="HV18" s="40"/>
      <c r="HW18" s="40"/>
      <c r="HX18" s="40"/>
      <c r="HY18" s="40"/>
      <c r="HZ18" s="40"/>
      <c r="IA18" s="40"/>
      <c r="IB18" s="40"/>
      <c r="IC18" s="40"/>
      <c r="ID18" s="40"/>
      <c r="IE18" s="40"/>
      <c r="IF18" s="40"/>
      <c r="IG18" s="40"/>
      <c r="IH18" s="40"/>
      <c r="II18" s="40"/>
      <c r="IJ18" s="40"/>
      <c r="IK18" s="40"/>
      <c r="IL18" s="40"/>
      <c r="IM18" s="40"/>
      <c r="IN18" s="40"/>
      <c r="IO18" s="40"/>
      <c r="IP18" s="40"/>
      <c r="IQ18" s="40"/>
      <c r="IR18" s="40"/>
      <c r="IS18" s="40"/>
      <c r="IT18" s="40"/>
      <c r="IU18" s="40"/>
      <c r="IV18" s="40"/>
      <c r="IW18" s="40"/>
    </row>
    <row r="19" customFormat="false" ht="12.75" hidden="false" customHeight="false" outlineLevel="0" collapsed="false">
      <c r="A19" s="96" t="s">
        <v>51</v>
      </c>
      <c r="B19" s="69"/>
      <c r="C19" s="97" t="n">
        <v>12.9</v>
      </c>
      <c r="D19" s="93"/>
      <c r="E19" s="97" t="n">
        <v>0</v>
      </c>
      <c r="F19" s="69"/>
      <c r="G19" s="92"/>
      <c r="H19" s="69"/>
      <c r="I19" s="92"/>
      <c r="J19" s="93"/>
      <c r="K19" s="92"/>
      <c r="L19" s="69"/>
      <c r="M19" s="92"/>
      <c r="N19" s="69"/>
      <c r="O19" s="69"/>
      <c r="P19" s="94"/>
    </row>
    <row r="20" customFormat="false" ht="12.75" hidden="false" customHeight="false" outlineLevel="0" collapsed="false">
      <c r="A20" s="96" t="s">
        <v>52</v>
      </c>
      <c r="B20" s="69"/>
      <c r="C20" s="97" t="n">
        <v>10</v>
      </c>
      <c r="D20" s="93"/>
      <c r="E20" s="97" t="n">
        <v>0</v>
      </c>
      <c r="F20" s="69"/>
      <c r="G20" s="92"/>
      <c r="H20" s="69"/>
      <c r="I20" s="92"/>
      <c r="J20" s="93"/>
      <c r="K20" s="92"/>
      <c r="L20" s="69"/>
      <c r="M20" s="92"/>
      <c r="N20" s="69"/>
      <c r="O20" s="69"/>
      <c r="P20" s="94"/>
    </row>
    <row r="21" customFormat="false" ht="12.75" hidden="false" customHeight="false" outlineLevel="0" collapsed="false">
      <c r="A21" s="96" t="s">
        <v>53</v>
      </c>
      <c r="B21" s="69"/>
      <c r="C21" s="97"/>
      <c r="D21" s="93"/>
      <c r="E21" s="97"/>
      <c r="F21" s="69"/>
      <c r="G21" s="92"/>
      <c r="H21" s="69"/>
      <c r="I21" s="92"/>
      <c r="J21" s="93"/>
      <c r="K21" s="92"/>
      <c r="L21" s="69"/>
      <c r="M21" s="92"/>
      <c r="N21" s="69"/>
      <c r="O21" s="69"/>
      <c r="P21" s="94"/>
    </row>
    <row r="22" customFormat="false" ht="12.75" hidden="false" customHeight="false" outlineLevel="0" collapsed="false">
      <c r="A22" s="96" t="s">
        <v>54</v>
      </c>
      <c r="B22" s="69"/>
      <c r="C22" s="97"/>
      <c r="D22" s="93"/>
      <c r="E22" s="97"/>
      <c r="F22" s="69"/>
      <c r="G22" s="92"/>
      <c r="H22" s="69"/>
      <c r="I22" s="92"/>
      <c r="J22" s="93"/>
      <c r="K22" s="92"/>
      <c r="L22" s="69"/>
      <c r="M22" s="92"/>
      <c r="N22" s="69"/>
      <c r="O22" s="69"/>
      <c r="P22" s="94"/>
    </row>
    <row r="23" customFormat="false" ht="12.75" hidden="false" customHeight="false" outlineLevel="0" collapsed="false">
      <c r="A23" s="96" t="s">
        <v>55</v>
      </c>
      <c r="B23" s="69"/>
      <c r="C23" s="99" t="n">
        <f aca="false">4.5-10</f>
        <v>-5.5</v>
      </c>
      <c r="D23" s="93"/>
      <c r="E23" s="99" t="n">
        <f aca="false">64.9-32.4-13</f>
        <v>19.5</v>
      </c>
      <c r="F23" s="69"/>
      <c r="G23" s="92"/>
      <c r="H23" s="69"/>
      <c r="I23" s="92"/>
      <c r="J23" s="93"/>
      <c r="K23" s="92"/>
      <c r="L23" s="69"/>
      <c r="M23" s="92"/>
      <c r="N23" s="69"/>
      <c r="O23" s="69"/>
      <c r="P23" s="94"/>
    </row>
    <row r="24" customFormat="false" ht="13.5" hidden="false" customHeight="false" outlineLevel="0" collapsed="false">
      <c r="A24" s="115"/>
      <c r="B24" s="108"/>
      <c r="C24" s="110" t="n">
        <f aca="false">SUM(C19:C23)</f>
        <v>17.4</v>
      </c>
      <c r="D24" s="105"/>
      <c r="E24" s="110" t="n">
        <f aca="false">SUM(E19:E23)</f>
        <v>19.5</v>
      </c>
      <c r="F24" s="108"/>
      <c r="G24" s="110"/>
      <c r="H24" s="108"/>
      <c r="I24" s="111" t="n">
        <v>78.5</v>
      </c>
      <c r="J24" s="105"/>
      <c r="K24" s="111" t="n">
        <v>72</v>
      </c>
      <c r="L24" s="108"/>
      <c r="M24" s="105" t="n">
        <f aca="false">C24-I24</f>
        <v>-61.1</v>
      </c>
      <c r="N24" s="108"/>
      <c r="O24" s="110" t="n">
        <f aca="false">E24-K24</f>
        <v>-52.5</v>
      </c>
      <c r="P24" s="112"/>
    </row>
    <row r="25" customFormat="false" ht="18.75" hidden="false" customHeight="true" outlineLevel="0" collapsed="false">
      <c r="O25" s="43"/>
    </row>
    <row r="26" customFormat="false" ht="12.75" hidden="false" customHeight="false" outlineLevel="0" collapsed="false">
      <c r="A26" s="116" t="s">
        <v>56</v>
      </c>
      <c r="B26" s="117"/>
      <c r="I26" s="118" t="n">
        <f aca="false">I10+I15+I24</f>
        <v>122.7</v>
      </c>
      <c r="K26" s="118" t="n">
        <f aca="false">K10+K15+K24</f>
        <v>116</v>
      </c>
    </row>
    <row r="27" customFormat="false" ht="23.25" hidden="false" customHeight="true" outlineLevel="0" collapsed="false"/>
    <row r="28" customFormat="false" ht="12.75" hidden="false" customHeight="false" outlineLevel="0" collapsed="false">
      <c r="A28" s="119" t="s">
        <v>57</v>
      </c>
      <c r="B28" s="120"/>
      <c r="C28" s="121"/>
      <c r="D28" s="122"/>
      <c r="E28" s="121"/>
      <c r="F28" s="120"/>
      <c r="G28" s="121"/>
      <c r="H28" s="120"/>
      <c r="I28" s="123" t="s">
        <v>58</v>
      </c>
      <c r="J28" s="113"/>
      <c r="K28" s="123" t="s">
        <v>5</v>
      </c>
      <c r="L28" s="120"/>
      <c r="M28" s="121"/>
      <c r="N28" s="120"/>
      <c r="O28" s="82"/>
      <c r="P28" s="84"/>
    </row>
    <row r="29" customFormat="false" ht="12.75" hidden="false" customHeight="false" outlineLevel="0" collapsed="false">
      <c r="A29" s="124" t="s">
        <v>59</v>
      </c>
      <c r="B29" s="69"/>
      <c r="C29" s="92"/>
      <c r="D29" s="93"/>
      <c r="E29" s="92"/>
      <c r="F29" s="69"/>
      <c r="G29" s="92"/>
      <c r="H29" s="69"/>
      <c r="I29" s="92" t="n">
        <f aca="false">51.8+3.1</f>
        <v>54.9</v>
      </c>
      <c r="J29" s="93"/>
      <c r="K29" s="92" t="n">
        <f aca="false">52.4+3.1</f>
        <v>55.5</v>
      </c>
      <c r="L29" s="69"/>
      <c r="M29" s="92"/>
      <c r="N29" s="69"/>
      <c r="O29" s="114"/>
      <c r="P29" s="90"/>
    </row>
    <row r="30" customFormat="false" ht="12.75" hidden="false" customHeight="false" outlineLevel="0" collapsed="false">
      <c r="A30" s="124" t="s">
        <v>60</v>
      </c>
      <c r="B30" s="69"/>
      <c r="C30" s="92"/>
      <c r="D30" s="93"/>
      <c r="E30" s="92"/>
      <c r="F30" s="69"/>
      <c r="G30" s="92"/>
      <c r="H30" s="69"/>
      <c r="I30" s="100" t="n">
        <v>67.8</v>
      </c>
      <c r="J30" s="93"/>
      <c r="K30" s="100" t="n">
        <v>60.5</v>
      </c>
      <c r="L30" s="69"/>
      <c r="M30" s="92"/>
      <c r="N30" s="69"/>
      <c r="O30" s="114"/>
      <c r="P30" s="90"/>
    </row>
    <row r="31" customFormat="false" ht="12.75" hidden="false" customHeight="false" outlineLevel="0" collapsed="false">
      <c r="A31" s="125"/>
      <c r="B31" s="69"/>
      <c r="C31" s="92"/>
      <c r="D31" s="93"/>
      <c r="E31" s="92"/>
      <c r="F31" s="69"/>
      <c r="G31" s="92"/>
      <c r="H31" s="69"/>
      <c r="I31" s="97" t="n">
        <f aca="false">SUM(I29:I30)</f>
        <v>122.7</v>
      </c>
      <c r="J31" s="93"/>
      <c r="K31" s="97" t="n">
        <f aca="false">SUM(K29:K30)</f>
        <v>116</v>
      </c>
      <c r="L31" s="69"/>
      <c r="M31" s="92"/>
      <c r="N31" s="69"/>
      <c r="O31" s="114"/>
      <c r="P31" s="90"/>
    </row>
    <row r="32" customFormat="false" ht="12.75" hidden="false" customHeight="false" outlineLevel="0" collapsed="false">
      <c r="A32" s="125"/>
      <c r="B32" s="69"/>
      <c r="C32" s="92"/>
      <c r="D32" s="93"/>
      <c r="E32" s="92"/>
      <c r="F32" s="69"/>
      <c r="G32" s="92"/>
      <c r="H32" s="69"/>
      <c r="I32" s="92"/>
      <c r="J32" s="93"/>
      <c r="K32" s="92"/>
      <c r="L32" s="69"/>
      <c r="M32" s="92"/>
      <c r="N32" s="69"/>
      <c r="O32" s="114"/>
      <c r="P32" s="90"/>
    </row>
    <row r="33" customFormat="false" ht="12.75" hidden="false" customHeight="false" outlineLevel="0" collapsed="false">
      <c r="A33" s="126" t="s">
        <v>61</v>
      </c>
      <c r="B33" s="69"/>
      <c r="C33" s="92"/>
      <c r="D33" s="93"/>
      <c r="E33" s="92"/>
      <c r="F33" s="69"/>
      <c r="G33" s="92"/>
      <c r="H33" s="69"/>
      <c r="I33" s="97" t="n">
        <v>50.2</v>
      </c>
      <c r="J33" s="93"/>
      <c r="K33" s="97" t="n">
        <v>44.9</v>
      </c>
      <c r="L33" s="69"/>
      <c r="M33" s="92"/>
      <c r="N33" s="69"/>
      <c r="O33" s="114"/>
      <c r="P33" s="90"/>
    </row>
    <row r="34" customFormat="false" ht="12.75" hidden="false" customHeight="false" outlineLevel="0" collapsed="false">
      <c r="A34" s="126" t="s">
        <v>62</v>
      </c>
      <c r="B34" s="69"/>
      <c r="C34" s="92"/>
      <c r="D34" s="93"/>
      <c r="E34" s="92"/>
      <c r="F34" s="69"/>
      <c r="G34" s="92"/>
      <c r="H34" s="69"/>
      <c r="I34" s="99" t="n">
        <v>48</v>
      </c>
      <c r="J34" s="93"/>
      <c r="K34" s="99" t="n">
        <v>46.6</v>
      </c>
      <c r="L34" s="69"/>
      <c r="M34" s="92"/>
      <c r="N34" s="69"/>
      <c r="O34" s="114"/>
      <c r="P34" s="90"/>
    </row>
    <row r="35" customFormat="false" ht="12.75" hidden="false" customHeight="false" outlineLevel="0" collapsed="false">
      <c r="A35" s="126" t="s">
        <v>63</v>
      </c>
      <c r="B35" s="69"/>
      <c r="C35" s="92"/>
      <c r="D35" s="93"/>
      <c r="E35" s="92"/>
      <c r="F35" s="69"/>
      <c r="G35" s="92"/>
      <c r="H35" s="69"/>
      <c r="I35" s="92" t="n">
        <f aca="false">SUM(I33:I34)</f>
        <v>98.2</v>
      </c>
      <c r="J35" s="93"/>
      <c r="K35" s="92" t="n">
        <f aca="false">SUM(K33:K34)</f>
        <v>91.5</v>
      </c>
      <c r="L35" s="69"/>
      <c r="M35" s="92"/>
      <c r="N35" s="69"/>
      <c r="O35" s="114"/>
      <c r="P35" s="90"/>
    </row>
    <row r="36" customFormat="false" ht="12.75" hidden="false" customHeight="false" outlineLevel="0" collapsed="false">
      <c r="A36" s="124"/>
      <c r="B36" s="69"/>
      <c r="C36" s="92"/>
      <c r="D36" s="93"/>
      <c r="E36" s="92"/>
      <c r="F36" s="69"/>
      <c r="G36" s="92"/>
      <c r="H36" s="69"/>
      <c r="I36" s="92"/>
      <c r="J36" s="93"/>
      <c r="K36" s="92"/>
      <c r="L36" s="69"/>
      <c r="M36" s="92"/>
      <c r="N36" s="69"/>
      <c r="O36" s="114"/>
      <c r="P36" s="90"/>
    </row>
    <row r="37" customFormat="false" ht="12.75" hidden="false" customHeight="false" outlineLevel="0" collapsed="false">
      <c r="A37" s="124" t="s">
        <v>64</v>
      </c>
      <c r="B37" s="69"/>
      <c r="C37" s="92"/>
      <c r="D37" s="93"/>
      <c r="E37" s="92"/>
      <c r="F37" s="69"/>
      <c r="G37" s="92"/>
      <c r="H37" s="69"/>
      <c r="I37" s="92" t="n">
        <v>0</v>
      </c>
      <c r="J37" s="93"/>
      <c r="K37" s="92" t="n">
        <v>0</v>
      </c>
      <c r="L37" s="69"/>
      <c r="M37" s="92"/>
      <c r="N37" s="69"/>
      <c r="O37" s="114"/>
      <c r="P37" s="90"/>
    </row>
    <row r="38" customFormat="false" ht="15" hidden="false" customHeight="true" outlineLevel="0" collapsed="false">
      <c r="A38" s="124"/>
      <c r="B38" s="85"/>
      <c r="C38" s="114"/>
      <c r="D38" s="127"/>
      <c r="E38" s="127"/>
      <c r="F38" s="85"/>
      <c r="G38" s="114"/>
      <c r="H38" s="85"/>
      <c r="I38" s="114"/>
      <c r="J38" s="127"/>
      <c r="K38" s="114"/>
      <c r="L38" s="85"/>
      <c r="M38" s="114"/>
      <c r="N38" s="85"/>
      <c r="O38" s="114"/>
      <c r="P38" s="9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  <c r="HW38" s="40"/>
      <c r="HX38" s="40"/>
      <c r="HY38" s="40"/>
      <c r="HZ38" s="40"/>
      <c r="IA38" s="40"/>
      <c r="IB38" s="40"/>
      <c r="IC38" s="40"/>
      <c r="ID38" s="40"/>
      <c r="IE38" s="40"/>
      <c r="IF38" s="40"/>
      <c r="IG38" s="40"/>
      <c r="IH38" s="40"/>
      <c r="II38" s="40"/>
      <c r="IJ38" s="40"/>
      <c r="IK38" s="40"/>
      <c r="IL38" s="40"/>
      <c r="IM38" s="40"/>
      <c r="IN38" s="40"/>
      <c r="IO38" s="40"/>
      <c r="IP38" s="40"/>
      <c r="IQ38" s="40"/>
      <c r="IR38" s="40"/>
      <c r="IS38" s="40"/>
      <c r="IT38" s="40"/>
      <c r="IU38" s="40"/>
      <c r="IV38" s="40"/>
      <c r="IW38" s="40"/>
    </row>
    <row r="39" customFormat="false" ht="15" hidden="false" customHeight="true" outlineLevel="0" collapsed="false">
      <c r="A39" s="124" t="s">
        <v>65</v>
      </c>
      <c r="B39" s="85"/>
      <c r="C39" s="114"/>
      <c r="D39" s="127"/>
      <c r="E39" s="127"/>
      <c r="F39" s="85"/>
      <c r="G39" s="114"/>
      <c r="H39" s="85"/>
      <c r="I39" s="128" t="n">
        <v>38.8</v>
      </c>
      <c r="J39" s="127"/>
      <c r="K39" s="128" t="n">
        <v>37.8</v>
      </c>
      <c r="L39" s="85"/>
      <c r="M39" s="114"/>
      <c r="N39" s="85"/>
      <c r="O39" s="114"/>
      <c r="P39" s="9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  <c r="HW39" s="40"/>
      <c r="HX39" s="40"/>
      <c r="HY39" s="40"/>
      <c r="HZ39" s="40"/>
      <c r="IA39" s="40"/>
      <c r="IB39" s="40"/>
      <c r="IC39" s="40"/>
      <c r="ID39" s="40"/>
      <c r="IE39" s="40"/>
      <c r="IF39" s="40"/>
      <c r="IG39" s="40"/>
      <c r="IH39" s="40"/>
      <c r="II39" s="40"/>
      <c r="IJ39" s="40"/>
      <c r="IK39" s="40"/>
      <c r="IL39" s="40"/>
      <c r="IM39" s="40"/>
      <c r="IN39" s="40"/>
      <c r="IO39" s="40"/>
      <c r="IP39" s="40"/>
      <c r="IQ39" s="40"/>
      <c r="IR39" s="40"/>
      <c r="IS39" s="40"/>
      <c r="IT39" s="40"/>
      <c r="IU39" s="40"/>
      <c r="IV39" s="40"/>
      <c r="IW39" s="40"/>
    </row>
    <row r="40" customFormat="false" ht="15" hidden="false" customHeight="true" outlineLevel="0" collapsed="false">
      <c r="A40" s="124" t="s">
        <v>66</v>
      </c>
      <c r="B40" s="85"/>
      <c r="C40" s="114"/>
      <c r="D40" s="127"/>
      <c r="E40" s="127"/>
      <c r="F40" s="85"/>
      <c r="G40" s="114"/>
      <c r="H40" s="85"/>
      <c r="I40" s="129" t="n">
        <v>0.4</v>
      </c>
      <c r="J40" s="127"/>
      <c r="K40" s="129" t="n">
        <v>25.8</v>
      </c>
      <c r="L40" s="85"/>
      <c r="M40" s="114"/>
      <c r="N40" s="85"/>
      <c r="O40" s="114"/>
      <c r="P40" s="9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  <c r="HW40" s="40"/>
      <c r="HX40" s="40"/>
      <c r="HY40" s="40"/>
      <c r="HZ40" s="40"/>
      <c r="IA40" s="40"/>
      <c r="IB40" s="40"/>
      <c r="IC40" s="40"/>
      <c r="ID40" s="40"/>
      <c r="IE40" s="40"/>
      <c r="IF40" s="40"/>
      <c r="IG40" s="40"/>
      <c r="IH40" s="40"/>
      <c r="II40" s="40"/>
      <c r="IJ40" s="40"/>
      <c r="IK40" s="40"/>
      <c r="IL40" s="40"/>
      <c r="IM40" s="40"/>
      <c r="IN40" s="40"/>
      <c r="IO40" s="40"/>
      <c r="IP40" s="40"/>
      <c r="IQ40" s="40"/>
      <c r="IR40" s="40"/>
      <c r="IS40" s="40"/>
      <c r="IT40" s="40"/>
      <c r="IU40" s="40"/>
      <c r="IV40" s="40"/>
      <c r="IW40" s="40"/>
    </row>
    <row r="41" customFormat="false" ht="15" hidden="false" customHeight="true" outlineLevel="0" collapsed="false">
      <c r="A41" s="126" t="s">
        <v>67</v>
      </c>
      <c r="B41" s="85"/>
      <c r="C41" s="114"/>
      <c r="D41" s="127"/>
      <c r="E41" s="127"/>
      <c r="F41" s="85"/>
      <c r="G41" s="114"/>
      <c r="H41" s="85"/>
      <c r="I41" s="130" t="n">
        <f aca="false">SUM(I39:I40)</f>
        <v>39.2</v>
      </c>
      <c r="J41" s="127"/>
      <c r="K41" s="130" t="n">
        <f aca="false">SUM(K39:K40)</f>
        <v>63.6</v>
      </c>
      <c r="L41" s="85"/>
      <c r="M41" s="114"/>
      <c r="N41" s="85"/>
      <c r="O41" s="114"/>
      <c r="P41" s="9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  <c r="HW41" s="40"/>
      <c r="HX41" s="40"/>
      <c r="HY41" s="40"/>
      <c r="HZ41" s="40"/>
      <c r="IA41" s="40"/>
      <c r="IB41" s="40"/>
      <c r="IC41" s="40"/>
      <c r="ID41" s="40"/>
      <c r="IE41" s="40"/>
      <c r="IF41" s="40"/>
      <c r="IG41" s="40"/>
      <c r="IH41" s="40"/>
      <c r="II41" s="40"/>
      <c r="IJ41" s="40"/>
      <c r="IK41" s="40"/>
      <c r="IL41" s="40"/>
      <c r="IM41" s="40"/>
      <c r="IN41" s="40"/>
      <c r="IO41" s="40"/>
      <c r="IP41" s="40"/>
      <c r="IQ41" s="40"/>
      <c r="IR41" s="40"/>
      <c r="IS41" s="40"/>
      <c r="IT41" s="40"/>
      <c r="IU41" s="40"/>
      <c r="IV41" s="40"/>
      <c r="IW41" s="40"/>
    </row>
    <row r="42" customFormat="false" ht="24.75" hidden="false" customHeight="true" outlineLevel="0" collapsed="false">
      <c r="A42" s="124"/>
      <c r="B42" s="85"/>
      <c r="C42" s="114"/>
      <c r="D42" s="127"/>
      <c r="E42" s="127"/>
      <c r="F42" s="85"/>
      <c r="G42" s="114"/>
      <c r="H42" s="85"/>
      <c r="I42" s="114"/>
      <c r="J42" s="127"/>
      <c r="K42" s="114"/>
      <c r="L42" s="85"/>
      <c r="M42" s="114"/>
      <c r="N42" s="85"/>
      <c r="O42" s="114"/>
      <c r="P42" s="9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  <c r="HW42" s="40"/>
      <c r="HX42" s="40"/>
      <c r="HY42" s="40"/>
      <c r="HZ42" s="40"/>
      <c r="IA42" s="40"/>
      <c r="IB42" s="40"/>
      <c r="IC42" s="40"/>
      <c r="ID42" s="40"/>
      <c r="IE42" s="40"/>
      <c r="IF42" s="40"/>
      <c r="IG42" s="40"/>
      <c r="IH42" s="40"/>
      <c r="II42" s="40"/>
      <c r="IJ42" s="40"/>
      <c r="IK42" s="40"/>
      <c r="IL42" s="40"/>
      <c r="IM42" s="40"/>
      <c r="IN42" s="40"/>
      <c r="IO42" s="40"/>
      <c r="IP42" s="40"/>
      <c r="IQ42" s="40"/>
      <c r="IR42" s="40"/>
      <c r="IS42" s="40"/>
      <c r="IT42" s="40"/>
      <c r="IU42" s="40"/>
      <c r="IV42" s="40"/>
      <c r="IW42" s="40"/>
    </row>
    <row r="43" customFormat="false" ht="15" hidden="false" customHeight="true" outlineLevel="0" collapsed="false">
      <c r="A43" s="131" t="s">
        <v>68</v>
      </c>
      <c r="B43" s="85"/>
      <c r="C43" s="132" t="s">
        <v>69</v>
      </c>
      <c r="D43" s="127"/>
      <c r="E43" s="127"/>
      <c r="F43" s="85"/>
      <c r="G43" s="127"/>
      <c r="H43" s="133"/>
      <c r="I43" s="134" t="n">
        <f aca="false">I31+I35+I37+I41</f>
        <v>260.1</v>
      </c>
      <c r="J43" s="127"/>
      <c r="K43" s="134" t="n">
        <f aca="false">K31+K35+K37+K41</f>
        <v>271.1</v>
      </c>
      <c r="L43" s="133"/>
      <c r="M43" s="127"/>
      <c r="N43" s="85"/>
      <c r="O43" s="114"/>
      <c r="P43" s="9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  <c r="HW43" s="40"/>
      <c r="HX43" s="40"/>
      <c r="HY43" s="40"/>
      <c r="HZ43" s="40"/>
      <c r="IA43" s="40"/>
      <c r="IB43" s="40"/>
      <c r="IC43" s="40"/>
      <c r="ID43" s="40"/>
      <c r="IE43" s="40"/>
      <c r="IF43" s="40"/>
      <c r="IG43" s="40"/>
      <c r="IH43" s="40"/>
      <c r="II43" s="40"/>
      <c r="IJ43" s="40"/>
      <c r="IK43" s="40"/>
      <c r="IL43" s="40"/>
      <c r="IM43" s="40"/>
      <c r="IN43" s="40"/>
      <c r="IO43" s="40"/>
      <c r="IP43" s="40"/>
      <c r="IQ43" s="40"/>
      <c r="IR43" s="40"/>
      <c r="IS43" s="40"/>
      <c r="IT43" s="40"/>
      <c r="IU43" s="40"/>
      <c r="IV43" s="40"/>
      <c r="IW43" s="40"/>
    </row>
    <row r="44" customFormat="false" ht="15" hidden="false" customHeight="true" outlineLevel="0" collapsed="false">
      <c r="A44" s="135"/>
      <c r="B44" s="136"/>
      <c r="C44" s="137"/>
      <c r="D44" s="138"/>
      <c r="E44" s="138"/>
      <c r="F44" s="136"/>
      <c r="G44" s="137"/>
      <c r="H44" s="136"/>
      <c r="I44" s="136"/>
      <c r="J44" s="136"/>
      <c r="K44" s="136"/>
      <c r="L44" s="136"/>
      <c r="M44" s="136"/>
      <c r="N44" s="136"/>
      <c r="O44" s="137"/>
      <c r="P44" s="139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  <c r="HW44" s="40"/>
      <c r="HX44" s="40"/>
      <c r="HY44" s="40"/>
      <c r="HZ44" s="40"/>
      <c r="IA44" s="40"/>
      <c r="IB44" s="40"/>
      <c r="IC44" s="40"/>
      <c r="ID44" s="40"/>
      <c r="IE44" s="40"/>
      <c r="IF44" s="40"/>
      <c r="IG44" s="40"/>
      <c r="IH44" s="40"/>
      <c r="II44" s="40"/>
      <c r="IJ44" s="40"/>
      <c r="IK44" s="40"/>
      <c r="IL44" s="40"/>
      <c r="IM44" s="40"/>
      <c r="IN44" s="40"/>
      <c r="IO44" s="40"/>
      <c r="IP44" s="40"/>
      <c r="IQ44" s="40"/>
      <c r="IR44" s="40"/>
      <c r="IS44" s="40"/>
      <c r="IT44" s="40"/>
      <c r="IU44" s="40"/>
      <c r="IV44" s="40"/>
      <c r="IW44" s="40"/>
    </row>
    <row r="45" customFormat="false" ht="18" hidden="false" customHeight="true" outlineLevel="0" collapsed="false">
      <c r="A45" s="40"/>
      <c r="B45" s="40"/>
      <c r="C45" s="140"/>
      <c r="D45" s="141"/>
      <c r="E45" s="141"/>
      <c r="F45" s="40"/>
      <c r="G45" s="140"/>
      <c r="H45" s="40"/>
      <c r="I45" s="140"/>
      <c r="J45" s="141"/>
      <c r="K45" s="141"/>
      <c r="L45" s="40"/>
      <c r="M45" s="140"/>
      <c r="N45" s="40"/>
      <c r="O45" s="1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  <c r="HW45" s="40"/>
      <c r="HX45" s="40"/>
      <c r="HY45" s="40"/>
      <c r="HZ45" s="40"/>
      <c r="IA45" s="40"/>
      <c r="IB45" s="40"/>
      <c r="IC45" s="40"/>
      <c r="ID45" s="40"/>
      <c r="IE45" s="40"/>
      <c r="IF45" s="40"/>
      <c r="IG45" s="40"/>
      <c r="IH45" s="40"/>
      <c r="II45" s="40"/>
      <c r="IJ45" s="40"/>
      <c r="IK45" s="40"/>
      <c r="IL45" s="40"/>
      <c r="IM45" s="40"/>
      <c r="IN45" s="40"/>
      <c r="IO45" s="40"/>
      <c r="IP45" s="40"/>
      <c r="IQ45" s="40"/>
      <c r="IR45" s="40"/>
      <c r="IS45" s="40"/>
      <c r="IT45" s="40"/>
      <c r="IU45" s="40"/>
      <c r="IV45" s="40"/>
      <c r="IW45" s="40"/>
    </row>
    <row r="46" customFormat="false" ht="15.75" hidden="false" customHeight="false" outlineLevel="0" collapsed="false">
      <c r="A46" s="142" t="s">
        <v>70</v>
      </c>
      <c r="B46" s="143"/>
      <c r="C46" s="144"/>
      <c r="D46" s="144"/>
      <c r="E46" s="144"/>
      <c r="F46" s="145"/>
      <c r="G46" s="144"/>
      <c r="H46" s="145"/>
      <c r="I46" s="146" t="s">
        <v>40</v>
      </c>
      <c r="J46" s="144"/>
      <c r="K46" s="146" t="s">
        <v>5</v>
      </c>
      <c r="L46" s="145"/>
      <c r="M46" s="145"/>
      <c r="N46" s="145"/>
      <c r="O46" s="144"/>
      <c r="P46" s="147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  <c r="HW46" s="40"/>
      <c r="HX46" s="40"/>
      <c r="HY46" s="40"/>
      <c r="HZ46" s="40"/>
      <c r="IA46" s="40"/>
      <c r="IB46" s="40"/>
      <c r="IC46" s="40"/>
      <c r="ID46" s="40"/>
      <c r="IE46" s="40"/>
      <c r="IF46" s="40"/>
      <c r="IG46" s="40"/>
      <c r="IH46" s="40"/>
      <c r="II46" s="40"/>
      <c r="IJ46" s="40"/>
      <c r="IK46" s="40"/>
      <c r="IL46" s="40"/>
      <c r="IM46" s="40"/>
      <c r="IN46" s="40"/>
      <c r="IO46" s="40"/>
      <c r="IP46" s="40"/>
      <c r="IQ46" s="40"/>
      <c r="IR46" s="40"/>
      <c r="IS46" s="40"/>
      <c r="IT46" s="40"/>
      <c r="IU46" s="40"/>
      <c r="IV46" s="40"/>
      <c r="IW46" s="40"/>
    </row>
    <row r="47" customFormat="false" ht="18.75" hidden="false" customHeight="true" outlineLevel="0" collapsed="false">
      <c r="A47" s="148" t="s">
        <v>71</v>
      </c>
      <c r="B47" s="149"/>
      <c r="C47" s="150" t="s">
        <v>72</v>
      </c>
      <c r="D47" s="151"/>
      <c r="E47" s="151"/>
      <c r="F47" s="152"/>
      <c r="G47" s="151"/>
      <c r="H47" s="152"/>
      <c r="I47" s="151" t="n">
        <f aca="false">C10+C15+C24</f>
        <v>770.2</v>
      </c>
      <c r="J47" s="151"/>
      <c r="K47" s="151" t="n">
        <f aca="false">E10+E15+E24</f>
        <v>522.9</v>
      </c>
      <c r="L47" s="152"/>
      <c r="M47" s="152"/>
      <c r="N47" s="152"/>
      <c r="O47" s="151"/>
      <c r="P47" s="153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  <c r="HW47" s="40"/>
      <c r="HX47" s="40"/>
      <c r="HY47" s="40"/>
      <c r="HZ47" s="40"/>
      <c r="IA47" s="40"/>
      <c r="IB47" s="40"/>
      <c r="IC47" s="40"/>
      <c r="ID47" s="40"/>
      <c r="IE47" s="40"/>
      <c r="IF47" s="40"/>
      <c r="IG47" s="40"/>
      <c r="IH47" s="40"/>
      <c r="II47" s="40"/>
      <c r="IJ47" s="40"/>
      <c r="IK47" s="40"/>
      <c r="IL47" s="40"/>
      <c r="IM47" s="40"/>
      <c r="IN47" s="40"/>
      <c r="IO47" s="40"/>
      <c r="IP47" s="40"/>
      <c r="IQ47" s="40"/>
      <c r="IR47" s="40"/>
      <c r="IS47" s="40"/>
      <c r="IT47" s="40"/>
      <c r="IU47" s="40"/>
      <c r="IV47" s="40"/>
      <c r="IW47" s="40"/>
    </row>
    <row r="48" customFormat="false" ht="15" hidden="false" customHeight="true" outlineLevel="0" collapsed="false">
      <c r="A48" s="148" t="s">
        <v>8</v>
      </c>
      <c r="B48" s="149"/>
      <c r="C48" s="150" t="s">
        <v>73</v>
      </c>
      <c r="D48" s="151"/>
      <c r="E48" s="151"/>
      <c r="F48" s="152"/>
      <c r="G48" s="151"/>
      <c r="H48" s="152"/>
      <c r="I48" s="154" t="n">
        <f aca="false">I47-I31-I35-I37-I39</f>
        <v>510.5</v>
      </c>
      <c r="J48" s="151"/>
      <c r="K48" s="154" t="n">
        <f aca="false">K47-K31-K35-K37-K39</f>
        <v>277.6</v>
      </c>
      <c r="L48" s="152"/>
      <c r="M48" s="152"/>
      <c r="N48" s="152"/>
      <c r="O48" s="151"/>
      <c r="P48" s="153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  <c r="HW48" s="40"/>
      <c r="HX48" s="40"/>
      <c r="HY48" s="40"/>
      <c r="HZ48" s="40"/>
      <c r="IA48" s="40"/>
      <c r="IB48" s="40"/>
      <c r="IC48" s="40"/>
      <c r="ID48" s="40"/>
      <c r="IE48" s="40"/>
      <c r="IF48" s="40"/>
      <c r="IG48" s="40"/>
      <c r="IH48" s="40"/>
      <c r="II48" s="40"/>
      <c r="IJ48" s="40"/>
      <c r="IK48" s="40"/>
      <c r="IL48" s="40"/>
      <c r="IM48" s="40"/>
      <c r="IN48" s="40"/>
      <c r="IO48" s="40"/>
      <c r="IP48" s="40"/>
      <c r="IQ48" s="40"/>
      <c r="IR48" s="40"/>
      <c r="IS48" s="40"/>
      <c r="IT48" s="40"/>
      <c r="IU48" s="40"/>
      <c r="IV48" s="40"/>
      <c r="IW48" s="40"/>
    </row>
    <row r="49" customFormat="false" ht="16.5" hidden="false" customHeight="true" outlineLevel="0" collapsed="false">
      <c r="A49" s="148" t="s">
        <v>74</v>
      </c>
      <c r="B49" s="149"/>
      <c r="C49" s="150" t="s">
        <v>75</v>
      </c>
      <c r="D49" s="151"/>
      <c r="E49" s="151"/>
      <c r="F49" s="152"/>
      <c r="G49" s="151"/>
      <c r="H49" s="152"/>
      <c r="I49" s="155" t="n">
        <f aca="false">I48-I40</f>
        <v>510.1</v>
      </c>
      <c r="J49" s="151"/>
      <c r="K49" s="155" t="n">
        <f aca="false">K48-K40</f>
        <v>251.8</v>
      </c>
      <c r="L49" s="152"/>
      <c r="M49" s="152"/>
      <c r="N49" s="152"/>
      <c r="O49" s="151"/>
      <c r="P49" s="153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  <c r="HW49" s="40"/>
      <c r="HX49" s="40"/>
      <c r="HY49" s="40"/>
      <c r="HZ49" s="40"/>
      <c r="IA49" s="40"/>
      <c r="IB49" s="40"/>
      <c r="IC49" s="40"/>
      <c r="ID49" s="40"/>
      <c r="IE49" s="40"/>
      <c r="IF49" s="40"/>
      <c r="IG49" s="40"/>
      <c r="IH49" s="40"/>
      <c r="II49" s="40"/>
      <c r="IJ49" s="40"/>
      <c r="IK49" s="40"/>
      <c r="IL49" s="40"/>
      <c r="IM49" s="40"/>
      <c r="IN49" s="40"/>
      <c r="IO49" s="40"/>
      <c r="IP49" s="40"/>
      <c r="IQ49" s="40"/>
      <c r="IR49" s="40"/>
      <c r="IS49" s="40"/>
      <c r="IT49" s="40"/>
      <c r="IU49" s="40"/>
      <c r="IV49" s="40"/>
      <c r="IW49" s="40"/>
    </row>
    <row r="50" customFormat="false" ht="9" hidden="false" customHeight="true" outlineLevel="0" collapsed="false">
      <c r="A50" s="156"/>
      <c r="B50" s="157"/>
      <c r="C50" s="158"/>
      <c r="D50" s="158"/>
      <c r="E50" s="158"/>
      <c r="F50" s="157"/>
      <c r="G50" s="158"/>
      <c r="H50" s="157"/>
      <c r="I50" s="158"/>
      <c r="J50" s="158"/>
      <c r="K50" s="158"/>
      <c r="L50" s="157"/>
      <c r="M50" s="158"/>
      <c r="N50" s="157"/>
      <c r="O50" s="158"/>
      <c r="P50" s="159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  <c r="AW50" s="160"/>
      <c r="AX50" s="160"/>
      <c r="AY50" s="160"/>
      <c r="AZ50" s="160"/>
      <c r="BA50" s="160"/>
      <c r="BB50" s="160"/>
      <c r="BC50" s="160"/>
      <c r="BD50" s="160"/>
      <c r="BE50" s="160"/>
      <c r="BF50" s="160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  <c r="DI50" s="160"/>
      <c r="DJ50" s="160"/>
      <c r="DK50" s="160"/>
      <c r="DL50" s="160"/>
      <c r="DM50" s="160"/>
      <c r="DN50" s="160"/>
      <c r="DO50" s="160"/>
      <c r="DP50" s="160"/>
      <c r="DQ50" s="160"/>
      <c r="DR50" s="160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60"/>
      <c r="EN50" s="160"/>
      <c r="EO50" s="160"/>
      <c r="EP50" s="160"/>
      <c r="EQ50" s="160"/>
      <c r="ER50" s="160"/>
      <c r="ES50" s="160"/>
      <c r="ET50" s="160"/>
      <c r="EU50" s="160"/>
      <c r="EV50" s="160"/>
      <c r="EW50" s="160"/>
      <c r="EX50" s="160"/>
      <c r="EY50" s="160"/>
      <c r="EZ50" s="160"/>
      <c r="FA50" s="160"/>
      <c r="FB50" s="160"/>
      <c r="FC50" s="160"/>
      <c r="FD50" s="160"/>
      <c r="FE50" s="160"/>
      <c r="FF50" s="160"/>
      <c r="FG50" s="160"/>
      <c r="FH50" s="160"/>
      <c r="FI50" s="160"/>
      <c r="FJ50" s="160"/>
      <c r="FK50" s="160"/>
      <c r="FL50" s="160"/>
      <c r="FM50" s="160"/>
      <c r="FN50" s="160"/>
      <c r="FO50" s="160"/>
      <c r="FP50" s="160"/>
      <c r="FQ50" s="160"/>
      <c r="FR50" s="160"/>
      <c r="FS50" s="160"/>
      <c r="FT50" s="160"/>
      <c r="FU50" s="160"/>
      <c r="FV50" s="160"/>
      <c r="FW50" s="160"/>
      <c r="FX50" s="160"/>
      <c r="FY50" s="160"/>
      <c r="FZ50" s="160"/>
      <c r="GA50" s="160"/>
      <c r="GB50" s="160"/>
      <c r="GC50" s="160"/>
      <c r="GD50" s="160"/>
      <c r="GE50" s="160"/>
      <c r="GF50" s="160"/>
      <c r="GG50" s="160"/>
      <c r="GH50" s="160"/>
      <c r="GI50" s="160"/>
      <c r="GJ50" s="160"/>
      <c r="GK50" s="160"/>
      <c r="GL50" s="160"/>
      <c r="GM50" s="160"/>
      <c r="GN50" s="160"/>
      <c r="GO50" s="160"/>
      <c r="GP50" s="160"/>
      <c r="GQ50" s="160"/>
      <c r="GR50" s="160"/>
      <c r="GS50" s="160"/>
      <c r="GT50" s="160"/>
      <c r="GU50" s="160"/>
      <c r="GV50" s="160"/>
      <c r="GW50" s="160"/>
      <c r="GX50" s="160"/>
      <c r="GY50" s="160"/>
      <c r="GZ50" s="160"/>
      <c r="HA50" s="160"/>
      <c r="HB50" s="160"/>
      <c r="HC50" s="160"/>
      <c r="HD50" s="160"/>
      <c r="HE50" s="160"/>
      <c r="HF50" s="160"/>
      <c r="HG50" s="160"/>
      <c r="HH50" s="160"/>
      <c r="HI50" s="160"/>
      <c r="HJ50" s="160"/>
      <c r="HK50" s="160"/>
      <c r="HL50" s="160"/>
      <c r="HM50" s="160"/>
      <c r="HN50" s="160"/>
      <c r="HO50" s="160"/>
      <c r="HP50" s="160"/>
      <c r="HQ50" s="160"/>
      <c r="HR50" s="160"/>
      <c r="HS50" s="160"/>
      <c r="HT50" s="160"/>
      <c r="HU50" s="160"/>
      <c r="HV50" s="160"/>
      <c r="HW50" s="160"/>
      <c r="HX50" s="160"/>
      <c r="HY50" s="160"/>
      <c r="HZ50" s="160"/>
      <c r="IA50" s="160"/>
      <c r="IB50" s="160"/>
      <c r="IC50" s="160"/>
      <c r="ID50" s="160"/>
      <c r="IE50" s="160"/>
      <c r="IF50" s="160"/>
      <c r="IG50" s="160"/>
      <c r="IH50" s="160"/>
      <c r="II50" s="160"/>
      <c r="IJ50" s="160"/>
      <c r="IK50" s="160"/>
      <c r="IL50" s="160"/>
      <c r="IM50" s="160"/>
      <c r="IN50" s="160"/>
      <c r="IO50" s="160"/>
      <c r="IP50" s="160"/>
      <c r="IQ50" s="160"/>
      <c r="IR50" s="160"/>
      <c r="IS50" s="160"/>
      <c r="IT50" s="160"/>
      <c r="IU50" s="160"/>
      <c r="IV50" s="160"/>
      <c r="IW50" s="160"/>
    </row>
    <row r="51" customFormat="false" ht="15" hidden="false" customHeight="true" outlineLevel="0" collapsed="false">
      <c r="A51" s="40"/>
      <c r="B51" s="40"/>
      <c r="C51" s="140"/>
      <c r="D51" s="141"/>
      <c r="E51" s="141"/>
      <c r="F51" s="40"/>
      <c r="G51" s="140"/>
      <c r="H51" s="40"/>
      <c r="I51" s="140"/>
      <c r="J51" s="141"/>
      <c r="K51" s="141"/>
      <c r="L51" s="40"/>
      <c r="M51" s="140"/>
      <c r="N51" s="40"/>
      <c r="O51" s="1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  <c r="HW51" s="40"/>
      <c r="HX51" s="40"/>
      <c r="HY51" s="40"/>
      <c r="HZ51" s="40"/>
      <c r="IA51" s="40"/>
      <c r="IB51" s="40"/>
      <c r="IC51" s="40"/>
      <c r="ID51" s="40"/>
      <c r="IE51" s="40"/>
      <c r="IF51" s="40"/>
      <c r="IG51" s="40"/>
      <c r="IH51" s="40"/>
      <c r="II51" s="40"/>
      <c r="IJ51" s="40"/>
      <c r="IK51" s="40"/>
      <c r="IL51" s="40"/>
      <c r="IM51" s="40"/>
      <c r="IN51" s="40"/>
      <c r="IO51" s="40"/>
      <c r="IP51" s="40"/>
      <c r="IQ51" s="40"/>
      <c r="IR51" s="40"/>
      <c r="IS51" s="40"/>
      <c r="IT51" s="40"/>
      <c r="IU51" s="40"/>
      <c r="IV51" s="40"/>
      <c r="IW51" s="40"/>
    </row>
    <row r="52" customFormat="false" ht="20.25" hidden="false" customHeight="true" outlineLevel="0" collapsed="false">
      <c r="A52" s="161" t="s">
        <v>76</v>
      </c>
      <c r="B52" s="162"/>
      <c r="C52" s="163"/>
      <c r="D52" s="163"/>
      <c r="E52" s="163"/>
      <c r="F52" s="163"/>
      <c r="G52" s="164" t="s">
        <v>77</v>
      </c>
      <c r="H52" s="164"/>
      <c r="I52" s="164"/>
      <c r="J52" s="165"/>
      <c r="K52" s="163"/>
      <c r="L52" s="166"/>
      <c r="M52" s="163"/>
      <c r="N52" s="166"/>
      <c r="O52" s="167"/>
      <c r="P52" s="168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69"/>
      <c r="BE52" s="169"/>
      <c r="BF52" s="169"/>
      <c r="BG52" s="169"/>
      <c r="BH52" s="169"/>
      <c r="BI52" s="169"/>
      <c r="BJ52" s="169"/>
      <c r="BK52" s="169"/>
      <c r="BL52" s="169"/>
      <c r="BM52" s="169"/>
      <c r="BN52" s="169"/>
      <c r="BO52" s="169"/>
      <c r="BP52" s="169"/>
      <c r="BQ52" s="169"/>
      <c r="BR52" s="169"/>
      <c r="BS52" s="169"/>
      <c r="BT52" s="169"/>
      <c r="BU52" s="169"/>
      <c r="BV52" s="169"/>
      <c r="BW52" s="169"/>
      <c r="BX52" s="169"/>
      <c r="BY52" s="169"/>
      <c r="BZ52" s="169"/>
      <c r="CA52" s="169"/>
      <c r="CB52" s="169"/>
      <c r="CC52" s="169"/>
      <c r="CD52" s="169"/>
      <c r="CE52" s="169"/>
      <c r="CF52" s="169"/>
      <c r="CG52" s="169"/>
      <c r="CH52" s="169"/>
      <c r="CI52" s="169"/>
      <c r="CJ52" s="169"/>
      <c r="CK52" s="169"/>
      <c r="CL52" s="169"/>
      <c r="CM52" s="169"/>
      <c r="CN52" s="169"/>
      <c r="CO52" s="169"/>
      <c r="CP52" s="169"/>
      <c r="CQ52" s="169"/>
      <c r="CR52" s="169"/>
      <c r="CS52" s="169"/>
      <c r="CT52" s="169"/>
      <c r="CU52" s="169"/>
      <c r="CV52" s="169"/>
      <c r="CW52" s="169"/>
      <c r="CX52" s="169"/>
      <c r="CY52" s="169"/>
      <c r="CZ52" s="169"/>
      <c r="DA52" s="169"/>
      <c r="DB52" s="169"/>
      <c r="DC52" s="169"/>
      <c r="DD52" s="169"/>
      <c r="DE52" s="169"/>
      <c r="DF52" s="169"/>
      <c r="DG52" s="169"/>
      <c r="DH52" s="169"/>
      <c r="DI52" s="169"/>
      <c r="DJ52" s="169"/>
      <c r="DK52" s="169"/>
      <c r="DL52" s="169"/>
      <c r="DM52" s="169"/>
      <c r="DN52" s="169"/>
      <c r="DO52" s="169"/>
      <c r="DP52" s="169"/>
      <c r="DQ52" s="169"/>
      <c r="DR52" s="169"/>
      <c r="DS52" s="169"/>
      <c r="DT52" s="169"/>
      <c r="DU52" s="169"/>
      <c r="DV52" s="169"/>
      <c r="DW52" s="169"/>
      <c r="DX52" s="169"/>
      <c r="DY52" s="169"/>
      <c r="DZ52" s="169"/>
      <c r="EA52" s="169"/>
      <c r="EB52" s="169"/>
      <c r="EC52" s="169"/>
      <c r="ED52" s="169"/>
      <c r="EE52" s="169"/>
      <c r="EF52" s="169"/>
      <c r="EG52" s="169"/>
      <c r="EH52" s="169"/>
      <c r="EI52" s="169"/>
      <c r="EJ52" s="169"/>
      <c r="EK52" s="169"/>
      <c r="EL52" s="169"/>
      <c r="EM52" s="169"/>
      <c r="EN52" s="169"/>
      <c r="EO52" s="169"/>
      <c r="EP52" s="169"/>
      <c r="EQ52" s="169"/>
      <c r="ER52" s="169"/>
      <c r="ES52" s="169"/>
      <c r="ET52" s="169"/>
      <c r="EU52" s="169"/>
      <c r="EV52" s="169"/>
      <c r="EW52" s="169"/>
      <c r="EX52" s="169"/>
      <c r="EY52" s="169"/>
      <c r="EZ52" s="169"/>
      <c r="FA52" s="169"/>
      <c r="FB52" s="169"/>
      <c r="FC52" s="169"/>
      <c r="FD52" s="169"/>
      <c r="FE52" s="169"/>
      <c r="FF52" s="169"/>
      <c r="FG52" s="169"/>
      <c r="FH52" s="169"/>
      <c r="FI52" s="169"/>
      <c r="FJ52" s="169"/>
      <c r="FK52" s="169"/>
      <c r="FL52" s="169"/>
      <c r="FM52" s="169"/>
      <c r="FN52" s="169"/>
      <c r="FO52" s="169"/>
      <c r="FP52" s="169"/>
      <c r="FQ52" s="169"/>
      <c r="FR52" s="169"/>
      <c r="FS52" s="169"/>
      <c r="FT52" s="169"/>
      <c r="FU52" s="169"/>
      <c r="FV52" s="169"/>
      <c r="FW52" s="169"/>
      <c r="FX52" s="169"/>
      <c r="FY52" s="169"/>
      <c r="FZ52" s="169"/>
      <c r="GA52" s="169"/>
      <c r="GB52" s="169"/>
      <c r="GC52" s="169"/>
      <c r="GD52" s="169"/>
      <c r="GE52" s="169"/>
      <c r="GF52" s="169"/>
      <c r="GG52" s="169"/>
      <c r="GH52" s="169"/>
      <c r="GI52" s="169"/>
      <c r="GJ52" s="169"/>
      <c r="GK52" s="169"/>
      <c r="GL52" s="169"/>
      <c r="GM52" s="169"/>
      <c r="GN52" s="169"/>
      <c r="GO52" s="169"/>
      <c r="GP52" s="169"/>
      <c r="GQ52" s="169"/>
      <c r="GR52" s="169"/>
      <c r="GS52" s="169"/>
      <c r="GT52" s="169"/>
      <c r="GU52" s="169"/>
      <c r="GV52" s="169"/>
      <c r="GW52" s="169"/>
      <c r="GX52" s="169"/>
      <c r="GY52" s="169"/>
      <c r="GZ52" s="169"/>
      <c r="HA52" s="169"/>
      <c r="HB52" s="169"/>
      <c r="HC52" s="169"/>
      <c r="HD52" s="169"/>
      <c r="HE52" s="169"/>
      <c r="HF52" s="169"/>
      <c r="HG52" s="169"/>
      <c r="HH52" s="169"/>
      <c r="HI52" s="169"/>
      <c r="HJ52" s="169"/>
      <c r="HK52" s="169"/>
      <c r="HL52" s="169"/>
      <c r="HM52" s="169"/>
      <c r="HN52" s="169"/>
      <c r="HO52" s="169"/>
      <c r="HP52" s="169"/>
      <c r="HQ52" s="169"/>
      <c r="HR52" s="169"/>
      <c r="HS52" s="169"/>
      <c r="HT52" s="169"/>
      <c r="HU52" s="169"/>
      <c r="HV52" s="169"/>
      <c r="HW52" s="169"/>
      <c r="HX52" s="169"/>
      <c r="HY52" s="169"/>
      <c r="HZ52" s="169"/>
      <c r="IA52" s="169"/>
      <c r="IB52" s="169"/>
      <c r="IC52" s="169"/>
      <c r="ID52" s="169"/>
      <c r="IE52" s="169"/>
      <c r="IF52" s="169"/>
      <c r="IG52" s="169"/>
      <c r="IH52" s="169"/>
      <c r="II52" s="169"/>
      <c r="IJ52" s="169"/>
      <c r="IK52" s="169"/>
      <c r="IL52" s="169"/>
      <c r="IM52" s="169"/>
      <c r="IN52" s="169"/>
      <c r="IO52" s="169"/>
      <c r="IP52" s="169"/>
      <c r="IQ52" s="169"/>
      <c r="IR52" s="169"/>
      <c r="IS52" s="169"/>
      <c r="IT52" s="169"/>
      <c r="IU52" s="169"/>
      <c r="IV52" s="169"/>
      <c r="IW52" s="169"/>
    </row>
    <row r="53" customFormat="false" ht="16.5" hidden="false" customHeight="true" outlineLevel="0" collapsed="false">
      <c r="A53" s="170"/>
      <c r="B53" s="171"/>
      <c r="C53" s="172" t="s">
        <v>4</v>
      </c>
      <c r="D53" s="172"/>
      <c r="E53" s="172" t="s">
        <v>78</v>
      </c>
      <c r="F53" s="172"/>
      <c r="G53" s="172" t="s">
        <v>79</v>
      </c>
      <c r="H53" s="173"/>
      <c r="I53" s="172" t="s">
        <v>80</v>
      </c>
      <c r="J53" s="174"/>
      <c r="K53" s="175" t="s">
        <v>81</v>
      </c>
      <c r="L53" s="176"/>
      <c r="M53" s="175" t="s">
        <v>5</v>
      </c>
      <c r="N53" s="176"/>
      <c r="O53" s="176" t="s">
        <v>9</v>
      </c>
      <c r="P53" s="177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69"/>
      <c r="AO53" s="169"/>
      <c r="AP53" s="169"/>
      <c r="AQ53" s="169"/>
      <c r="AR53" s="169"/>
      <c r="AS53" s="169"/>
      <c r="AT53" s="169"/>
      <c r="AU53" s="169"/>
      <c r="AV53" s="169"/>
      <c r="AW53" s="169"/>
      <c r="AX53" s="169"/>
      <c r="AY53" s="169"/>
      <c r="AZ53" s="169"/>
      <c r="BA53" s="169"/>
      <c r="BB53" s="169"/>
      <c r="BC53" s="169"/>
      <c r="BD53" s="169"/>
      <c r="BE53" s="169"/>
      <c r="BF53" s="169"/>
      <c r="BG53" s="169"/>
      <c r="BH53" s="169"/>
      <c r="BI53" s="169"/>
      <c r="BJ53" s="169"/>
      <c r="BK53" s="169"/>
      <c r="BL53" s="169"/>
      <c r="BM53" s="169"/>
      <c r="BN53" s="169"/>
      <c r="BO53" s="169"/>
      <c r="BP53" s="169"/>
      <c r="BQ53" s="169"/>
      <c r="BR53" s="169"/>
      <c r="BS53" s="169"/>
      <c r="BT53" s="169"/>
      <c r="BU53" s="169"/>
      <c r="BV53" s="169"/>
      <c r="BW53" s="169"/>
      <c r="BX53" s="169"/>
      <c r="BY53" s="169"/>
      <c r="BZ53" s="169"/>
      <c r="CA53" s="169"/>
      <c r="CB53" s="169"/>
      <c r="CC53" s="169"/>
      <c r="CD53" s="169"/>
      <c r="CE53" s="169"/>
      <c r="CF53" s="169"/>
      <c r="CG53" s="169"/>
      <c r="CH53" s="169"/>
      <c r="CI53" s="169"/>
      <c r="CJ53" s="169"/>
      <c r="CK53" s="169"/>
      <c r="CL53" s="169"/>
      <c r="CM53" s="169"/>
      <c r="CN53" s="169"/>
      <c r="CO53" s="169"/>
      <c r="CP53" s="169"/>
      <c r="CQ53" s="169"/>
      <c r="CR53" s="169"/>
      <c r="CS53" s="169"/>
      <c r="CT53" s="169"/>
      <c r="CU53" s="169"/>
      <c r="CV53" s="169"/>
      <c r="CW53" s="169"/>
      <c r="CX53" s="169"/>
      <c r="CY53" s="169"/>
      <c r="CZ53" s="169"/>
      <c r="DA53" s="169"/>
      <c r="DB53" s="169"/>
      <c r="DC53" s="169"/>
      <c r="DD53" s="169"/>
      <c r="DE53" s="169"/>
      <c r="DF53" s="169"/>
      <c r="DG53" s="169"/>
      <c r="DH53" s="169"/>
      <c r="DI53" s="169"/>
      <c r="DJ53" s="169"/>
      <c r="DK53" s="169"/>
      <c r="DL53" s="169"/>
      <c r="DM53" s="169"/>
      <c r="DN53" s="169"/>
      <c r="DO53" s="169"/>
      <c r="DP53" s="169"/>
      <c r="DQ53" s="169"/>
      <c r="DR53" s="169"/>
      <c r="DS53" s="169"/>
      <c r="DT53" s="169"/>
      <c r="DU53" s="169"/>
      <c r="DV53" s="169"/>
      <c r="DW53" s="169"/>
      <c r="DX53" s="169"/>
      <c r="DY53" s="169"/>
      <c r="DZ53" s="169"/>
      <c r="EA53" s="169"/>
      <c r="EB53" s="169"/>
      <c r="EC53" s="169"/>
      <c r="ED53" s="169"/>
      <c r="EE53" s="169"/>
      <c r="EF53" s="169"/>
      <c r="EG53" s="169"/>
      <c r="EH53" s="169"/>
      <c r="EI53" s="169"/>
      <c r="EJ53" s="169"/>
      <c r="EK53" s="169"/>
      <c r="EL53" s="169"/>
      <c r="EM53" s="169"/>
      <c r="EN53" s="169"/>
      <c r="EO53" s="169"/>
      <c r="EP53" s="169"/>
      <c r="EQ53" s="169"/>
      <c r="ER53" s="169"/>
      <c r="ES53" s="169"/>
      <c r="ET53" s="169"/>
      <c r="EU53" s="169"/>
      <c r="EV53" s="169"/>
      <c r="EW53" s="169"/>
      <c r="EX53" s="169"/>
      <c r="EY53" s="169"/>
      <c r="EZ53" s="169"/>
      <c r="FA53" s="169"/>
      <c r="FB53" s="169"/>
      <c r="FC53" s="169"/>
      <c r="FD53" s="169"/>
      <c r="FE53" s="169"/>
      <c r="FF53" s="169"/>
      <c r="FG53" s="169"/>
      <c r="FH53" s="169"/>
      <c r="FI53" s="169"/>
      <c r="FJ53" s="169"/>
      <c r="FK53" s="169"/>
      <c r="FL53" s="169"/>
      <c r="FM53" s="169"/>
      <c r="FN53" s="169"/>
      <c r="FO53" s="169"/>
      <c r="FP53" s="169"/>
      <c r="FQ53" s="169"/>
      <c r="FR53" s="169"/>
      <c r="FS53" s="169"/>
      <c r="FT53" s="169"/>
      <c r="FU53" s="169"/>
      <c r="FV53" s="169"/>
      <c r="FW53" s="169"/>
      <c r="FX53" s="169"/>
      <c r="FY53" s="169"/>
      <c r="FZ53" s="169"/>
      <c r="GA53" s="169"/>
      <c r="GB53" s="169"/>
      <c r="GC53" s="169"/>
      <c r="GD53" s="169"/>
      <c r="GE53" s="169"/>
      <c r="GF53" s="169"/>
      <c r="GG53" s="169"/>
      <c r="GH53" s="169"/>
      <c r="GI53" s="169"/>
      <c r="GJ53" s="169"/>
      <c r="GK53" s="169"/>
      <c r="GL53" s="169"/>
      <c r="GM53" s="169"/>
      <c r="GN53" s="169"/>
      <c r="GO53" s="169"/>
      <c r="GP53" s="169"/>
      <c r="GQ53" s="169"/>
      <c r="GR53" s="169"/>
      <c r="GS53" s="169"/>
      <c r="GT53" s="169"/>
      <c r="GU53" s="169"/>
      <c r="GV53" s="169"/>
      <c r="GW53" s="169"/>
      <c r="GX53" s="169"/>
      <c r="GY53" s="169"/>
      <c r="GZ53" s="169"/>
      <c r="HA53" s="169"/>
      <c r="HB53" s="169"/>
      <c r="HC53" s="169"/>
      <c r="HD53" s="169"/>
      <c r="HE53" s="169"/>
      <c r="HF53" s="169"/>
      <c r="HG53" s="169"/>
      <c r="HH53" s="169"/>
      <c r="HI53" s="169"/>
      <c r="HJ53" s="169"/>
      <c r="HK53" s="169"/>
      <c r="HL53" s="169"/>
      <c r="HM53" s="169"/>
      <c r="HN53" s="169"/>
      <c r="HO53" s="169"/>
      <c r="HP53" s="169"/>
      <c r="HQ53" s="169"/>
      <c r="HR53" s="169"/>
      <c r="HS53" s="169"/>
      <c r="HT53" s="169"/>
      <c r="HU53" s="169"/>
      <c r="HV53" s="169"/>
      <c r="HW53" s="169"/>
      <c r="HX53" s="169"/>
      <c r="HY53" s="169"/>
      <c r="HZ53" s="169"/>
      <c r="IA53" s="169"/>
      <c r="IB53" s="169"/>
      <c r="IC53" s="169"/>
      <c r="ID53" s="169"/>
      <c r="IE53" s="169"/>
      <c r="IF53" s="169"/>
      <c r="IG53" s="169"/>
      <c r="IH53" s="169"/>
      <c r="II53" s="169"/>
      <c r="IJ53" s="169"/>
      <c r="IK53" s="169"/>
      <c r="IL53" s="169"/>
      <c r="IM53" s="169"/>
      <c r="IN53" s="169"/>
      <c r="IO53" s="169"/>
      <c r="IP53" s="169"/>
      <c r="IQ53" s="169"/>
      <c r="IR53" s="169"/>
      <c r="IS53" s="169"/>
      <c r="IT53" s="169"/>
      <c r="IU53" s="169"/>
      <c r="IV53" s="169"/>
      <c r="IW53" s="169"/>
    </row>
    <row r="54" customFormat="false" ht="20.25" hidden="false" customHeight="true" outlineLevel="0" collapsed="false">
      <c r="A54" s="178" t="s">
        <v>82</v>
      </c>
      <c r="B54" s="179"/>
      <c r="C54" s="180" t="n">
        <v>751</v>
      </c>
      <c r="D54" s="181"/>
      <c r="E54" s="180" t="n">
        <v>562</v>
      </c>
      <c r="F54" s="181"/>
      <c r="G54" s="180" t="n">
        <v>0</v>
      </c>
      <c r="H54" s="180"/>
      <c r="I54" s="180" t="n">
        <v>0</v>
      </c>
      <c r="J54" s="181"/>
      <c r="K54" s="182" t="n">
        <f aca="false">SUM(C54:I54)</f>
        <v>1313</v>
      </c>
      <c r="L54" s="182"/>
      <c r="M54" s="182" t="n">
        <f aca="false">C57+E57</f>
        <v>1423</v>
      </c>
      <c r="N54" s="183"/>
      <c r="O54" s="182" t="n">
        <f aca="false">M54-K54</f>
        <v>110</v>
      </c>
      <c r="P54" s="184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  <c r="HD54" s="60"/>
      <c r="HE54" s="60"/>
      <c r="HF54" s="60"/>
      <c r="HG54" s="60"/>
      <c r="HH54" s="60"/>
      <c r="HI54" s="60"/>
      <c r="HJ54" s="60"/>
      <c r="HK54" s="60"/>
      <c r="HL54" s="60"/>
      <c r="HM54" s="60"/>
      <c r="HN54" s="60"/>
      <c r="HO54" s="60"/>
      <c r="HP54" s="60"/>
      <c r="HQ54" s="60"/>
      <c r="HR54" s="60"/>
      <c r="HS54" s="60"/>
      <c r="HT54" s="60"/>
      <c r="HU54" s="60"/>
      <c r="HV54" s="60"/>
      <c r="HW54" s="60"/>
      <c r="HX54" s="60"/>
      <c r="HY54" s="60"/>
      <c r="HZ54" s="60"/>
      <c r="IA54" s="60"/>
      <c r="IB54" s="60"/>
      <c r="IC54" s="60"/>
      <c r="ID54" s="60"/>
      <c r="IE54" s="60"/>
      <c r="IF54" s="60"/>
      <c r="IG54" s="60"/>
      <c r="IH54" s="60"/>
      <c r="II54" s="60"/>
      <c r="IJ54" s="60"/>
      <c r="IK54" s="60"/>
      <c r="IL54" s="60"/>
      <c r="IM54" s="60"/>
      <c r="IN54" s="60"/>
      <c r="IO54" s="60"/>
      <c r="IP54" s="60"/>
      <c r="IQ54" s="60"/>
      <c r="IR54" s="60"/>
      <c r="IS54" s="60"/>
      <c r="IT54" s="60"/>
      <c r="IU54" s="60"/>
      <c r="IV54" s="60"/>
      <c r="IW54" s="60"/>
    </row>
    <row r="55" customFormat="false" ht="9.75" hidden="false" customHeight="true" outlineLevel="0" collapsed="false">
      <c r="A55" s="185"/>
      <c r="B55" s="179"/>
      <c r="C55" s="180"/>
      <c r="D55" s="181"/>
      <c r="E55" s="180"/>
      <c r="F55" s="181"/>
      <c r="G55" s="180"/>
      <c r="H55" s="180"/>
      <c r="I55" s="180"/>
      <c r="J55" s="181"/>
      <c r="K55" s="181"/>
      <c r="L55" s="181"/>
      <c r="M55" s="181"/>
      <c r="N55" s="179"/>
      <c r="O55" s="181"/>
      <c r="P55" s="184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0"/>
      <c r="CI55" s="60"/>
      <c r="CJ55" s="60"/>
      <c r="CK55" s="60"/>
      <c r="CL55" s="60"/>
      <c r="CM55" s="60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  <c r="EU55" s="60"/>
      <c r="EV55" s="60"/>
      <c r="EW55" s="60"/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0"/>
      <c r="GC55" s="60"/>
      <c r="GD55" s="60"/>
      <c r="GE55" s="60"/>
      <c r="GF55" s="60"/>
      <c r="GG55" s="60"/>
      <c r="GH55" s="60"/>
      <c r="GI55" s="60"/>
      <c r="GJ55" s="60"/>
      <c r="GK55" s="60"/>
      <c r="GL55" s="60"/>
      <c r="GM55" s="60"/>
      <c r="GN55" s="60"/>
      <c r="GO55" s="60"/>
      <c r="GP55" s="60"/>
      <c r="GQ55" s="60"/>
      <c r="GR55" s="60"/>
      <c r="GS55" s="60"/>
      <c r="GT55" s="60"/>
      <c r="GU55" s="60"/>
      <c r="GV55" s="60"/>
      <c r="GW55" s="60"/>
      <c r="GX55" s="60"/>
      <c r="GY55" s="60"/>
      <c r="GZ55" s="60"/>
      <c r="HA55" s="60"/>
      <c r="HB55" s="60"/>
      <c r="HC55" s="60"/>
      <c r="HD55" s="60"/>
      <c r="HE55" s="60"/>
      <c r="HF55" s="60"/>
      <c r="HG55" s="60"/>
      <c r="HH55" s="60"/>
      <c r="HI55" s="60"/>
      <c r="HJ55" s="60"/>
      <c r="HK55" s="60"/>
      <c r="HL55" s="60"/>
      <c r="HM55" s="60"/>
      <c r="HN55" s="60"/>
      <c r="HO55" s="60"/>
      <c r="HP55" s="60"/>
      <c r="HQ55" s="60"/>
      <c r="HR55" s="60"/>
      <c r="HS55" s="60"/>
      <c r="HT55" s="60"/>
      <c r="HU55" s="60"/>
      <c r="HV55" s="60"/>
      <c r="HW55" s="60"/>
      <c r="HX55" s="60"/>
      <c r="HY55" s="60"/>
      <c r="HZ55" s="60"/>
      <c r="IA55" s="60"/>
      <c r="IB55" s="60"/>
      <c r="IC55" s="60"/>
      <c r="ID55" s="60"/>
      <c r="IE55" s="60"/>
      <c r="IF55" s="60"/>
      <c r="IG55" s="60"/>
      <c r="IH55" s="60"/>
      <c r="II55" s="60"/>
      <c r="IJ55" s="60"/>
      <c r="IK55" s="60"/>
      <c r="IL55" s="60"/>
      <c r="IM55" s="60"/>
      <c r="IN55" s="60"/>
      <c r="IO55" s="60"/>
      <c r="IP55" s="60"/>
      <c r="IQ55" s="60"/>
      <c r="IR55" s="60"/>
      <c r="IS55" s="60"/>
      <c r="IT55" s="60"/>
      <c r="IU55" s="60"/>
      <c r="IV55" s="60"/>
      <c r="IW55" s="60"/>
    </row>
    <row r="56" customFormat="false" ht="29.25" hidden="false" customHeight="true" outlineLevel="0" collapsed="false">
      <c r="A56" s="186"/>
      <c r="B56" s="171"/>
      <c r="C56" s="174" t="s">
        <v>83</v>
      </c>
      <c r="D56" s="174"/>
      <c r="E56" s="174" t="s">
        <v>84</v>
      </c>
      <c r="F56" s="174"/>
      <c r="G56" s="174" t="s">
        <v>85</v>
      </c>
      <c r="H56" s="187"/>
      <c r="I56" s="174" t="s">
        <v>86</v>
      </c>
      <c r="J56" s="174"/>
      <c r="K56" s="172"/>
      <c r="L56" s="173"/>
      <c r="M56" s="172"/>
      <c r="N56" s="173"/>
      <c r="O56" s="187"/>
      <c r="P56" s="177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169"/>
      <c r="AV56" s="169"/>
      <c r="AW56" s="169"/>
      <c r="AX56" s="169"/>
      <c r="AY56" s="169"/>
      <c r="AZ56" s="169"/>
      <c r="BA56" s="169"/>
      <c r="BB56" s="169"/>
      <c r="BC56" s="169"/>
      <c r="BD56" s="169"/>
      <c r="BE56" s="169"/>
      <c r="BF56" s="169"/>
      <c r="BG56" s="169"/>
      <c r="BH56" s="169"/>
      <c r="BI56" s="169"/>
      <c r="BJ56" s="169"/>
      <c r="BK56" s="169"/>
      <c r="BL56" s="169"/>
      <c r="BM56" s="169"/>
      <c r="BN56" s="169"/>
      <c r="BO56" s="169"/>
      <c r="BP56" s="169"/>
      <c r="BQ56" s="169"/>
      <c r="BR56" s="169"/>
      <c r="BS56" s="169"/>
      <c r="BT56" s="169"/>
      <c r="BU56" s="169"/>
      <c r="BV56" s="169"/>
      <c r="BW56" s="169"/>
      <c r="BX56" s="169"/>
      <c r="BY56" s="169"/>
      <c r="BZ56" s="169"/>
      <c r="CA56" s="169"/>
      <c r="CB56" s="169"/>
      <c r="CC56" s="169"/>
      <c r="CD56" s="169"/>
      <c r="CE56" s="169"/>
      <c r="CF56" s="169"/>
      <c r="CG56" s="169"/>
      <c r="CH56" s="169"/>
      <c r="CI56" s="169"/>
      <c r="CJ56" s="169"/>
      <c r="CK56" s="169"/>
      <c r="CL56" s="169"/>
      <c r="CM56" s="169"/>
      <c r="CN56" s="169"/>
      <c r="CO56" s="169"/>
      <c r="CP56" s="169"/>
      <c r="CQ56" s="169"/>
      <c r="CR56" s="169"/>
      <c r="CS56" s="169"/>
      <c r="CT56" s="169"/>
      <c r="CU56" s="169"/>
      <c r="CV56" s="169"/>
      <c r="CW56" s="169"/>
      <c r="CX56" s="169"/>
      <c r="CY56" s="169"/>
      <c r="CZ56" s="169"/>
      <c r="DA56" s="169"/>
      <c r="DB56" s="169"/>
      <c r="DC56" s="169"/>
      <c r="DD56" s="169"/>
      <c r="DE56" s="169"/>
      <c r="DF56" s="169"/>
      <c r="DG56" s="169"/>
      <c r="DH56" s="169"/>
      <c r="DI56" s="169"/>
      <c r="DJ56" s="169"/>
      <c r="DK56" s="169"/>
      <c r="DL56" s="169"/>
      <c r="DM56" s="169"/>
      <c r="DN56" s="169"/>
      <c r="DO56" s="169"/>
      <c r="DP56" s="169"/>
      <c r="DQ56" s="169"/>
      <c r="DR56" s="169"/>
      <c r="DS56" s="169"/>
      <c r="DT56" s="169"/>
      <c r="DU56" s="169"/>
      <c r="DV56" s="169"/>
      <c r="DW56" s="169"/>
      <c r="DX56" s="169"/>
      <c r="DY56" s="169"/>
      <c r="DZ56" s="169"/>
      <c r="EA56" s="169"/>
      <c r="EB56" s="169"/>
      <c r="EC56" s="169"/>
      <c r="ED56" s="169"/>
      <c r="EE56" s="169"/>
      <c r="EF56" s="169"/>
      <c r="EG56" s="169"/>
      <c r="EH56" s="169"/>
      <c r="EI56" s="169"/>
      <c r="EJ56" s="169"/>
      <c r="EK56" s="169"/>
      <c r="EL56" s="169"/>
      <c r="EM56" s="169"/>
      <c r="EN56" s="169"/>
      <c r="EO56" s="169"/>
      <c r="EP56" s="169"/>
      <c r="EQ56" s="169"/>
      <c r="ER56" s="169"/>
      <c r="ES56" s="169"/>
      <c r="ET56" s="169"/>
      <c r="EU56" s="169"/>
      <c r="EV56" s="169"/>
      <c r="EW56" s="169"/>
      <c r="EX56" s="169"/>
      <c r="EY56" s="169"/>
      <c r="EZ56" s="169"/>
      <c r="FA56" s="169"/>
      <c r="FB56" s="169"/>
      <c r="FC56" s="169"/>
      <c r="FD56" s="169"/>
      <c r="FE56" s="169"/>
      <c r="FF56" s="169"/>
      <c r="FG56" s="169"/>
      <c r="FH56" s="169"/>
      <c r="FI56" s="169"/>
      <c r="FJ56" s="169"/>
      <c r="FK56" s="169"/>
      <c r="FL56" s="169"/>
      <c r="FM56" s="169"/>
      <c r="FN56" s="169"/>
      <c r="FO56" s="169"/>
      <c r="FP56" s="169"/>
      <c r="FQ56" s="169"/>
      <c r="FR56" s="169"/>
      <c r="FS56" s="169"/>
      <c r="FT56" s="169"/>
      <c r="FU56" s="169"/>
      <c r="FV56" s="169"/>
      <c r="FW56" s="169"/>
      <c r="FX56" s="169"/>
      <c r="FY56" s="169"/>
      <c r="FZ56" s="169"/>
      <c r="GA56" s="169"/>
      <c r="GB56" s="169"/>
      <c r="GC56" s="169"/>
      <c r="GD56" s="169"/>
      <c r="GE56" s="169"/>
      <c r="GF56" s="169"/>
      <c r="GG56" s="169"/>
      <c r="GH56" s="169"/>
      <c r="GI56" s="169"/>
      <c r="GJ56" s="169"/>
      <c r="GK56" s="169"/>
      <c r="GL56" s="169"/>
      <c r="GM56" s="169"/>
      <c r="GN56" s="169"/>
      <c r="GO56" s="169"/>
      <c r="GP56" s="169"/>
      <c r="GQ56" s="169"/>
      <c r="GR56" s="169"/>
      <c r="GS56" s="169"/>
      <c r="GT56" s="169"/>
      <c r="GU56" s="169"/>
      <c r="GV56" s="169"/>
      <c r="GW56" s="169"/>
      <c r="GX56" s="169"/>
      <c r="GY56" s="169"/>
      <c r="GZ56" s="169"/>
      <c r="HA56" s="169"/>
      <c r="HB56" s="169"/>
      <c r="HC56" s="169"/>
      <c r="HD56" s="169"/>
      <c r="HE56" s="169"/>
      <c r="HF56" s="169"/>
      <c r="HG56" s="169"/>
      <c r="HH56" s="169"/>
      <c r="HI56" s="169"/>
      <c r="HJ56" s="169"/>
      <c r="HK56" s="169"/>
      <c r="HL56" s="169"/>
      <c r="HM56" s="169"/>
      <c r="HN56" s="169"/>
      <c r="HO56" s="169"/>
      <c r="HP56" s="169"/>
      <c r="HQ56" s="169"/>
      <c r="HR56" s="169"/>
      <c r="HS56" s="169"/>
      <c r="HT56" s="169"/>
      <c r="HU56" s="169"/>
      <c r="HV56" s="169"/>
      <c r="HW56" s="169"/>
      <c r="HX56" s="169"/>
      <c r="HY56" s="169"/>
      <c r="HZ56" s="169"/>
      <c r="IA56" s="169"/>
      <c r="IB56" s="169"/>
      <c r="IC56" s="169"/>
      <c r="ID56" s="169"/>
      <c r="IE56" s="169"/>
      <c r="IF56" s="169"/>
      <c r="IG56" s="169"/>
      <c r="IH56" s="169"/>
      <c r="II56" s="169"/>
      <c r="IJ56" s="169"/>
      <c r="IK56" s="169"/>
      <c r="IL56" s="169"/>
      <c r="IM56" s="169"/>
      <c r="IN56" s="169"/>
      <c r="IO56" s="169"/>
      <c r="IP56" s="169"/>
      <c r="IQ56" s="169"/>
      <c r="IR56" s="169"/>
      <c r="IS56" s="169"/>
      <c r="IT56" s="169"/>
      <c r="IU56" s="169"/>
      <c r="IV56" s="169"/>
      <c r="IW56" s="169"/>
    </row>
    <row r="57" customFormat="false" ht="21.75" hidden="false" customHeight="true" outlineLevel="0" collapsed="false">
      <c r="A57" s="188" t="s">
        <v>87</v>
      </c>
      <c r="B57" s="104"/>
      <c r="C57" s="189" t="n">
        <v>883</v>
      </c>
      <c r="D57" s="190"/>
      <c r="E57" s="189" t="n">
        <v>540</v>
      </c>
      <c r="F57" s="190"/>
      <c r="G57" s="189" t="n">
        <v>0</v>
      </c>
      <c r="H57" s="189"/>
      <c r="I57" s="189" t="n">
        <v>0</v>
      </c>
      <c r="J57" s="190"/>
      <c r="K57" s="190"/>
      <c r="L57" s="190"/>
      <c r="M57" s="190"/>
      <c r="N57" s="104"/>
      <c r="O57" s="190"/>
      <c r="P57" s="106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60"/>
      <c r="CB57" s="60"/>
      <c r="CC57" s="60"/>
      <c r="CD57" s="60"/>
      <c r="CE57" s="60"/>
      <c r="CF57" s="60"/>
      <c r="CG57" s="60"/>
      <c r="CH57" s="60"/>
      <c r="CI57" s="60"/>
      <c r="CJ57" s="60"/>
      <c r="CK57" s="60"/>
      <c r="CL57" s="60"/>
      <c r="CM57" s="60"/>
      <c r="CN57" s="60"/>
      <c r="CO57" s="60"/>
      <c r="CP57" s="60"/>
      <c r="CQ57" s="60"/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0"/>
      <c r="DE57" s="60"/>
      <c r="DF57" s="60"/>
      <c r="DG57" s="60"/>
      <c r="DH57" s="60"/>
      <c r="DI57" s="60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  <c r="EU57" s="60"/>
      <c r="EV57" s="60"/>
      <c r="EW57" s="60"/>
      <c r="EX57" s="60"/>
      <c r="EY57" s="60"/>
      <c r="EZ57" s="60"/>
      <c r="FA57" s="60"/>
      <c r="FB57" s="60"/>
      <c r="FC57" s="60"/>
      <c r="FD57" s="60"/>
      <c r="FE57" s="60"/>
      <c r="FF57" s="60"/>
      <c r="FG57" s="60"/>
      <c r="FH57" s="60"/>
      <c r="FI57" s="60"/>
      <c r="FJ57" s="60"/>
      <c r="FK57" s="60"/>
      <c r="FL57" s="60"/>
      <c r="FM57" s="60"/>
      <c r="FN57" s="60"/>
      <c r="FO57" s="60"/>
      <c r="FP57" s="60"/>
      <c r="FQ57" s="60"/>
      <c r="FR57" s="60"/>
      <c r="FS57" s="60"/>
      <c r="FT57" s="60"/>
      <c r="FU57" s="60"/>
      <c r="FV57" s="60"/>
      <c r="FW57" s="60"/>
      <c r="FX57" s="60"/>
      <c r="FY57" s="60"/>
      <c r="FZ57" s="60"/>
      <c r="GA57" s="60"/>
      <c r="GB57" s="60"/>
      <c r="GC57" s="60"/>
      <c r="GD57" s="60"/>
      <c r="GE57" s="60"/>
      <c r="GF57" s="60"/>
      <c r="GG57" s="60"/>
      <c r="GH57" s="60"/>
      <c r="GI57" s="60"/>
      <c r="GJ57" s="60"/>
      <c r="GK57" s="60"/>
      <c r="GL57" s="60"/>
      <c r="GM57" s="60"/>
      <c r="GN57" s="60"/>
      <c r="GO57" s="60"/>
      <c r="GP57" s="60"/>
      <c r="GQ57" s="60"/>
      <c r="GR57" s="60"/>
      <c r="GS57" s="60"/>
      <c r="GT57" s="60"/>
      <c r="GU57" s="60"/>
      <c r="GV57" s="60"/>
      <c r="GW57" s="60"/>
      <c r="GX57" s="60"/>
      <c r="GY57" s="60"/>
      <c r="GZ57" s="60"/>
      <c r="HA57" s="60"/>
      <c r="HB57" s="60"/>
      <c r="HC57" s="60"/>
      <c r="HD57" s="60"/>
      <c r="HE57" s="60"/>
      <c r="HF57" s="60"/>
      <c r="HG57" s="60"/>
      <c r="HH57" s="60"/>
      <c r="HI57" s="60"/>
      <c r="HJ57" s="60"/>
      <c r="HK57" s="60"/>
      <c r="HL57" s="60"/>
      <c r="HM57" s="60"/>
      <c r="HN57" s="60"/>
      <c r="HO57" s="60"/>
      <c r="HP57" s="60"/>
      <c r="HQ57" s="60"/>
      <c r="HR57" s="60"/>
      <c r="HS57" s="60"/>
      <c r="HT57" s="60"/>
      <c r="HU57" s="60"/>
      <c r="HV57" s="60"/>
      <c r="HW57" s="60"/>
      <c r="HX57" s="60"/>
      <c r="HY57" s="60"/>
      <c r="HZ57" s="60"/>
      <c r="IA57" s="60"/>
      <c r="IB57" s="60"/>
      <c r="IC57" s="60"/>
      <c r="ID57" s="60"/>
      <c r="IE57" s="60"/>
      <c r="IF57" s="60"/>
      <c r="IG57" s="60"/>
      <c r="IH57" s="60"/>
      <c r="II57" s="60"/>
      <c r="IJ57" s="60"/>
      <c r="IK57" s="60"/>
      <c r="IL57" s="60"/>
      <c r="IM57" s="60"/>
      <c r="IN57" s="60"/>
      <c r="IO57" s="60"/>
      <c r="IP57" s="60"/>
      <c r="IQ57" s="60"/>
      <c r="IR57" s="60"/>
      <c r="IS57" s="60"/>
      <c r="IT57" s="60"/>
      <c r="IU57" s="60"/>
      <c r="IV57" s="60"/>
      <c r="IW57" s="60"/>
    </row>
    <row r="58" customFormat="false" ht="15" hidden="false" customHeight="true" outlineLevel="0" collapsed="false">
      <c r="A58" s="40"/>
      <c r="B58" s="40"/>
      <c r="C58" s="140"/>
      <c r="D58" s="141"/>
      <c r="E58" s="141"/>
      <c r="F58" s="40"/>
      <c r="G58" s="140"/>
      <c r="H58" s="40"/>
      <c r="I58" s="140"/>
      <c r="J58" s="141"/>
      <c r="K58" s="141"/>
      <c r="L58" s="40"/>
      <c r="M58" s="140"/>
      <c r="N58" s="40"/>
      <c r="O58" s="1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  <c r="HW58" s="40"/>
      <c r="HX58" s="40"/>
      <c r="HY58" s="40"/>
      <c r="HZ58" s="40"/>
      <c r="IA58" s="40"/>
      <c r="IB58" s="40"/>
      <c r="IC58" s="40"/>
      <c r="ID58" s="40"/>
      <c r="IE58" s="40"/>
      <c r="IF58" s="40"/>
      <c r="IG58" s="40"/>
      <c r="IH58" s="40"/>
      <c r="II58" s="40"/>
      <c r="IJ58" s="40"/>
      <c r="IK58" s="40"/>
      <c r="IL58" s="40"/>
      <c r="IM58" s="40"/>
      <c r="IN58" s="40"/>
      <c r="IO58" s="40"/>
      <c r="IP58" s="40"/>
      <c r="IQ58" s="40"/>
      <c r="IR58" s="40"/>
      <c r="IS58" s="40"/>
      <c r="IT58" s="40"/>
      <c r="IU58" s="40"/>
      <c r="IV58" s="40"/>
      <c r="IW58" s="40"/>
    </row>
    <row r="59" customFormat="false" ht="21" hidden="false" customHeight="true" outlineLevel="0" collapsed="false">
      <c r="A59" s="191" t="s">
        <v>88</v>
      </c>
      <c r="B59" s="192"/>
      <c r="C59" s="193"/>
      <c r="D59" s="194"/>
      <c r="E59" s="194"/>
      <c r="F59" s="195"/>
      <c r="G59" s="196"/>
      <c r="H59" s="195"/>
      <c r="I59" s="196"/>
      <c r="J59" s="194"/>
      <c r="K59" s="194"/>
      <c r="L59" s="195"/>
      <c r="M59" s="196"/>
      <c r="N59" s="195"/>
      <c r="O59" s="196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195"/>
      <c r="BZ59" s="195"/>
      <c r="CA59" s="195"/>
      <c r="CB59" s="195"/>
      <c r="CC59" s="195"/>
      <c r="CD59" s="195"/>
      <c r="CE59" s="195"/>
      <c r="CF59" s="195"/>
      <c r="CG59" s="195"/>
      <c r="CH59" s="195"/>
      <c r="CI59" s="195"/>
      <c r="CJ59" s="195"/>
      <c r="CK59" s="195"/>
      <c r="CL59" s="195"/>
      <c r="CM59" s="195"/>
      <c r="CN59" s="195"/>
      <c r="CO59" s="195"/>
      <c r="CP59" s="195"/>
      <c r="CQ59" s="195"/>
      <c r="CR59" s="195"/>
      <c r="CS59" s="195"/>
      <c r="CT59" s="195"/>
      <c r="CU59" s="195"/>
      <c r="CV59" s="195"/>
      <c r="CW59" s="195"/>
      <c r="CX59" s="195"/>
      <c r="CY59" s="195"/>
      <c r="CZ59" s="195"/>
      <c r="DA59" s="195"/>
      <c r="DB59" s="195"/>
      <c r="DC59" s="195"/>
      <c r="DD59" s="195"/>
      <c r="DE59" s="195"/>
      <c r="DF59" s="195"/>
      <c r="DG59" s="195"/>
      <c r="DH59" s="195"/>
      <c r="DI59" s="195"/>
      <c r="DJ59" s="195"/>
      <c r="DK59" s="195"/>
      <c r="DL59" s="195"/>
      <c r="DM59" s="195"/>
      <c r="DN59" s="195"/>
      <c r="DO59" s="195"/>
      <c r="DP59" s="195"/>
      <c r="DQ59" s="195"/>
      <c r="DR59" s="195"/>
      <c r="DS59" s="195"/>
      <c r="DT59" s="195"/>
      <c r="DU59" s="195"/>
      <c r="DV59" s="195"/>
      <c r="DW59" s="195"/>
      <c r="DX59" s="195"/>
      <c r="DY59" s="195"/>
      <c r="DZ59" s="195"/>
      <c r="EA59" s="195"/>
      <c r="EB59" s="195"/>
      <c r="EC59" s="195"/>
      <c r="ED59" s="195"/>
      <c r="EE59" s="195"/>
      <c r="EF59" s="195"/>
      <c r="EG59" s="195"/>
      <c r="EH59" s="195"/>
      <c r="EI59" s="195"/>
      <c r="EJ59" s="195"/>
      <c r="EK59" s="195"/>
      <c r="EL59" s="195"/>
      <c r="EM59" s="195"/>
      <c r="EN59" s="195"/>
      <c r="EO59" s="195"/>
      <c r="EP59" s="195"/>
      <c r="EQ59" s="195"/>
      <c r="ER59" s="195"/>
      <c r="ES59" s="195"/>
      <c r="ET59" s="195"/>
      <c r="EU59" s="195"/>
      <c r="EV59" s="195"/>
      <c r="EW59" s="195"/>
      <c r="EX59" s="195"/>
      <c r="EY59" s="195"/>
      <c r="EZ59" s="195"/>
      <c r="FA59" s="195"/>
      <c r="FB59" s="195"/>
      <c r="FC59" s="195"/>
      <c r="FD59" s="195"/>
      <c r="FE59" s="195"/>
      <c r="FF59" s="195"/>
      <c r="FG59" s="195"/>
      <c r="FH59" s="195"/>
      <c r="FI59" s="195"/>
      <c r="FJ59" s="195"/>
      <c r="FK59" s="195"/>
      <c r="FL59" s="195"/>
      <c r="FM59" s="195"/>
      <c r="FN59" s="195"/>
      <c r="FO59" s="195"/>
      <c r="FP59" s="195"/>
      <c r="FQ59" s="195"/>
      <c r="FR59" s="195"/>
      <c r="FS59" s="195"/>
      <c r="FT59" s="195"/>
      <c r="FU59" s="195"/>
      <c r="FV59" s="195"/>
      <c r="FW59" s="195"/>
      <c r="FX59" s="195"/>
      <c r="FY59" s="195"/>
      <c r="FZ59" s="195"/>
      <c r="GA59" s="195"/>
      <c r="GB59" s="195"/>
      <c r="GC59" s="195"/>
      <c r="GD59" s="195"/>
      <c r="GE59" s="195"/>
      <c r="GF59" s="195"/>
      <c r="GG59" s="195"/>
      <c r="GH59" s="195"/>
      <c r="GI59" s="195"/>
      <c r="GJ59" s="195"/>
      <c r="GK59" s="195"/>
      <c r="GL59" s="195"/>
      <c r="GM59" s="195"/>
      <c r="GN59" s="195"/>
      <c r="GO59" s="195"/>
      <c r="GP59" s="195"/>
      <c r="GQ59" s="195"/>
      <c r="GR59" s="195"/>
      <c r="GS59" s="195"/>
      <c r="GT59" s="195"/>
      <c r="GU59" s="195"/>
      <c r="GV59" s="195"/>
      <c r="GW59" s="195"/>
      <c r="GX59" s="195"/>
      <c r="GY59" s="195"/>
      <c r="GZ59" s="195"/>
      <c r="HA59" s="195"/>
      <c r="HB59" s="195"/>
      <c r="HC59" s="195"/>
      <c r="HD59" s="195"/>
      <c r="HE59" s="195"/>
      <c r="HF59" s="195"/>
      <c r="HG59" s="195"/>
      <c r="HH59" s="195"/>
      <c r="HI59" s="195"/>
      <c r="HJ59" s="195"/>
      <c r="HK59" s="195"/>
      <c r="HL59" s="195"/>
      <c r="HM59" s="195"/>
      <c r="HN59" s="195"/>
      <c r="HO59" s="195"/>
      <c r="HP59" s="195"/>
      <c r="HQ59" s="195"/>
      <c r="HR59" s="195"/>
      <c r="HS59" s="195"/>
      <c r="HT59" s="195"/>
      <c r="HU59" s="195"/>
      <c r="HV59" s="195"/>
      <c r="HW59" s="195"/>
      <c r="HX59" s="195"/>
      <c r="HY59" s="195"/>
      <c r="HZ59" s="195"/>
      <c r="IA59" s="195"/>
      <c r="IB59" s="195"/>
      <c r="IC59" s="195"/>
      <c r="ID59" s="195"/>
      <c r="IE59" s="195"/>
      <c r="IF59" s="195"/>
      <c r="IG59" s="195"/>
      <c r="IH59" s="195"/>
      <c r="II59" s="195"/>
      <c r="IJ59" s="195"/>
      <c r="IK59" s="195"/>
      <c r="IL59" s="195"/>
      <c r="IM59" s="195"/>
      <c r="IN59" s="195"/>
      <c r="IO59" s="195"/>
      <c r="IP59" s="195"/>
      <c r="IQ59" s="195"/>
      <c r="IR59" s="195"/>
      <c r="IS59" s="195"/>
      <c r="IT59" s="195"/>
      <c r="IU59" s="195"/>
      <c r="IV59" s="195"/>
      <c r="IW59" s="195"/>
    </row>
    <row r="60" customFormat="false" ht="15" hidden="false" customHeight="true" outlineLevel="0" collapsed="false">
      <c r="A60" s="40"/>
      <c r="B60" s="40"/>
      <c r="C60" s="140"/>
      <c r="D60" s="141"/>
      <c r="E60" s="141"/>
      <c r="F60" s="40"/>
      <c r="G60" s="140"/>
      <c r="H60" s="40"/>
      <c r="I60" s="140"/>
      <c r="J60" s="141"/>
      <c r="K60" s="141"/>
      <c r="L60" s="40"/>
      <c r="M60" s="140"/>
      <c r="N60" s="40"/>
      <c r="O60" s="1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  <c r="HW60" s="40"/>
      <c r="HX60" s="40"/>
      <c r="HY60" s="40"/>
      <c r="HZ60" s="40"/>
      <c r="IA60" s="40"/>
      <c r="IB60" s="40"/>
      <c r="IC60" s="40"/>
      <c r="ID60" s="40"/>
      <c r="IE60" s="40"/>
      <c r="IF60" s="40"/>
      <c r="IG60" s="40"/>
      <c r="IH60" s="40"/>
      <c r="II60" s="40"/>
      <c r="IJ60" s="40"/>
      <c r="IK60" s="40"/>
      <c r="IL60" s="40"/>
      <c r="IM60" s="40"/>
      <c r="IN60" s="40"/>
      <c r="IO60" s="40"/>
      <c r="IP60" s="40"/>
      <c r="IQ60" s="40"/>
      <c r="IR60" s="40"/>
      <c r="IS60" s="40"/>
      <c r="IT60" s="40"/>
      <c r="IU60" s="40"/>
      <c r="IV60" s="40"/>
      <c r="IW60" s="40"/>
    </row>
  </sheetData>
  <mergeCells count="1">
    <mergeCell ref="G52:I52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18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E5" activeCellId="0" sqref="E5:E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14"/>
    <col collapsed="false" customWidth="true" hidden="false" outlineLevel="0" max="2" min="2" style="0" width="19.56"/>
    <col collapsed="false" customWidth="true" hidden="false" outlineLevel="0" max="3" min="3" style="0" width="2.42"/>
    <col collapsed="false" customWidth="true" hidden="false" outlineLevel="0" max="4" min="4" style="0" width="16.42"/>
    <col collapsed="false" customWidth="true" hidden="false" outlineLevel="0" max="5" min="5" style="0" width="6.56"/>
    <col collapsed="false" customWidth="true" hidden="false" outlineLevel="0" max="6" min="6" style="0" width="4.28"/>
    <col collapsed="false" customWidth="true" hidden="false" outlineLevel="0" max="7" min="7" style="0" width="64.13"/>
    <col collapsed="false" customWidth="true" hidden="false" outlineLevel="0" max="49" min="8" style="197" width="9.14"/>
  </cols>
  <sheetData>
    <row r="1" customFormat="false" ht="18" hidden="false" customHeight="false" outlineLevel="0" collapsed="false">
      <c r="A1" s="198" t="s">
        <v>38</v>
      </c>
      <c r="B1" s="198"/>
      <c r="C1" s="198"/>
      <c r="D1" s="198"/>
    </row>
    <row r="2" customFormat="false" ht="12.75" hidden="false" customHeight="false" outlineLevel="0" collapsed="false">
      <c r="G2" s="199" t="s">
        <v>89</v>
      </c>
    </row>
    <row r="3" customFormat="false" ht="12.75" hidden="false" customHeight="false" outlineLevel="0" collapsed="false">
      <c r="B3" s="200"/>
      <c r="D3" s="200"/>
      <c r="F3" s="201"/>
      <c r="G3" s="199" t="s">
        <v>90</v>
      </c>
    </row>
    <row r="4" customFormat="false" ht="12.75" hidden="false" customHeight="false" outlineLevel="0" collapsed="false">
      <c r="A4" s="200" t="s">
        <v>91</v>
      </c>
      <c r="B4" s="200"/>
      <c r="C4" s="200"/>
      <c r="D4" s="200"/>
      <c r="E4" s="200"/>
    </row>
    <row r="5" customFormat="false" ht="12.75" hidden="false" customHeight="false" outlineLevel="0" collapsed="false">
      <c r="A5" s="202" t="n">
        <v>1</v>
      </c>
      <c r="B5" s="200" t="s">
        <v>92</v>
      </c>
      <c r="D5" s="200" t="s">
        <v>93</v>
      </c>
      <c r="E5" s="201" t="n">
        <v>3.6</v>
      </c>
    </row>
    <row r="6" customFormat="false" ht="12.75" hidden="false" customHeight="false" outlineLevel="0" collapsed="false">
      <c r="A6" s="202" t="n">
        <v>2</v>
      </c>
      <c r="B6" s="200" t="s">
        <v>94</v>
      </c>
      <c r="D6" s="200" t="s">
        <v>95</v>
      </c>
      <c r="E6" s="201" t="n">
        <v>2.4</v>
      </c>
    </row>
    <row r="7" customFormat="false" ht="12.75" hidden="false" customHeight="false" outlineLevel="0" collapsed="false">
      <c r="A7" s="202" t="n">
        <v>3</v>
      </c>
      <c r="B7" s="200" t="s">
        <v>96</v>
      </c>
      <c r="D7" s="200" t="s">
        <v>95</v>
      </c>
      <c r="E7" s="201" t="n">
        <v>1.9</v>
      </c>
    </row>
    <row r="8" customFormat="false" ht="12.75" hidden="false" customHeight="false" outlineLevel="0" collapsed="false">
      <c r="A8" s="202" t="n">
        <v>4</v>
      </c>
      <c r="B8" s="200" t="s">
        <v>97</v>
      </c>
      <c r="D8" s="200" t="s">
        <v>98</v>
      </c>
      <c r="E8" s="203" t="n">
        <v>1.5</v>
      </c>
    </row>
    <row r="9" customFormat="false" ht="12.75" hidden="false" customHeight="false" outlineLevel="0" collapsed="false">
      <c r="A9" s="202" t="n">
        <v>5</v>
      </c>
      <c r="B9" s="200" t="s">
        <v>99</v>
      </c>
      <c r="D9" s="200" t="s">
        <v>100</v>
      </c>
      <c r="E9" s="201" t="n">
        <v>1.3</v>
      </c>
    </row>
    <row r="10" customFormat="false" ht="12.75" hidden="false" customHeight="false" outlineLevel="0" collapsed="false">
      <c r="A10" s="202" t="n">
        <v>6</v>
      </c>
      <c r="B10" s="200" t="s">
        <v>101</v>
      </c>
      <c r="D10" s="200" t="s">
        <v>98</v>
      </c>
      <c r="E10" s="201" t="n">
        <v>1</v>
      </c>
    </row>
    <row r="11" customFormat="false" ht="12.75" hidden="false" customHeight="false" outlineLevel="0" collapsed="false">
      <c r="A11" s="202" t="n">
        <v>7</v>
      </c>
      <c r="B11" s="200" t="s">
        <v>102</v>
      </c>
      <c r="D11" s="200" t="s">
        <v>98</v>
      </c>
      <c r="E11" s="201" t="n">
        <v>1</v>
      </c>
    </row>
    <row r="12" customFormat="false" ht="12.75" hidden="false" customHeight="false" outlineLevel="0" collapsed="false">
      <c r="A12" s="202" t="n">
        <v>8</v>
      </c>
      <c r="B12" s="200" t="s">
        <v>103</v>
      </c>
      <c r="D12" s="200" t="s">
        <v>98</v>
      </c>
      <c r="E12" s="201" t="n">
        <v>1</v>
      </c>
    </row>
    <row r="13" customFormat="false" ht="12.75" hidden="false" customHeight="false" outlineLevel="0" collapsed="false">
      <c r="A13" s="202" t="n">
        <v>9</v>
      </c>
      <c r="B13" s="200" t="s">
        <v>104</v>
      </c>
      <c r="D13" s="200" t="s">
        <v>95</v>
      </c>
      <c r="E13" s="201" t="n">
        <v>1</v>
      </c>
    </row>
    <row r="14" customFormat="false" ht="12.75" hidden="false" customHeight="false" outlineLevel="0" collapsed="false">
      <c r="A14" s="202" t="n">
        <v>10</v>
      </c>
      <c r="B14" s="200" t="s">
        <v>105</v>
      </c>
      <c r="D14" s="200" t="s">
        <v>98</v>
      </c>
      <c r="E14" s="204" t="n">
        <v>0.8</v>
      </c>
    </row>
    <row r="15" customFormat="false" ht="12.75" hidden="false" customHeight="false" outlineLevel="0" collapsed="false">
      <c r="A15" s="202"/>
      <c r="B15" s="200"/>
      <c r="C15" s="205"/>
      <c r="D15" s="200"/>
      <c r="E15" s="201" t="n">
        <f aca="false">SUM(E5:E14)</f>
        <v>15.5</v>
      </c>
    </row>
    <row r="16" customFormat="false" ht="12.75" hidden="false" customHeight="false" outlineLevel="0" collapsed="false">
      <c r="A16" s="202"/>
      <c r="B16" s="200" t="s">
        <v>106</v>
      </c>
      <c r="C16" s="205"/>
      <c r="D16" s="200"/>
      <c r="E16" s="201" t="n">
        <v>1.1</v>
      </c>
    </row>
    <row r="17" customFormat="false" ht="13.5" hidden="false" customHeight="false" outlineLevel="0" collapsed="false">
      <c r="A17" s="202"/>
      <c r="B17" s="206" t="s">
        <v>107</v>
      </c>
      <c r="C17" s="205"/>
      <c r="D17" s="200"/>
      <c r="E17" s="207" t="n">
        <f aca="false">SUM(E15:E16)</f>
        <v>16.6</v>
      </c>
      <c r="G17" s="208" t="s">
        <v>108</v>
      </c>
    </row>
    <row r="18" customFormat="false" ht="13.5" hidden="false" customHeight="false" outlineLevel="0" collapsed="false"/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7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7" width="6.7"/>
    <col collapsed="false" customWidth="true" hidden="false" outlineLevel="0" max="5" min="2" style="0" width="16.7"/>
  </cols>
  <sheetData>
    <row r="1" customFormat="false" ht="18" hidden="false" customHeight="false" outlineLevel="0" collapsed="false">
      <c r="A1" s="198" t="s">
        <v>38</v>
      </c>
      <c r="B1" s="198"/>
      <c r="C1" s="198"/>
    </row>
    <row r="2" customFormat="false" ht="12.75" hidden="false" customHeight="false" outlineLevel="0" collapsed="false">
      <c r="B2" s="40"/>
      <c r="C2" s="40"/>
      <c r="D2" s="40"/>
      <c r="E2" s="40"/>
    </row>
    <row r="3" customFormat="false" ht="15" hidden="false" customHeight="true" outlineLevel="0" collapsed="false">
      <c r="A3" s="209"/>
      <c r="B3" s="210" t="s">
        <v>109</v>
      </c>
      <c r="C3" s="210"/>
      <c r="D3" s="211" t="s">
        <v>110</v>
      </c>
      <c r="E3" s="211"/>
    </row>
    <row r="4" customFormat="false" ht="12" hidden="false" customHeight="false" outlineLevel="0" collapsed="false">
      <c r="A4" s="209"/>
      <c r="B4" s="212" t="s">
        <v>111</v>
      </c>
      <c r="C4" s="213" t="s">
        <v>112</v>
      </c>
      <c r="D4" s="214" t="s">
        <v>111</v>
      </c>
      <c r="E4" s="214" t="s">
        <v>112</v>
      </c>
      <c r="F4" s="40" t="s">
        <v>113</v>
      </c>
    </row>
    <row r="5" customFormat="false" ht="12" hidden="false" customHeight="false" outlineLevel="0" collapsed="false">
      <c r="A5" s="215" t="s">
        <v>22</v>
      </c>
      <c r="B5" s="216" t="n">
        <v>56.6</v>
      </c>
      <c r="C5" s="217" t="n">
        <v>0.45</v>
      </c>
      <c r="D5" s="218" t="n">
        <v>0</v>
      </c>
      <c r="E5" s="218" t="n">
        <v>0</v>
      </c>
    </row>
    <row r="6" customFormat="false" ht="12" hidden="false" customHeight="false" outlineLevel="0" collapsed="false">
      <c r="A6" s="215" t="s">
        <v>23</v>
      </c>
      <c r="B6" s="216" t="n">
        <v>64.03</v>
      </c>
      <c r="C6" s="217" t="n">
        <v>0.39</v>
      </c>
      <c r="D6" s="219" t="n">
        <f aca="false">(+B6-B$5)/B$5</f>
        <v>0.131272084805654</v>
      </c>
      <c r="E6" s="219" t="n">
        <f aca="false">(+C6-C$5)/C$5</f>
        <v>-0.133333333333333</v>
      </c>
    </row>
    <row r="7" customFormat="false" ht="12" hidden="false" customHeight="false" outlineLevel="0" collapsed="false">
      <c r="A7" s="215" t="s">
        <v>24</v>
      </c>
      <c r="B7" s="216" t="n">
        <v>67.9</v>
      </c>
      <c r="C7" s="217" t="n">
        <v>0.65</v>
      </c>
      <c r="D7" s="219" t="n">
        <f aca="false">(+B7-B$5)/B$5</f>
        <v>0.199646643109541</v>
      </c>
      <c r="E7" s="219" t="n">
        <f aca="false">(+C7-C$5)/C$5</f>
        <v>0.444444444444445</v>
      </c>
    </row>
    <row r="8" customFormat="false" ht="12" hidden="false" customHeight="false" outlineLevel="0" collapsed="false">
      <c r="A8" s="215" t="s">
        <v>25</v>
      </c>
      <c r="B8" s="216" t="n">
        <v>70.2</v>
      </c>
      <c r="C8" s="217" t="n">
        <v>0.43</v>
      </c>
      <c r="D8" s="220" t="n">
        <f aca="false">(+B8-B$5)/B$5</f>
        <v>0.240282685512368</v>
      </c>
      <c r="E8" s="220" t="n">
        <f aca="false">(+C8-C$5)/C$5</f>
        <v>-0.0444444444444445</v>
      </c>
    </row>
    <row r="9" customFormat="false" ht="12" hidden="false" customHeight="false" outlineLevel="0" collapsed="false">
      <c r="A9" s="215" t="s">
        <v>26</v>
      </c>
      <c r="B9" s="216" t="n">
        <v>89</v>
      </c>
      <c r="C9" s="217" t="n">
        <v>0.37</v>
      </c>
      <c r="D9" s="220" t="n">
        <f aca="false">(+B9-B$5)/B$5</f>
        <v>0.57243816254417</v>
      </c>
      <c r="E9" s="220" t="n">
        <f aca="false">(+C9-C$5)/C$5</f>
        <v>-0.177777777777778</v>
      </c>
    </row>
    <row r="10" customFormat="false" ht="12" hidden="false" customHeight="false" outlineLevel="0" collapsed="false">
      <c r="A10" s="215" t="s">
        <v>27</v>
      </c>
      <c r="B10" s="216" t="n">
        <v>86.53</v>
      </c>
      <c r="C10" s="217" t="n">
        <v>0.53</v>
      </c>
      <c r="D10" s="220" t="n">
        <f aca="false">(+B10-B$5)/B$5</f>
        <v>0.528798586572438</v>
      </c>
      <c r="E10" s="220" t="n">
        <f aca="false">(+C10-C$5)/C$5</f>
        <v>0.177777777777778</v>
      </c>
    </row>
    <row r="11" customFormat="false" ht="12" hidden="false" customHeight="false" outlineLevel="0" collapsed="false">
      <c r="A11" s="215" t="s">
        <v>28</v>
      </c>
      <c r="B11" s="216" t="n">
        <v>77.98</v>
      </c>
      <c r="C11" s="217" t="n">
        <v>0.38</v>
      </c>
      <c r="D11" s="220" t="n">
        <f aca="false">(+B11-B$5)/B$5</f>
        <v>0.37773851590106</v>
      </c>
      <c r="E11" s="220" t="n">
        <f aca="false">(+C11-C$5)/C$5</f>
        <v>-0.155555555555556</v>
      </c>
    </row>
    <row r="12" customFormat="false" ht="12" hidden="false" customHeight="false" outlineLevel="0" collapsed="false">
      <c r="A12" s="215" t="s">
        <v>29</v>
      </c>
      <c r="B12" s="216" t="n">
        <v>78.17</v>
      </c>
      <c r="C12" s="217" t="n">
        <v>0.35</v>
      </c>
      <c r="D12" s="220" t="n">
        <f aca="false">(+B12-B$5)/B$5</f>
        <v>0.381095406360424</v>
      </c>
      <c r="E12" s="220" t="n">
        <f aca="false">(+C12-C$5)/C$5</f>
        <v>-0.222222222222222</v>
      </c>
    </row>
    <row r="13" customFormat="false" ht="12" hidden="false" customHeight="false" outlineLevel="0" collapsed="false">
      <c r="A13" s="215" t="s">
        <v>30</v>
      </c>
      <c r="B13" s="216"/>
      <c r="C13" s="217"/>
      <c r="D13" s="221" t="n">
        <f aca="false">(+B13-B$5)/B$5</f>
        <v>-1</v>
      </c>
      <c r="E13" s="221" t="n">
        <f aca="false">(+C13-C$5)/C$5</f>
        <v>-1</v>
      </c>
    </row>
    <row r="14" customFormat="false" ht="12" hidden="false" customHeight="false" outlineLevel="0" collapsed="false">
      <c r="A14" s="215" t="s">
        <v>31</v>
      </c>
      <c r="B14" s="216"/>
      <c r="C14" s="217"/>
      <c r="D14" s="221" t="n">
        <f aca="false">(+B14-B$5)/B$5</f>
        <v>-1</v>
      </c>
      <c r="E14" s="221" t="n">
        <f aca="false">(+C14-C$5)/C$5</f>
        <v>-1</v>
      </c>
    </row>
    <row r="15" customFormat="false" ht="12" hidden="false" customHeight="false" outlineLevel="0" collapsed="false">
      <c r="A15" s="215" t="s">
        <v>32</v>
      </c>
      <c r="B15" s="216"/>
      <c r="C15" s="217"/>
      <c r="D15" s="221" t="n">
        <f aca="false">(+B15-B$5)/B$5</f>
        <v>-1</v>
      </c>
      <c r="E15" s="221" t="n">
        <f aca="false">(+C15-C$5)/C$5</f>
        <v>-1</v>
      </c>
    </row>
    <row r="16" customFormat="false" ht="12" hidden="false" customHeight="false" outlineLevel="0" collapsed="false">
      <c r="A16" s="40"/>
      <c r="B16" s="216"/>
      <c r="C16" s="217"/>
      <c r="D16" s="221" t="n">
        <f aca="false">(+B16-B$5)/B$5</f>
        <v>-1</v>
      </c>
      <c r="E16" s="221" t="n">
        <f aca="false">(+C16-C$5)/C$5</f>
        <v>-1</v>
      </c>
    </row>
    <row r="17" customFormat="false" ht="12.75" hidden="false" customHeight="false" outlineLevel="0" collapsed="false">
      <c r="A17" s="40"/>
      <c r="B17" s="222"/>
      <c r="C17" s="223"/>
      <c r="D17" s="221" t="n">
        <f aca="false">(+B17-B$5)/B$5</f>
        <v>-1</v>
      </c>
      <c r="E17" s="221" t="n">
        <f aca="false">(+C17-C$5)/C$5</f>
        <v>-1</v>
      </c>
    </row>
    <row r="18" customFormat="false" ht="12.75" hidden="false" customHeight="false" outlineLevel="0" collapsed="false">
      <c r="B18" s="224"/>
      <c r="C18" s="224"/>
    </row>
    <row r="19" customFormat="false" ht="12.75" hidden="false" customHeight="false" outlineLevel="0" collapsed="false">
      <c r="C19" s="224"/>
    </row>
    <row r="20" customFormat="false" ht="12.75" hidden="false" customHeight="false" outlineLevel="0" collapsed="false">
      <c r="A20" s="225" t="s">
        <v>114</v>
      </c>
      <c r="C20" s="226"/>
    </row>
    <row r="21" customFormat="false" ht="12.75" hidden="false" customHeight="false" outlineLevel="0" collapsed="false">
      <c r="A21" s="215" t="s">
        <v>22</v>
      </c>
      <c r="B21" s="224" t="n">
        <v>5.2</v>
      </c>
      <c r="C21" s="226"/>
    </row>
    <row r="22" customFormat="false" ht="12.75" hidden="false" customHeight="false" outlineLevel="0" collapsed="false">
      <c r="A22" s="215" t="s">
        <v>23</v>
      </c>
      <c r="B22" s="224" t="n">
        <v>7.7</v>
      </c>
      <c r="C22" s="226"/>
    </row>
    <row r="23" customFormat="false" ht="12.75" hidden="false" customHeight="false" outlineLevel="0" collapsed="false">
      <c r="A23" s="215" t="s">
        <v>24</v>
      </c>
      <c r="B23" s="224" t="n">
        <v>6.9</v>
      </c>
      <c r="C23" s="226"/>
    </row>
    <row r="24" customFormat="false" ht="12.75" hidden="false" customHeight="false" outlineLevel="0" collapsed="false">
      <c r="A24" s="215" t="s">
        <v>25</v>
      </c>
      <c r="B24" s="224" t="n">
        <v>10.8</v>
      </c>
      <c r="C24" s="226"/>
    </row>
    <row r="25" customFormat="false" ht="12.75" hidden="false" customHeight="false" outlineLevel="0" collapsed="false">
      <c r="A25" s="215" t="s">
        <v>26</v>
      </c>
      <c r="B25" s="224" t="n">
        <v>8.5</v>
      </c>
    </row>
    <row r="26" customFormat="false" ht="12.75" hidden="false" customHeight="false" outlineLevel="0" collapsed="false">
      <c r="A26" s="215" t="s">
        <v>27</v>
      </c>
      <c r="B26" s="224" t="n">
        <v>3.6</v>
      </c>
    </row>
    <row r="27" customFormat="false" ht="12.75" hidden="false" customHeight="false" outlineLevel="0" collapsed="false">
      <c r="A27" s="215" t="s">
        <v>28</v>
      </c>
      <c r="B27" s="224" t="n">
        <v>14.5</v>
      </c>
    </row>
    <row r="28" customFormat="false" ht="12.75" hidden="false" customHeight="false" outlineLevel="0" collapsed="false">
      <c r="A28" s="215" t="s">
        <v>29</v>
      </c>
      <c r="B28" s="224" t="n">
        <v>17.4</v>
      </c>
    </row>
    <row r="29" customFormat="false" ht="12.75" hidden="false" customHeight="false" outlineLevel="0" collapsed="false">
      <c r="A29" s="215" t="s">
        <v>30</v>
      </c>
      <c r="B29" s="224"/>
    </row>
    <row r="30" customFormat="false" ht="12.75" hidden="false" customHeight="false" outlineLevel="0" collapsed="false">
      <c r="A30" s="215" t="s">
        <v>31</v>
      </c>
      <c r="B30" s="224"/>
    </row>
    <row r="31" customFormat="false" ht="12.75" hidden="false" customHeight="false" outlineLevel="0" collapsed="false">
      <c r="A31" s="215" t="s">
        <v>32</v>
      </c>
      <c r="B31" s="224"/>
    </row>
    <row r="32" customFormat="false" ht="12.75" hidden="false" customHeight="false" outlineLevel="0" collapsed="false">
      <c r="A32" s="215"/>
      <c r="B32" s="224"/>
    </row>
    <row r="33" customFormat="false" ht="12.75" hidden="false" customHeight="false" outlineLevel="0" collapsed="false">
      <c r="A33" s="215"/>
      <c r="B33" s="224"/>
    </row>
    <row r="34" customFormat="false" ht="12.75" hidden="false" customHeight="false" outlineLevel="0" collapsed="false">
      <c r="A34" s="227"/>
      <c r="B34" s="226"/>
    </row>
    <row r="35" customFormat="false" ht="12.75" hidden="false" customHeight="false" outlineLevel="0" collapsed="false">
      <c r="A35" s="227"/>
      <c r="B35" s="226"/>
    </row>
    <row r="36" customFormat="false" ht="12.75" hidden="false" customHeight="false" outlineLevel="0" collapsed="false">
      <c r="A36" s="227"/>
      <c r="B36" s="226"/>
    </row>
    <row r="37" customFormat="false" ht="12.75" hidden="false" customHeight="false" outlineLevel="0" collapsed="false">
      <c r="A37" s="227"/>
      <c r="B37" s="226"/>
    </row>
  </sheetData>
  <mergeCells count="3">
    <mergeCell ref="A1:C1"/>
    <mergeCell ref="B3:C3"/>
    <mergeCell ref="D3:E3"/>
  </mergeCells>
  <printOptions headings="false" gridLines="false" gridLinesSet="true" horizontalCentered="false" verticalCentered="false"/>
  <pageMargins left="0.747916666666667" right="0.747916666666667" top="0.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11.41796875" defaultRowHeight="12.75" customHeight="true" zeroHeight="false" outlineLevelRow="0" outlineLevelCol="0"/>
  <cols>
    <col collapsed="false" customWidth="true" hidden="false" outlineLevel="0" max="1" min="1" style="228" width="9.99"/>
    <col collapsed="false" customWidth="true" hidden="false" outlineLevel="0" max="2" min="2" style="229" width="16.42"/>
    <col collapsed="false" customWidth="true" hidden="false" outlineLevel="0" max="3" min="3" style="229" width="15.7"/>
    <col collapsed="false" customWidth="true" hidden="false" outlineLevel="0" max="4" min="4" style="229" width="16.28"/>
    <col collapsed="false" customWidth="true" hidden="false" outlineLevel="0" max="5" min="5" style="229" width="10.85"/>
    <col collapsed="false" customWidth="true" hidden="false" outlineLevel="0" max="6" min="6" style="229" width="12.7"/>
    <col collapsed="false" customWidth="true" hidden="false" outlineLevel="0" max="7" min="7" style="228" width="9.28"/>
    <col collapsed="false" customWidth="false" hidden="false" outlineLevel="0" max="257" min="8" style="228" width="11.42"/>
  </cols>
  <sheetData>
    <row r="1" customFormat="false" ht="21.75" hidden="false" customHeight="true" outlineLevel="0" collapsed="false">
      <c r="A1" s="198" t="s">
        <v>38</v>
      </c>
      <c r="B1" s="198"/>
      <c r="C1" s="198"/>
      <c r="D1" s="198"/>
      <c r="E1" s="198"/>
      <c r="G1" s="230"/>
    </row>
    <row r="2" customFormat="false" ht="27.75" hidden="false" customHeight="true" outlineLevel="0" collapsed="false">
      <c r="A2" s="231" t="s">
        <v>115</v>
      </c>
      <c r="B2" s="232"/>
      <c r="C2" s="232"/>
      <c r="D2" s="59"/>
      <c r="E2" s="59"/>
      <c r="F2" s="59"/>
      <c r="G2" s="0"/>
    </row>
    <row r="3" customFormat="false" ht="17.25" hidden="false" customHeight="true" outlineLevel="0" collapsed="false">
      <c r="B3" s="233" t="s">
        <v>116</v>
      </c>
      <c r="C3" s="233" t="s">
        <v>117</v>
      </c>
      <c r="D3" s="59"/>
      <c r="E3" s="59"/>
      <c r="F3" s="59"/>
      <c r="G3" s="0"/>
    </row>
    <row r="4" customFormat="false" ht="12.95" hidden="false" customHeight="true" outlineLevel="0" collapsed="false">
      <c r="A4" s="234" t="s">
        <v>118</v>
      </c>
      <c r="B4" s="235" t="n">
        <f aca="false">7+5</f>
        <v>12</v>
      </c>
      <c r="C4" s="235" t="n">
        <f aca="false">3+6</f>
        <v>9</v>
      </c>
      <c r="D4" s="59"/>
      <c r="E4" s="59"/>
      <c r="F4" s="59"/>
      <c r="G4" s="0"/>
    </row>
    <row r="5" customFormat="false" ht="12.95" hidden="false" customHeight="true" outlineLevel="0" collapsed="false">
      <c r="A5" s="234" t="s">
        <v>119</v>
      </c>
      <c r="B5" s="235" t="n">
        <f aca="false">8+12</f>
        <v>20</v>
      </c>
      <c r="C5" s="235" t="n">
        <f aca="false">13+5</f>
        <v>18</v>
      </c>
      <c r="D5" s="59"/>
      <c r="E5" s="59"/>
      <c r="F5" s="59"/>
      <c r="G5" s="0"/>
    </row>
    <row r="6" customFormat="false" ht="12.95" hidden="false" customHeight="true" outlineLevel="0" collapsed="false">
      <c r="A6" s="234" t="s">
        <v>120</v>
      </c>
      <c r="B6" s="235" t="n">
        <f aca="false">12+20</f>
        <v>32</v>
      </c>
      <c r="C6" s="235" t="n">
        <f aca="false">15+18</f>
        <v>33</v>
      </c>
      <c r="D6" s="59"/>
      <c r="E6" s="59"/>
      <c r="F6" s="59"/>
      <c r="G6" s="0"/>
    </row>
    <row r="7" customFormat="false" ht="12.95" hidden="false" customHeight="true" outlineLevel="0" collapsed="false">
      <c r="A7" s="234" t="s">
        <v>121</v>
      </c>
      <c r="B7" s="235" t="n">
        <f aca="false">16</f>
        <v>16</v>
      </c>
      <c r="C7" s="235" t="n">
        <f aca="false">6</f>
        <v>6</v>
      </c>
      <c r="D7" s="59"/>
      <c r="E7" s="59"/>
      <c r="F7" s="59"/>
      <c r="G7" s="0"/>
    </row>
    <row r="8" customFormat="false" ht="12.95" hidden="false" customHeight="true" outlineLevel="0" collapsed="false">
      <c r="A8" s="234" t="s">
        <v>122</v>
      </c>
      <c r="B8" s="235"/>
      <c r="C8" s="235"/>
      <c r="D8" s="59"/>
      <c r="E8" s="59"/>
      <c r="F8" s="59"/>
      <c r="G8" s="0"/>
    </row>
    <row r="9" customFormat="false" ht="12.95" hidden="false" customHeight="true" outlineLevel="0" collapsed="false">
      <c r="A9" s="234" t="s">
        <v>123</v>
      </c>
      <c r="B9" s="235"/>
      <c r="C9" s="235"/>
      <c r="E9" s="235"/>
      <c r="F9" s="235"/>
      <c r="G9" s="236"/>
    </row>
    <row r="10" customFormat="false" ht="12.95" hidden="false" customHeight="true" outlineLevel="0" collapsed="false">
      <c r="A10" s="234" t="s">
        <v>124</v>
      </c>
      <c r="B10" s="235"/>
      <c r="C10" s="235"/>
      <c r="E10" s="235"/>
      <c r="F10" s="235"/>
      <c r="G10" s="236"/>
    </row>
    <row r="11" customFormat="false" ht="12.95" hidden="false" customHeight="true" outlineLevel="0" collapsed="false">
      <c r="A11" s="234" t="s">
        <v>125</v>
      </c>
      <c r="B11" s="235"/>
      <c r="C11" s="235"/>
      <c r="E11" s="235"/>
      <c r="F11" s="235"/>
      <c r="G11" s="236"/>
    </row>
    <row r="12" customFormat="false" ht="12.95" hidden="false" customHeight="true" outlineLevel="0" collapsed="false">
      <c r="A12" s="234" t="s">
        <v>126</v>
      </c>
      <c r="B12" s="235"/>
      <c r="C12" s="235"/>
      <c r="E12" s="235"/>
      <c r="F12" s="235"/>
      <c r="G12" s="236"/>
    </row>
    <row r="13" customFormat="false" ht="12.95" hidden="false" customHeight="true" outlineLevel="0" collapsed="false">
      <c r="A13" s="234" t="s">
        <v>127</v>
      </c>
      <c r="B13" s="235"/>
      <c r="C13" s="235"/>
      <c r="E13" s="235"/>
      <c r="F13" s="235"/>
      <c r="G13" s="236"/>
    </row>
    <row r="14" customFormat="false" ht="12.95" hidden="false" customHeight="true" outlineLevel="0" collapsed="false">
      <c r="A14" s="234" t="s">
        <v>128</v>
      </c>
      <c r="B14" s="235"/>
      <c r="C14" s="235"/>
      <c r="E14" s="235"/>
      <c r="F14" s="235"/>
      <c r="G14" s="236"/>
    </row>
    <row r="15" customFormat="false" ht="12.95" hidden="false" customHeight="true" outlineLevel="0" collapsed="false">
      <c r="A15" s="237" t="s">
        <v>129</v>
      </c>
      <c r="B15" s="235"/>
      <c r="C15" s="235"/>
      <c r="E15" s="235"/>
      <c r="F15" s="235"/>
      <c r="G15" s="236"/>
    </row>
    <row r="16" customFormat="false" ht="24.75" hidden="false" customHeight="true" outlineLevel="0" collapsed="false">
      <c r="A16" s="237"/>
      <c r="E16" s="59"/>
      <c r="F16" s="59"/>
      <c r="G16" s="230"/>
    </row>
    <row r="17" customFormat="false" ht="23.25" hidden="false" customHeight="true" outlineLevel="0" collapsed="false">
      <c r="A17" s="231" t="s">
        <v>130</v>
      </c>
      <c r="E17" s="59"/>
      <c r="F17" s="59"/>
      <c r="G17" s="230"/>
    </row>
    <row r="18" customFormat="false" ht="12.95" hidden="false" customHeight="true" outlineLevel="0" collapsed="false">
      <c r="A18" s="237"/>
      <c r="B18" s="233" t="s">
        <v>131</v>
      </c>
      <c r="C18" s="233" t="s">
        <v>132</v>
      </c>
      <c r="D18" s="233" t="s">
        <v>133</v>
      </c>
      <c r="E18" s="233" t="s">
        <v>134</v>
      </c>
      <c r="F18" s="238" t="s">
        <v>135</v>
      </c>
      <c r="G18" s="239"/>
    </row>
    <row r="19" customFormat="false" ht="12.95" hidden="false" customHeight="true" outlineLevel="0" collapsed="false">
      <c r="A19" s="234" t="s">
        <v>118</v>
      </c>
      <c r="B19" s="235" t="n">
        <v>217</v>
      </c>
      <c r="C19" s="235" t="n">
        <v>240</v>
      </c>
      <c r="D19" s="235" t="n">
        <f aca="false">227+1</f>
        <v>228</v>
      </c>
      <c r="E19" s="235" t="n">
        <v>11</v>
      </c>
      <c r="F19" s="240" t="n">
        <f aca="false">SUM(B19:E19)</f>
        <v>696</v>
      </c>
      <c r="G19" s="239"/>
    </row>
    <row r="20" customFormat="false" ht="12.95" hidden="false" customHeight="true" outlineLevel="0" collapsed="false">
      <c r="A20" s="234" t="s">
        <v>119</v>
      </c>
      <c r="B20" s="235" t="n">
        <v>262</v>
      </c>
      <c r="C20" s="235" t="n">
        <v>223</v>
      </c>
      <c r="D20" s="235" t="n">
        <v>256</v>
      </c>
      <c r="E20" s="235" t="n">
        <v>8</v>
      </c>
      <c r="F20" s="240" t="n">
        <f aca="false">SUM(B20:E20)</f>
        <v>749</v>
      </c>
      <c r="G20" s="239"/>
    </row>
    <row r="21" customFormat="false" ht="12.95" hidden="false" customHeight="true" outlineLevel="0" collapsed="false">
      <c r="A21" s="234" t="s">
        <v>120</v>
      </c>
      <c r="B21" s="235" t="n">
        <v>260</v>
      </c>
      <c r="C21" s="235" t="n">
        <v>202</v>
      </c>
      <c r="D21" s="235" t="n">
        <v>295</v>
      </c>
      <c r="E21" s="235" t="n">
        <v>7</v>
      </c>
      <c r="F21" s="240" t="n">
        <f aca="false">SUM(B21:E21)</f>
        <v>764</v>
      </c>
      <c r="G21" s="239"/>
    </row>
    <row r="22" customFormat="false" ht="12.95" hidden="false" customHeight="true" outlineLevel="0" collapsed="false">
      <c r="A22" s="234" t="s">
        <v>121</v>
      </c>
      <c r="B22" s="235" t="n">
        <v>271</v>
      </c>
      <c r="C22" s="235" t="n">
        <v>174</v>
      </c>
      <c r="D22" s="235" t="n">
        <v>294</v>
      </c>
      <c r="E22" s="235" t="n">
        <f aca="false">4+1</f>
        <v>5</v>
      </c>
      <c r="F22" s="240" t="n">
        <f aca="false">SUM(B22:E22)</f>
        <v>744</v>
      </c>
      <c r="G22" s="239"/>
    </row>
    <row r="23" customFormat="false" ht="12.95" hidden="false" customHeight="true" outlineLevel="0" collapsed="false">
      <c r="A23" s="234" t="s">
        <v>122</v>
      </c>
      <c r="B23" s="235" t="n">
        <v>277</v>
      </c>
      <c r="C23" s="235" t="n">
        <v>178</v>
      </c>
      <c r="D23" s="235" t="n">
        <v>291</v>
      </c>
      <c r="E23" s="235" t="n">
        <v>5</v>
      </c>
      <c r="F23" s="240" t="n">
        <f aca="false">SUM(B23:E23)</f>
        <v>751</v>
      </c>
      <c r="G23" s="239"/>
    </row>
    <row r="24" customFormat="false" ht="12.95" hidden="false" customHeight="true" outlineLevel="0" collapsed="false">
      <c r="A24" s="234" t="s">
        <v>123</v>
      </c>
      <c r="B24" s="235"/>
      <c r="C24" s="235"/>
      <c r="D24" s="235"/>
      <c r="E24" s="235"/>
      <c r="F24" s="240"/>
      <c r="G24" s="239"/>
    </row>
    <row r="25" customFormat="false" ht="12.95" hidden="false" customHeight="true" outlineLevel="0" collapsed="false">
      <c r="A25" s="234" t="s">
        <v>124</v>
      </c>
      <c r="B25" s="235"/>
      <c r="C25" s="235"/>
      <c r="D25" s="235"/>
      <c r="E25" s="235"/>
      <c r="F25" s="240"/>
      <c r="G25" s="239"/>
    </row>
    <row r="26" customFormat="false" ht="12.95" hidden="false" customHeight="true" outlineLevel="0" collapsed="false">
      <c r="A26" s="234" t="s">
        <v>125</v>
      </c>
      <c r="B26" s="235"/>
      <c r="C26" s="235"/>
      <c r="D26" s="235"/>
      <c r="E26" s="235"/>
      <c r="F26" s="240"/>
      <c r="G26" s="239"/>
    </row>
    <row r="27" customFormat="false" ht="12.95" hidden="false" customHeight="true" outlineLevel="0" collapsed="false">
      <c r="A27" s="234" t="s">
        <v>126</v>
      </c>
      <c r="B27" s="235"/>
      <c r="C27" s="235"/>
      <c r="D27" s="235"/>
      <c r="E27" s="235"/>
      <c r="F27" s="240"/>
      <c r="G27" s="239"/>
    </row>
    <row r="28" customFormat="false" ht="12.95" hidden="false" customHeight="true" outlineLevel="0" collapsed="false">
      <c r="A28" s="234" t="s">
        <v>127</v>
      </c>
      <c r="B28" s="235"/>
      <c r="C28" s="235"/>
      <c r="D28" s="235"/>
      <c r="E28" s="235"/>
      <c r="F28" s="240"/>
      <c r="G28" s="236"/>
    </row>
    <row r="29" customFormat="false" ht="12.95" hidden="false" customHeight="true" outlineLevel="0" collapsed="false">
      <c r="A29" s="234" t="s">
        <v>128</v>
      </c>
      <c r="B29" s="235"/>
      <c r="C29" s="235"/>
      <c r="D29" s="235"/>
      <c r="E29" s="235"/>
      <c r="F29" s="240"/>
      <c r="G29" s="230"/>
    </row>
    <row r="30" customFormat="false" ht="12.95" hidden="false" customHeight="true" outlineLevel="0" collapsed="false">
      <c r="A30" s="237" t="s">
        <v>129</v>
      </c>
      <c r="B30" s="235"/>
      <c r="C30" s="235"/>
      <c r="D30" s="235"/>
      <c r="E30" s="235"/>
      <c r="F30" s="240"/>
      <c r="G30" s="230"/>
    </row>
    <row r="31" customFormat="false" ht="27" hidden="false" customHeight="true" outlineLevel="0" collapsed="false">
      <c r="A31" s="0"/>
      <c r="B31" s="59"/>
      <c r="C31" s="59"/>
      <c r="D31" s="59"/>
      <c r="E31" s="59"/>
      <c r="F31" s="59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8" hidden="false" customHeight="true" outlineLevel="0" collapsed="false">
      <c r="A32" s="241" t="s">
        <v>136</v>
      </c>
      <c r="B32" s="228"/>
      <c r="C32" s="59"/>
      <c r="D32" s="59"/>
      <c r="E32" s="59"/>
      <c r="F32" s="59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95" hidden="false" customHeight="true" outlineLevel="0" collapsed="false">
      <c r="A33" s="234" t="s">
        <v>118</v>
      </c>
      <c r="B33" s="235" t="n">
        <v>498</v>
      </c>
      <c r="C33" s="59"/>
      <c r="D33" s="59"/>
      <c r="E33" s="59"/>
      <c r="F33" s="59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95" hidden="false" customHeight="true" outlineLevel="0" collapsed="false">
      <c r="A34" s="234" t="s">
        <v>119</v>
      </c>
      <c r="B34" s="235" t="n">
        <v>545</v>
      </c>
      <c r="C34" s="59"/>
      <c r="D34" s="59"/>
      <c r="E34" s="59"/>
      <c r="F34" s="59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95" hidden="false" customHeight="true" outlineLevel="0" collapsed="false">
      <c r="A35" s="234" t="s">
        <v>120</v>
      </c>
      <c r="B35" s="235" t="n">
        <v>538</v>
      </c>
      <c r="C35" s="59"/>
      <c r="D35" s="59"/>
      <c r="E35" s="59"/>
      <c r="F35" s="59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95" hidden="false" customHeight="true" outlineLevel="0" collapsed="false">
      <c r="A36" s="234" t="s">
        <v>121</v>
      </c>
      <c r="B36" s="235" t="n">
        <v>568</v>
      </c>
      <c r="C36" s="59"/>
      <c r="D36" s="59"/>
      <c r="E36" s="59"/>
      <c r="F36" s="59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95" hidden="false" customHeight="true" outlineLevel="0" collapsed="false">
      <c r="A37" s="234" t="s">
        <v>122</v>
      </c>
      <c r="B37" s="235" t="n">
        <v>562</v>
      </c>
      <c r="C37" s="59"/>
      <c r="D37" s="59"/>
      <c r="E37" s="59"/>
      <c r="F37" s="59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95" hidden="false" customHeight="true" outlineLevel="0" collapsed="false">
      <c r="A38" s="234" t="s">
        <v>123</v>
      </c>
      <c r="B38" s="235"/>
      <c r="C38" s="59"/>
      <c r="D38" s="59"/>
      <c r="E38" s="59"/>
      <c r="F38" s="59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95" hidden="false" customHeight="true" outlineLevel="0" collapsed="false">
      <c r="A39" s="234" t="s">
        <v>124</v>
      </c>
      <c r="B39" s="235"/>
      <c r="C39" s="59"/>
      <c r="D39" s="59"/>
      <c r="E39" s="59"/>
      <c r="F39" s="59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95" hidden="false" customHeight="true" outlineLevel="0" collapsed="false">
      <c r="A40" s="234" t="s">
        <v>125</v>
      </c>
      <c r="B40" s="235"/>
      <c r="C40" s="59"/>
      <c r="D40" s="59"/>
      <c r="E40" s="59"/>
      <c r="F40" s="59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" hidden="false" customHeight="true" outlineLevel="0" collapsed="false">
      <c r="A41" s="234" t="s">
        <v>126</v>
      </c>
      <c r="B41" s="235"/>
      <c r="C41" s="59"/>
      <c r="D41" s="59"/>
      <c r="E41" s="59"/>
      <c r="F41" s="59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" hidden="false" customHeight="true" outlineLevel="0" collapsed="false">
      <c r="A42" s="234" t="s">
        <v>127</v>
      </c>
      <c r="B42" s="235"/>
      <c r="C42" s="59"/>
      <c r="D42" s="59"/>
      <c r="E42" s="59"/>
      <c r="F42" s="59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" hidden="false" customHeight="true" outlineLevel="0" collapsed="false">
      <c r="A43" s="234" t="s">
        <v>128</v>
      </c>
      <c r="B43" s="235"/>
      <c r="C43" s="59"/>
      <c r="D43" s="59"/>
      <c r="E43" s="59"/>
      <c r="F43" s="59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" hidden="false" customHeight="true" outlineLevel="0" collapsed="false">
      <c r="A44" s="237" t="s">
        <v>129</v>
      </c>
      <c r="B44" s="235"/>
      <c r="C44" s="59"/>
      <c r="D44" s="59"/>
      <c r="E44" s="59"/>
      <c r="F44" s="59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" hidden="false" customHeight="true" outlineLevel="0" collapsed="false">
      <c r="A45" s="0"/>
      <c r="B45" s="59"/>
      <c r="C45" s="59"/>
      <c r="D45" s="59"/>
      <c r="E45" s="59"/>
      <c r="F45" s="59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" hidden="false" customHeight="true" outlineLevel="0" collapsed="false">
      <c r="A46" s="0"/>
      <c r="B46" s="59"/>
      <c r="C46" s="59"/>
      <c r="D46" s="59"/>
      <c r="E46" s="59"/>
      <c r="F46" s="59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" hidden="false" customHeight="true" outlineLevel="0" collapsed="false">
      <c r="A47" s="0"/>
      <c r="B47" s="59"/>
      <c r="C47" s="59"/>
      <c r="D47" s="59"/>
      <c r="E47" s="59"/>
      <c r="F47" s="59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" hidden="false" customHeight="true" outlineLevel="0" collapsed="false">
      <c r="A48" s="0"/>
      <c r="B48" s="59"/>
      <c r="C48" s="59"/>
      <c r="D48" s="59"/>
      <c r="E48" s="59"/>
      <c r="F48" s="59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" hidden="false" customHeight="true" outlineLevel="0" collapsed="false">
      <c r="A49" s="0"/>
      <c r="B49" s="59"/>
      <c r="C49" s="59"/>
      <c r="D49" s="59"/>
      <c r="E49" s="59"/>
      <c r="F49" s="59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" hidden="false" customHeight="true" outlineLevel="0" collapsed="false">
      <c r="A50" s="0"/>
      <c r="B50" s="59"/>
      <c r="C50" s="59"/>
      <c r="D50" s="59"/>
      <c r="E50" s="59"/>
      <c r="F50" s="59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" hidden="false" customHeight="true" outlineLevel="0" collapsed="false">
      <c r="A51" s="0"/>
      <c r="B51" s="59"/>
      <c r="C51" s="59"/>
      <c r="D51" s="59"/>
      <c r="E51" s="59"/>
      <c r="F51" s="59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" hidden="false" customHeight="true" outlineLevel="0" collapsed="false">
      <c r="A52" s="0"/>
      <c r="B52" s="59"/>
      <c r="C52" s="59"/>
      <c r="D52" s="59"/>
      <c r="E52" s="59"/>
      <c r="F52" s="59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" hidden="false" customHeight="true" outlineLevel="0" collapsed="false">
      <c r="A53" s="0"/>
      <c r="B53" s="59"/>
      <c r="C53" s="59"/>
      <c r="D53" s="59"/>
      <c r="E53" s="59"/>
      <c r="F53" s="59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" hidden="false" customHeight="true" outlineLevel="0" collapsed="false">
      <c r="A54" s="0"/>
      <c r="B54" s="59"/>
      <c r="C54" s="59"/>
      <c r="D54" s="59"/>
      <c r="E54" s="59"/>
      <c r="F54" s="59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" hidden="false" customHeight="true" outlineLevel="0" collapsed="false">
      <c r="A55" s="0"/>
      <c r="B55" s="59"/>
      <c r="C55" s="59"/>
      <c r="D55" s="59"/>
      <c r="E55" s="59"/>
      <c r="F55" s="59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</sheetData>
  <mergeCells count="1">
    <mergeCell ref="A1:E1"/>
  </mergeCells>
  <printOptions headings="false" gridLines="false" gridLinesSet="true" horizontalCentered="false" verticalCentered="false"/>
  <pageMargins left="0.5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true" rightToLeft="false" tabSelected="false" showOutlineSymbols="true" defaultGridColor="true" view="normal" topLeftCell="A27" colorId="64" zoomScale="75" zoomScaleNormal="75" zoomScalePageLayoutView="100" workbookViewId="0">
      <selection pane="topLeft" activeCell="D6" activeCellId="0" sqref="D6:D4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42" width="49.7"/>
    <col collapsed="false" customWidth="true" hidden="false" outlineLevel="0" max="2" min="2" style="242" width="1.7"/>
    <col collapsed="false" customWidth="true" hidden="false" outlineLevel="0" max="3" min="3" style="242" width="14.41"/>
    <col collapsed="false" customWidth="true" hidden="false" outlineLevel="0" max="4" min="4" style="242" width="15.28"/>
    <col collapsed="false" customWidth="false" hidden="false" outlineLevel="0" max="6" min="5" style="242" width="9.14"/>
    <col collapsed="false" customWidth="true" hidden="false" outlineLevel="0" max="7" min="7" style="242" width="13.56"/>
    <col collapsed="false" customWidth="false" hidden="false" outlineLevel="0" max="257" min="8" style="242" width="9.14"/>
  </cols>
  <sheetData>
    <row r="1" customFormat="false" ht="12.75" hidden="false" customHeight="false" outlineLevel="0" collapsed="false">
      <c r="D1" s="243" t="s">
        <v>137</v>
      </c>
    </row>
    <row r="2" customFormat="false" ht="12.75" hidden="false" customHeight="false" outlineLevel="0" collapsed="false">
      <c r="A2" s="244"/>
      <c r="B2" s="244"/>
      <c r="C2" s="245" t="s">
        <v>138</v>
      </c>
      <c r="D2" s="246" t="n">
        <v>37050</v>
      </c>
    </row>
    <row r="3" customFormat="false" ht="12.75" hidden="false" customHeight="false" outlineLevel="0" collapsed="false">
      <c r="A3" s="247" t="s">
        <v>139</v>
      </c>
      <c r="B3" s="247"/>
      <c r="C3" s="245" t="s">
        <v>140</v>
      </c>
      <c r="D3" s="245" t="s">
        <v>6</v>
      </c>
    </row>
    <row r="5" customFormat="false" ht="12.75" hidden="false" customHeight="false" outlineLevel="0" collapsed="false">
      <c r="A5" s="248" t="s">
        <v>141</v>
      </c>
      <c r="B5" s="249"/>
      <c r="C5" s="249"/>
      <c r="E5" s="249"/>
    </row>
    <row r="6" customFormat="false" ht="12.75" hidden="false" customHeight="false" outlineLevel="0" collapsed="false">
      <c r="A6" s="242" t="s">
        <v>142</v>
      </c>
      <c r="B6" s="250"/>
      <c r="C6" s="250"/>
      <c r="D6" s="251" t="n">
        <v>2852</v>
      </c>
    </row>
    <row r="7" customFormat="false" ht="12.75" hidden="false" customHeight="false" outlineLevel="0" collapsed="false">
      <c r="A7" s="242" t="s">
        <v>143</v>
      </c>
      <c r="B7" s="252" t="n">
        <v>1997.7618</v>
      </c>
      <c r="C7" s="253" t="n">
        <v>1998</v>
      </c>
      <c r="D7" s="253" t="n">
        <v>1193</v>
      </c>
    </row>
    <row r="8" customFormat="false" ht="12.75" hidden="false" customHeight="false" outlineLevel="0" collapsed="false">
      <c r="A8" s="242" t="s">
        <v>144</v>
      </c>
      <c r="B8" s="252" t="n">
        <v>1066.95336</v>
      </c>
      <c r="C8" s="253" t="n">
        <v>1067</v>
      </c>
      <c r="D8" s="253" t="n">
        <v>60</v>
      </c>
    </row>
    <row r="9" customFormat="false" ht="12.75" hidden="false" customHeight="false" outlineLevel="0" collapsed="false">
      <c r="B9" s="254" t="n">
        <v>0</v>
      </c>
      <c r="C9" s="255" t="n">
        <v>0</v>
      </c>
      <c r="D9" s="255" t="n">
        <v>0</v>
      </c>
    </row>
    <row r="10" customFormat="false" ht="12.75" hidden="false" customHeight="false" outlineLevel="0" collapsed="false">
      <c r="A10" s="248" t="s">
        <v>145</v>
      </c>
      <c r="B10" s="254" t="n">
        <v>0</v>
      </c>
      <c r="C10" s="255" t="n">
        <v>0</v>
      </c>
      <c r="D10" s="255" t="n">
        <v>0</v>
      </c>
    </row>
    <row r="11" customFormat="false" ht="12.75" hidden="false" customHeight="false" outlineLevel="0" collapsed="false">
      <c r="A11" s="242" t="s">
        <v>146</v>
      </c>
      <c r="B11" s="254" t="n">
        <v>218221.5864</v>
      </c>
      <c r="C11" s="255" t="n">
        <v>218222</v>
      </c>
      <c r="D11" s="255" t="n">
        <v>0</v>
      </c>
    </row>
    <row r="12" customFormat="false" ht="12.75" hidden="false" customHeight="false" outlineLevel="0" collapsed="false">
      <c r="A12" s="242" t="s">
        <v>147</v>
      </c>
      <c r="B12" s="254" t="n">
        <v>27369.63</v>
      </c>
      <c r="C12" s="255" t="n">
        <v>27370</v>
      </c>
      <c r="D12" s="255" t="n">
        <v>0</v>
      </c>
    </row>
    <row r="13" customFormat="false" ht="12.75" hidden="false" customHeight="false" outlineLevel="0" collapsed="false">
      <c r="A13" s="242" t="s">
        <v>148</v>
      </c>
      <c r="B13" s="254" t="n">
        <v>26230.79688</v>
      </c>
      <c r="C13" s="255" t="n">
        <v>26231</v>
      </c>
      <c r="D13" s="255" t="n">
        <v>0</v>
      </c>
    </row>
    <row r="14" customFormat="false" ht="12.75" hidden="false" customHeight="false" outlineLevel="0" collapsed="false">
      <c r="A14" s="242" t="s">
        <v>149</v>
      </c>
      <c r="B14" s="254" t="n">
        <v>24529.462</v>
      </c>
      <c r="C14" s="255" t="n">
        <v>24529</v>
      </c>
      <c r="D14" s="255" t="n">
        <v>0</v>
      </c>
    </row>
    <row r="15" customFormat="false" ht="12.75" hidden="false" customHeight="false" outlineLevel="0" collapsed="false">
      <c r="A15" s="242" t="s">
        <v>150</v>
      </c>
      <c r="B15" s="254" t="n">
        <v>22000</v>
      </c>
      <c r="C15" s="255" t="n">
        <v>22000</v>
      </c>
      <c r="D15" s="255" t="n">
        <v>0</v>
      </c>
    </row>
    <row r="16" customFormat="false" ht="12.75" hidden="false" customHeight="false" outlineLevel="0" collapsed="false">
      <c r="A16" s="242" t="s">
        <v>151</v>
      </c>
      <c r="B16" s="254" t="n">
        <v>20106.069</v>
      </c>
      <c r="C16" s="255" t="n">
        <v>20106.069</v>
      </c>
      <c r="D16" s="255" t="n">
        <v>0</v>
      </c>
    </row>
    <row r="17" customFormat="false" ht="12.75" hidden="false" customHeight="false" outlineLevel="0" collapsed="false">
      <c r="A17" s="242" t="s">
        <v>152</v>
      </c>
      <c r="B17" s="254" t="n">
        <v>203561.3964</v>
      </c>
      <c r="C17" s="255" t="n">
        <v>203561.3964</v>
      </c>
      <c r="D17" s="255" t="n">
        <v>-1054</v>
      </c>
    </row>
    <row r="18" customFormat="false" ht="12.75" hidden="false" customHeight="false" outlineLevel="0" collapsed="false">
      <c r="B18" s="254" t="n">
        <v>0</v>
      </c>
      <c r="C18" s="255" t="n">
        <v>0</v>
      </c>
      <c r="D18" s="255" t="n">
        <v>0</v>
      </c>
    </row>
    <row r="19" customFormat="false" ht="12.75" hidden="false" customHeight="false" outlineLevel="0" collapsed="false">
      <c r="A19" s="248" t="s">
        <v>153</v>
      </c>
      <c r="B19" s="254" t="n">
        <v>0</v>
      </c>
      <c r="C19" s="255" t="n">
        <v>0</v>
      </c>
      <c r="D19" s="255" t="n">
        <v>0</v>
      </c>
    </row>
    <row r="20" customFormat="false" ht="12.75" hidden="false" customHeight="false" outlineLevel="0" collapsed="false">
      <c r="A20" s="242" t="s">
        <v>154</v>
      </c>
      <c r="B20" s="254" t="n">
        <v>164738.16141</v>
      </c>
      <c r="C20" s="255" t="n">
        <v>164738.16141</v>
      </c>
      <c r="D20" s="255" t="n">
        <v>3437</v>
      </c>
    </row>
    <row r="21" customFormat="false" ht="12.75" hidden="false" customHeight="false" outlineLevel="0" collapsed="false">
      <c r="A21" s="242" t="s">
        <v>155</v>
      </c>
      <c r="B21" s="254" t="n">
        <v>130501.72603</v>
      </c>
      <c r="C21" s="255" t="n">
        <v>130501.72603</v>
      </c>
      <c r="D21" s="255" t="n">
        <v>3269</v>
      </c>
    </row>
    <row r="22" customFormat="false" ht="12.75" hidden="false" customHeight="false" outlineLevel="0" collapsed="false">
      <c r="A22" s="242" t="s">
        <v>152</v>
      </c>
      <c r="B22" s="254" t="n">
        <v>28164.24143</v>
      </c>
      <c r="C22" s="255" t="n">
        <v>28164.24143</v>
      </c>
      <c r="D22" s="255" t="n">
        <v>1172</v>
      </c>
    </row>
    <row r="23" customFormat="false" ht="12.75" hidden="false" customHeight="false" outlineLevel="0" collapsed="false">
      <c r="B23" s="254" t="n">
        <v>0</v>
      </c>
      <c r="C23" s="255" t="n">
        <v>0</v>
      </c>
      <c r="D23" s="255" t="n">
        <v>0</v>
      </c>
    </row>
    <row r="24" customFormat="false" ht="13.5" hidden="false" customHeight="true" outlineLevel="0" collapsed="false">
      <c r="A24" s="248" t="s">
        <v>156</v>
      </c>
      <c r="B24" s="254" t="n">
        <v>0</v>
      </c>
      <c r="C24" s="255" t="n">
        <v>0</v>
      </c>
      <c r="D24" s="255" t="n">
        <v>0</v>
      </c>
    </row>
    <row r="25" customFormat="false" ht="12.75" hidden="false" customHeight="false" outlineLevel="0" collapsed="false">
      <c r="A25" s="256" t="s">
        <v>157</v>
      </c>
      <c r="B25" s="254" t="n">
        <v>162030</v>
      </c>
      <c r="C25" s="255" t="n">
        <v>162030</v>
      </c>
      <c r="D25" s="255" t="n">
        <v>0</v>
      </c>
    </row>
    <row r="26" customFormat="false" ht="12.75" hidden="false" customHeight="false" outlineLevel="0" collapsed="false">
      <c r="A26" s="242" t="s">
        <v>158</v>
      </c>
      <c r="B26" s="254" t="n">
        <v>99356</v>
      </c>
      <c r="C26" s="255" t="n">
        <v>99356</v>
      </c>
      <c r="D26" s="255" t="n">
        <v>0</v>
      </c>
    </row>
    <row r="27" customFormat="false" ht="12.75" hidden="false" customHeight="false" outlineLevel="0" collapsed="false">
      <c r="A27" s="242" t="s">
        <v>152</v>
      </c>
      <c r="B27" s="254" t="n">
        <v>16165.61617</v>
      </c>
      <c r="C27" s="255" t="n">
        <v>16165.61617</v>
      </c>
      <c r="D27" s="255" t="n">
        <v>-808</v>
      </c>
    </row>
    <row r="28" customFormat="false" ht="12.75" hidden="false" customHeight="false" outlineLevel="0" collapsed="false">
      <c r="B28" s="254"/>
      <c r="C28" s="255"/>
      <c r="D28" s="255"/>
    </row>
    <row r="29" customFormat="false" ht="12.75" hidden="false" customHeight="false" outlineLevel="0" collapsed="false">
      <c r="A29" s="248" t="s">
        <v>159</v>
      </c>
      <c r="B29" s="254" t="n">
        <v>0</v>
      </c>
      <c r="C29" s="255" t="n">
        <v>0</v>
      </c>
      <c r="D29" s="255" t="n">
        <v>0</v>
      </c>
    </row>
    <row r="30" customFormat="false" ht="12.75" hidden="false" customHeight="false" outlineLevel="0" collapsed="false">
      <c r="A30" s="242" t="s">
        <v>160</v>
      </c>
      <c r="B30" s="254" t="n">
        <v>91988.15635</v>
      </c>
      <c r="C30" s="255" t="n">
        <v>91988.15635</v>
      </c>
      <c r="D30" s="255" t="n">
        <v>8288</v>
      </c>
    </row>
    <row r="31" customFormat="false" ht="12.75" hidden="false" customHeight="false" outlineLevel="0" collapsed="false">
      <c r="A31" s="242" t="s">
        <v>161</v>
      </c>
      <c r="B31" s="254" t="n">
        <v>47929.01511</v>
      </c>
      <c r="C31" s="255" t="n">
        <v>47929.01511</v>
      </c>
      <c r="D31" s="255" t="n">
        <v>0</v>
      </c>
    </row>
    <row r="32" customFormat="false" ht="12.75" hidden="false" customHeight="false" outlineLevel="0" collapsed="false">
      <c r="A32" s="242" t="s">
        <v>162</v>
      </c>
      <c r="B32" s="254" t="n">
        <v>28334.9579</v>
      </c>
      <c r="C32" s="255" t="n">
        <v>28334.9579</v>
      </c>
      <c r="D32" s="255" t="n">
        <v>0</v>
      </c>
    </row>
    <row r="33" customFormat="false" ht="12.75" hidden="false" customHeight="false" outlineLevel="0" collapsed="false">
      <c r="A33" s="242" t="s">
        <v>163</v>
      </c>
      <c r="B33" s="254" t="n">
        <v>23513.4345</v>
      </c>
      <c r="C33" s="255" t="n">
        <v>23513.4345</v>
      </c>
      <c r="D33" s="255" t="n">
        <v>0</v>
      </c>
      <c r="F33" s="248"/>
      <c r="G33" s="257"/>
      <c r="I33" s="254"/>
      <c r="K33" s="254"/>
    </row>
    <row r="34" customFormat="false" ht="12.75" hidden="false" customHeight="false" outlineLevel="0" collapsed="false">
      <c r="A34" s="248" t="s">
        <v>164</v>
      </c>
      <c r="B34" s="254" t="n">
        <v>21493.125</v>
      </c>
      <c r="C34" s="255" t="n">
        <v>21493.125</v>
      </c>
      <c r="D34" s="255" t="n">
        <v>0</v>
      </c>
    </row>
    <row r="35" customFormat="false" ht="12.75" hidden="false" customHeight="false" outlineLevel="0" collapsed="false">
      <c r="A35" s="242" t="s">
        <v>152</v>
      </c>
      <c r="B35" s="254" t="n">
        <v>29152.75311</v>
      </c>
      <c r="C35" s="255" t="n">
        <v>29152.75311</v>
      </c>
      <c r="D35" s="255" t="n">
        <v>510</v>
      </c>
    </row>
    <row r="36" customFormat="false" ht="13.5" hidden="false" customHeight="false" outlineLevel="0" collapsed="false">
      <c r="B36" s="258" t="n">
        <f aca="false">SUM(B7:B35)</f>
        <v>1388450.84285</v>
      </c>
      <c r="C36" s="259" t="n">
        <f aca="false">SUM(C7:C35)</f>
        <v>1388451.65241</v>
      </c>
      <c r="D36" s="259" t="n">
        <f aca="false">SUM(D6:D35)</f>
        <v>18919</v>
      </c>
    </row>
    <row r="37" customFormat="false" ht="13.5" hidden="false" customHeight="false" outlineLevel="0" collapsed="false"/>
    <row r="39" customFormat="false" ht="12.75" hidden="false" customHeight="false" outlineLevel="0" collapsed="false">
      <c r="A39" s="243" t="s">
        <v>165</v>
      </c>
      <c r="C39" s="255" t="n">
        <v>0</v>
      </c>
      <c r="D39" s="255" t="n">
        <v>-17124</v>
      </c>
    </row>
    <row r="40" customFormat="false" ht="12.75" hidden="false" customHeight="false" outlineLevel="0" collapsed="false">
      <c r="A40" s="243" t="s">
        <v>166</v>
      </c>
      <c r="B40" s="260"/>
      <c r="C40" s="255" t="n">
        <v>0</v>
      </c>
      <c r="D40" s="255" t="n">
        <f aca="false">13253</f>
        <v>13253</v>
      </c>
    </row>
    <row r="41" customFormat="false" ht="12.75" hidden="false" customHeight="false" outlineLevel="0" collapsed="false">
      <c r="A41" s="243" t="s">
        <v>47</v>
      </c>
      <c r="B41" s="260"/>
      <c r="C41" s="255" t="n">
        <v>0</v>
      </c>
      <c r="D41" s="255" t="n">
        <v>2335</v>
      </c>
    </row>
    <row r="42" customFormat="false" ht="13.5" hidden="false" customHeight="false" outlineLevel="0" collapsed="false">
      <c r="A42" s="248" t="s">
        <v>167</v>
      </c>
      <c r="C42" s="259" t="n">
        <f aca="false">C36+C39+C40+C41</f>
        <v>1388451.65241</v>
      </c>
      <c r="D42" s="259" t="n">
        <f aca="false">D36+D39+D40+D41</f>
        <v>17383</v>
      </c>
    </row>
    <row r="43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2000-07-11T12:41:33Z</dcterms:created>
  <dc:creator>Enron</dc:creator>
  <dc:description/>
  <dc:language>en-US</dc:language>
  <cp:lastModifiedBy>sstrong</cp:lastModifiedBy>
  <cp:lastPrinted>2001-06-11T18:30:48Z</cp:lastPrinted>
  <dcterms:modified xsi:type="dcterms:W3CDTF">2001-06-11T18:30:51Z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