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<sst xmlns="http://schemas.openxmlformats.org/spreadsheetml/2006/main" count="87" uniqueCount="11">
  <si>
    <t xml:space="preserve">The New Power Company - sales corrections</t>
  </si>
  <si>
    <t xml:space="preserve">Sitara #</t>
  </si>
  <si>
    <t xml:space="preserve">Volume</t>
  </si>
  <si>
    <t xml:space="preserve">Trigger Price</t>
  </si>
  <si>
    <t xml:space="preserve">Nymex Settle</t>
  </si>
  <si>
    <t xml:space="preserve">Customer Price</t>
  </si>
  <si>
    <t xml:space="preserve">Invoiced</t>
  </si>
  <si>
    <t xml:space="preserve">Variance</t>
  </si>
  <si>
    <t xml:space="preserve">central</t>
  </si>
  <si>
    <t xml:space="preserve">Total Due Enron</t>
  </si>
  <si>
    <t xml:space="preserve">east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</si>
</sst>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[$-409]mmm\-yy"/>
    <numFmt numFmtId="167" formatCode="\$#,##0_);[RED]&quot;($&quot;#,##0\)"/>
    <numFmt numFmtId="168" formatCode="\$#,##0.000_);[RED]&quot;($&quot;#,##0.000\)"/>
    <numFmt numFmtId="169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false" hidden="false" outlineLevel="0" max="3" min="3" style="2" width="9.14"/>
    <col collapsed="false" customWidth="true" hidden="false" outlineLevel="0" max="4" min="4" style="1" width="11.99"/>
    <col collapsed="false" customWidth="true" hidden="false" outlineLevel="0" max="5" min="5" style="1" width="11.28"/>
    <col collapsed="false" customWidth="true" hidden="false" outlineLevel="0" max="7" min="6" style="1" width="12.42"/>
    <col collapsed="false" customWidth="true" hidden="false" outlineLevel="0" max="8" min="8" style="1" width="10.99"/>
    <col collapsed="false" customWidth="false" hidden="false" outlineLevel="0" max="10" min="9" style="3" width="9.14"/>
    <col collapsed="false" customWidth="true" hidden="false" outlineLevel="0" max="11" min="11" style="3" width="10.71"/>
    <col collapsed="false" customWidth="false" hidden="false" outlineLevel="0" max="257" min="12" style="3" width="9.14"/>
  </cols>
  <sheetData>
    <row r="1" customFormat="false" ht="12.75" hidden="false" customHeight="false" outlineLevel="0" collapsed="false">
      <c r="A1" s="4" t="s">
        <v>0</v>
      </c>
      <c r="B1" s="5"/>
      <c r="C1" s="6"/>
      <c r="D1" s="5"/>
      <c r="E1" s="5"/>
      <c r="F1" s="5"/>
      <c r="G1" s="5"/>
      <c r="H1" s="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3" customFormat="false" ht="12.75" hidden="false" customHeight="false" outlineLevel="0" collapsed="false">
      <c r="A3" s="8" t="n">
        <v>36739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9" t="s">
        <v>7</v>
      </c>
    </row>
    <row r="4" customFormat="false" ht="12.75" hidden="false" customHeight="false" outlineLevel="0" collapsed="false">
      <c r="A4" s="1" t="s">
        <v>8</v>
      </c>
      <c r="B4" s="1" t="n">
        <v>249252</v>
      </c>
      <c r="C4" s="2" t="n">
        <v>32457</v>
      </c>
      <c r="D4" s="1" t="n">
        <v>2.625</v>
      </c>
      <c r="E4" s="1" t="n">
        <v>3.82</v>
      </c>
      <c r="F4" s="10" t="n">
        <f aca="false">E4+0.165</f>
        <v>3.985</v>
      </c>
      <c r="G4" s="10" t="n">
        <f aca="false">F4+(D4-E4)</f>
        <v>2.79</v>
      </c>
      <c r="H4" s="11" t="n">
        <f aca="false">(E4-D4)*C4</f>
        <v>38786.115</v>
      </c>
    </row>
    <row r="5" customFormat="false" ht="13.5" hidden="false" customHeight="false" outlineLevel="0" collapsed="false">
      <c r="H5" s="12" t="n">
        <f aca="false">SUM(H4)</f>
        <v>38786.115</v>
      </c>
      <c r="I5" s="3" t="s">
        <v>9</v>
      </c>
    </row>
    <row r="6" customFormat="false" ht="13.5" hidden="false" customHeight="false" outlineLevel="0" collapsed="false">
      <c r="H6" s="13"/>
    </row>
    <row r="7" customFormat="false" ht="12.75" hidden="false" customHeight="false" outlineLevel="0" collapsed="false">
      <c r="H7" s="13"/>
    </row>
    <row r="8" customFormat="false" ht="12.75" hidden="false" customHeight="false" outlineLevel="0" collapsed="false">
      <c r="A8" s="8" t="n">
        <v>36770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9" t="s">
        <v>7</v>
      </c>
    </row>
    <row r="9" customFormat="false" ht="12.75" hidden="false" customHeight="false" outlineLevel="0" collapsed="false">
      <c r="A9" s="1" t="s">
        <v>8</v>
      </c>
      <c r="B9" s="1" t="n">
        <v>249252</v>
      </c>
      <c r="C9" s="2" t="n">
        <v>31740</v>
      </c>
      <c r="D9" s="1" t="n">
        <v>2.635</v>
      </c>
      <c r="E9" s="1" t="n">
        <v>4.618</v>
      </c>
      <c r="F9" s="10" t="n">
        <f aca="false">E9+0.1725</f>
        <v>4.7905</v>
      </c>
      <c r="G9" s="10" t="n">
        <f aca="false">F9+(D9-E9)</f>
        <v>2.8075</v>
      </c>
      <c r="H9" s="11" t="n">
        <f aca="false">(E9-D9)*C9</f>
        <v>62940.42</v>
      </c>
    </row>
    <row r="10" customFormat="false" ht="12.75" hidden="false" customHeight="false" outlineLevel="0" collapsed="false">
      <c r="A10" s="1" t="s">
        <v>10</v>
      </c>
      <c r="B10" s="1" t="n">
        <v>377250</v>
      </c>
      <c r="C10" s="2" t="n">
        <v>390</v>
      </c>
      <c r="D10" s="1" t="n">
        <v>2.635</v>
      </c>
      <c r="E10" s="1" t="n">
        <v>4.618</v>
      </c>
      <c r="F10" s="10" t="n">
        <f aca="false">E10+0.27</f>
        <v>4.888</v>
      </c>
      <c r="G10" s="10" t="n">
        <f aca="false">F10+(D10-E10)</f>
        <v>2.905</v>
      </c>
      <c r="H10" s="11" t="n">
        <f aca="false">(E10-D10)*C10</f>
        <v>773.37</v>
      </c>
    </row>
    <row r="11" customFormat="false" ht="12.75" hidden="false" customHeight="false" outlineLevel="0" collapsed="false">
      <c r="A11" s="1" t="s">
        <v>10</v>
      </c>
      <c r="B11" s="1" t="n">
        <v>380492</v>
      </c>
      <c r="C11" s="2" t="n">
        <v>153390</v>
      </c>
      <c r="D11" s="1" t="n">
        <v>2.635</v>
      </c>
      <c r="E11" s="1" t="n">
        <v>4.618</v>
      </c>
      <c r="F11" s="10" t="n">
        <f aca="false">E11+0.17</f>
        <v>4.788</v>
      </c>
      <c r="G11" s="10" t="n">
        <f aca="false">F11+(D11-E11)</f>
        <v>2.805</v>
      </c>
      <c r="H11" s="11" t="n">
        <f aca="false">(E11-D11)*C11</f>
        <v>304172.37</v>
      </c>
    </row>
    <row r="12" customFormat="false" ht="12.75" hidden="false" customHeight="false" outlineLevel="0" collapsed="false">
      <c r="A12" s="1" t="s">
        <v>10</v>
      </c>
      <c r="B12" s="1" t="n">
        <v>377264</v>
      </c>
      <c r="C12" s="2" t="n">
        <v>15180</v>
      </c>
      <c r="D12" s="1" t="n">
        <v>2.635</v>
      </c>
      <c r="E12" s="1" t="n">
        <v>4.618</v>
      </c>
      <c r="F12" s="10" t="n">
        <f aca="false">E12+0.325</f>
        <v>4.943</v>
      </c>
      <c r="G12" s="10" t="n">
        <f aca="false">F12+(D12-E12)</f>
        <v>2.96</v>
      </c>
      <c r="H12" s="11" t="n">
        <f aca="false">(E12-D12)*C12</f>
        <v>30101.94</v>
      </c>
    </row>
    <row r="13" customFormat="false" ht="13.5" hidden="false" customHeight="false" outlineLevel="0" collapsed="false">
      <c r="F13" s="10"/>
      <c r="G13" s="10"/>
      <c r="H13" s="12" t="n">
        <f aca="false">SUM(H9:H12)</f>
        <v>397988.1</v>
      </c>
      <c r="I13" s="3" t="s">
        <v>9</v>
      </c>
    </row>
    <row r="14" customFormat="false" ht="13.5" hidden="false" customHeight="false" outlineLevel="0" collapsed="false">
      <c r="F14" s="10"/>
      <c r="G14" s="10"/>
      <c r="H14" s="11"/>
    </row>
    <row r="16" customFormat="false" ht="12.75" hidden="false" customHeight="false" outlineLevel="0" collapsed="false">
      <c r="A16" s="8" t="n">
        <v>36800</v>
      </c>
      <c r="B16" s="5" t="s">
        <v>1</v>
      </c>
      <c r="C16" s="6" t="s">
        <v>2</v>
      </c>
      <c r="D16" s="5" t="s">
        <v>3</v>
      </c>
      <c r="E16" s="5" t="s">
        <v>4</v>
      </c>
      <c r="F16" s="5" t="s">
        <v>5</v>
      </c>
      <c r="G16" s="5" t="s">
        <v>6</v>
      </c>
      <c r="H16" s="9" t="s">
        <v>7</v>
      </c>
    </row>
    <row r="17" customFormat="false" ht="12.75" hidden="false" customHeight="false" outlineLevel="0" collapsed="false">
      <c r="A17" s="1" t="s">
        <v>8</v>
      </c>
      <c r="B17" s="1" t="n">
        <v>249252</v>
      </c>
      <c r="C17" s="2" t="n">
        <v>34038</v>
      </c>
      <c r="D17" s="1" t="n">
        <v>2.665</v>
      </c>
      <c r="E17" s="1" t="n">
        <v>5.312</v>
      </c>
      <c r="F17" s="10" t="n">
        <f aca="false">E17+0.175</f>
        <v>5.487</v>
      </c>
      <c r="G17" s="10" t="n">
        <f aca="false">F17+(D17-E17)</f>
        <v>2.84</v>
      </c>
      <c r="H17" s="11" t="n">
        <f aca="false">(E17-D17)*C17</f>
        <v>90098.586</v>
      </c>
    </row>
    <row r="18" customFormat="false" ht="12.75" hidden="false" customHeight="false" outlineLevel="0" collapsed="false">
      <c r="A18" s="1" t="s">
        <v>10</v>
      </c>
      <c r="B18" s="1" t="n">
        <v>377250</v>
      </c>
      <c r="C18" s="2" t="n">
        <v>899</v>
      </c>
      <c r="D18" s="1" t="n">
        <v>2.665</v>
      </c>
      <c r="E18" s="1" t="n">
        <v>5.312</v>
      </c>
      <c r="F18" s="10" t="n">
        <f aca="false">E18+0.27</f>
        <v>5.582</v>
      </c>
      <c r="G18" s="10" t="n">
        <f aca="false">F18+(D18-E18)</f>
        <v>2.935</v>
      </c>
      <c r="H18" s="11" t="n">
        <f aca="false">(E18-D18)*C18</f>
        <v>2379.653</v>
      </c>
    </row>
    <row r="19" customFormat="false" ht="12.75" hidden="false" customHeight="false" outlineLevel="0" collapsed="false">
      <c r="A19" s="1" t="s">
        <v>10</v>
      </c>
      <c r="B19" s="1" t="n">
        <v>380492</v>
      </c>
      <c r="C19" s="2" t="n">
        <v>142786</v>
      </c>
      <c r="D19" s="1" t="n">
        <v>2.665</v>
      </c>
      <c r="E19" s="1" t="n">
        <v>5.312</v>
      </c>
      <c r="F19" s="10" t="n">
        <f aca="false">E19+0.17</f>
        <v>5.482</v>
      </c>
      <c r="G19" s="10" t="n">
        <f aca="false">F19+(D19-E19)</f>
        <v>2.835</v>
      </c>
      <c r="H19" s="11" t="n">
        <f aca="false">(E19-D19)*C19</f>
        <v>377954.542</v>
      </c>
    </row>
    <row r="20" customFormat="false" ht="12.75" hidden="false" customHeight="false" outlineLevel="0" collapsed="false">
      <c r="A20" s="1" t="s">
        <v>10</v>
      </c>
      <c r="B20" s="1" t="n">
        <v>377264</v>
      </c>
      <c r="C20" s="2" t="n">
        <v>15004</v>
      </c>
      <c r="D20" s="1" t="n">
        <v>2.665</v>
      </c>
      <c r="E20" s="1" t="n">
        <v>5.312</v>
      </c>
      <c r="F20" s="10" t="n">
        <f aca="false">E20+0.325</f>
        <v>5.637</v>
      </c>
      <c r="G20" s="10" t="n">
        <f aca="false">F20+(D20-E20)</f>
        <v>2.99</v>
      </c>
      <c r="H20" s="11" t="n">
        <f aca="false">(E20-D20)*C20</f>
        <v>39715.588</v>
      </c>
    </row>
    <row r="21" customFormat="false" ht="13.5" hidden="false" customHeight="false" outlineLevel="0" collapsed="false">
      <c r="F21" s="10"/>
      <c r="G21" s="10"/>
      <c r="H21" s="12" t="n">
        <f aca="false">SUM(H17:H20)</f>
        <v>510148.369</v>
      </c>
      <c r="I21" s="3" t="s">
        <v>9</v>
      </c>
    </row>
    <row r="22" customFormat="false" ht="13.5" hidden="false" customHeight="false" outlineLevel="0" collapsed="false">
      <c r="F22" s="10"/>
      <c r="G22" s="10"/>
      <c r="H22" s="11"/>
    </row>
    <row r="24" customFormat="false" ht="12.75" hidden="false" customHeight="false" outlineLevel="0" collapsed="false">
      <c r="A24" s="8" t="n">
        <v>36831</v>
      </c>
      <c r="B24" s="5" t="s">
        <v>1</v>
      </c>
      <c r="C24" s="6" t="s">
        <v>2</v>
      </c>
      <c r="D24" s="5" t="s">
        <v>3</v>
      </c>
      <c r="E24" s="5" t="s">
        <v>4</v>
      </c>
      <c r="F24" s="5" t="s">
        <v>5</v>
      </c>
      <c r="G24" s="5" t="s">
        <v>6</v>
      </c>
      <c r="H24" s="9" t="s">
        <v>7</v>
      </c>
    </row>
    <row r="25" customFormat="false" ht="12.75" hidden="false" customHeight="false" outlineLevel="0" collapsed="false">
      <c r="A25" s="1" t="s">
        <v>8</v>
      </c>
      <c r="B25" s="1" t="n">
        <v>249252</v>
      </c>
      <c r="C25" s="2" t="n">
        <v>28842</v>
      </c>
      <c r="D25" s="1" t="n">
        <v>2.805</v>
      </c>
      <c r="E25" s="1" t="n">
        <v>4.541</v>
      </c>
      <c r="F25" s="10" t="n">
        <f aca="false">E25+0.24</f>
        <v>4.781</v>
      </c>
      <c r="G25" s="10" t="n">
        <f aca="false">F25+(D25-E25)</f>
        <v>3.045</v>
      </c>
      <c r="H25" s="11" t="n">
        <f aca="false">(E25-D25)*C25</f>
        <v>50069.712</v>
      </c>
    </row>
    <row r="26" customFormat="false" ht="12.75" hidden="false" customHeight="false" outlineLevel="0" collapsed="false">
      <c r="A26" s="1" t="s">
        <v>10</v>
      </c>
      <c r="B26" s="1" t="n">
        <v>377250</v>
      </c>
      <c r="C26" s="2" t="n">
        <v>1650</v>
      </c>
      <c r="D26" s="1" t="n">
        <v>2.805</v>
      </c>
      <c r="E26" s="1" t="n">
        <v>4.541</v>
      </c>
      <c r="F26" s="10" t="n">
        <f aca="false">E26+0.68</f>
        <v>5.221</v>
      </c>
      <c r="G26" s="10" t="n">
        <f aca="false">F26+(D26-E26)</f>
        <v>3.485</v>
      </c>
      <c r="H26" s="11" t="n">
        <f aca="false">(E26-D26)*C26</f>
        <v>2864.4</v>
      </c>
    </row>
    <row r="27" customFormat="false" ht="12.75" hidden="false" customHeight="false" outlineLevel="0" collapsed="false">
      <c r="A27" s="1" t="s">
        <v>10</v>
      </c>
      <c r="B27" s="1" t="n">
        <v>380492</v>
      </c>
      <c r="C27" s="2" t="n">
        <v>75810</v>
      </c>
      <c r="D27" s="1" t="n">
        <v>2.805</v>
      </c>
      <c r="E27" s="1" t="n">
        <v>4.541</v>
      </c>
      <c r="F27" s="10" t="n">
        <f aca="false">E27+0.28</f>
        <v>4.821</v>
      </c>
      <c r="G27" s="10" t="n">
        <f aca="false">F27+(D27-E27)</f>
        <v>3.085</v>
      </c>
      <c r="H27" s="11" t="n">
        <f aca="false">(E27-D27)*C27</f>
        <v>131606.16</v>
      </c>
    </row>
    <row r="28" customFormat="false" ht="12.75" hidden="false" customHeight="false" outlineLevel="0" collapsed="false">
      <c r="A28" s="1" t="s">
        <v>10</v>
      </c>
      <c r="B28" s="1" t="n">
        <v>377264</v>
      </c>
      <c r="C28" s="2" t="n">
        <v>14850</v>
      </c>
      <c r="D28" s="1" t="n">
        <v>2.805</v>
      </c>
      <c r="E28" s="1" t="n">
        <v>4.541</v>
      </c>
      <c r="F28" s="10" t="n">
        <f aca="false">E28+0.835</f>
        <v>5.376</v>
      </c>
      <c r="G28" s="10" t="n">
        <f aca="false">F28+(D28-E28)</f>
        <v>3.64</v>
      </c>
      <c r="H28" s="11" t="n">
        <f aca="false">(E28-D28)*C28</f>
        <v>25779.6</v>
      </c>
    </row>
    <row r="29" customFormat="false" ht="13.5" hidden="false" customHeight="false" outlineLevel="0" collapsed="false">
      <c r="F29" s="10"/>
      <c r="G29" s="10"/>
      <c r="H29" s="12" t="n">
        <f aca="false">SUM(H25:H28)</f>
        <v>210319.872</v>
      </c>
      <c r="I29" s="3" t="s">
        <v>9</v>
      </c>
    </row>
    <row r="30" customFormat="false" ht="13.5" hidden="false" customHeight="false" outlineLevel="0" collapsed="false">
      <c r="F30" s="10"/>
      <c r="G30" s="10"/>
      <c r="H30" s="11"/>
    </row>
    <row r="31" customFormat="false" ht="12.75" hidden="false" customHeight="false" outlineLevel="0" collapsed="false">
      <c r="F31" s="10"/>
      <c r="G31" s="10"/>
      <c r="H31" s="11"/>
    </row>
    <row r="32" customFormat="false" ht="12.75" hidden="false" customHeight="false" outlineLevel="0" collapsed="false">
      <c r="A32" s="8" t="n">
        <v>37226</v>
      </c>
      <c r="B32" s="5" t="s">
        <v>1</v>
      </c>
      <c r="C32" s="6" t="s">
        <v>2</v>
      </c>
      <c r="D32" s="5" t="s">
        <v>3</v>
      </c>
      <c r="E32" s="5" t="s">
        <v>4</v>
      </c>
      <c r="F32" s="5" t="s">
        <v>5</v>
      </c>
      <c r="G32" s="5" t="s">
        <v>6</v>
      </c>
      <c r="H32" s="9" t="s">
        <v>7</v>
      </c>
    </row>
    <row r="33" customFormat="false" ht="12.75" hidden="false" customHeight="false" outlineLevel="0" collapsed="false">
      <c r="A33" s="1" t="s">
        <v>8</v>
      </c>
      <c r="B33" s="1" t="n">
        <v>249252</v>
      </c>
      <c r="C33" s="2" t="n">
        <v>31320</v>
      </c>
      <c r="D33" s="1" t="n">
        <v>2.93</v>
      </c>
      <c r="E33" s="1" t="n">
        <v>6.016</v>
      </c>
      <c r="F33" s="10" t="n">
        <f aca="false">E33+0.26</f>
        <v>6.276</v>
      </c>
      <c r="G33" s="10" t="n">
        <f aca="false">F33+(D33-E33)</f>
        <v>3.19</v>
      </c>
      <c r="H33" s="11" t="n">
        <f aca="false">(E33-D33)*C33</f>
        <v>96653.52</v>
      </c>
    </row>
    <row r="34" customFormat="false" ht="12.75" hidden="false" customHeight="false" outlineLevel="0" collapsed="false">
      <c r="A34" s="1" t="s">
        <v>10</v>
      </c>
      <c r="B34" s="1" t="n">
        <v>377250</v>
      </c>
      <c r="C34" s="2" t="n">
        <v>2449</v>
      </c>
      <c r="D34" s="1" t="n">
        <v>2.93</v>
      </c>
      <c r="E34" s="1" t="n">
        <v>6.016</v>
      </c>
      <c r="F34" s="10" t="n">
        <f aca="false">E34+0.68</f>
        <v>6.696</v>
      </c>
      <c r="G34" s="10" t="n">
        <f aca="false">F34+(D34-E34)</f>
        <v>3.61</v>
      </c>
      <c r="H34" s="11" t="n">
        <f aca="false">(E34-D34)*C34</f>
        <v>7557.614</v>
      </c>
    </row>
    <row r="35" customFormat="false" ht="12.75" hidden="false" customHeight="false" outlineLevel="0" collapsed="false">
      <c r="A35" s="1" t="s">
        <v>10</v>
      </c>
      <c r="B35" s="1" t="n">
        <v>380492</v>
      </c>
      <c r="C35" s="2" t="n">
        <v>83173</v>
      </c>
      <c r="D35" s="1" t="n">
        <v>2.93</v>
      </c>
      <c r="E35" s="1" t="n">
        <v>6.016</v>
      </c>
      <c r="F35" s="10" t="n">
        <f aca="false">E35+0.28</f>
        <v>6.296</v>
      </c>
      <c r="G35" s="10" t="n">
        <f aca="false">F35+(D35-E35)</f>
        <v>3.21</v>
      </c>
      <c r="H35" s="11" t="n">
        <f aca="false">(E35-D35)*C35</f>
        <v>256671.878</v>
      </c>
    </row>
    <row r="36" customFormat="false" ht="12.75" hidden="false" customHeight="false" outlineLevel="0" collapsed="false">
      <c r="A36" s="1" t="s">
        <v>10</v>
      </c>
      <c r="B36" s="1" t="n">
        <v>377264</v>
      </c>
      <c r="C36" s="2" t="n">
        <v>14725</v>
      </c>
      <c r="D36" s="1" t="n">
        <v>2.93</v>
      </c>
      <c r="E36" s="1" t="n">
        <v>6.016</v>
      </c>
      <c r="F36" s="10" t="n">
        <f aca="false">E36+0.835</f>
        <v>6.851</v>
      </c>
      <c r="G36" s="10" t="n">
        <f aca="false">F36+(D36-E36)</f>
        <v>3.765</v>
      </c>
      <c r="H36" s="11" t="n">
        <f aca="false">(E36-D36)*C36</f>
        <v>45441.35</v>
      </c>
    </row>
    <row r="37" customFormat="false" ht="13.5" hidden="false" customHeight="false" outlineLevel="0" collapsed="false">
      <c r="F37" s="10"/>
      <c r="G37" s="10"/>
      <c r="H37" s="12" t="n">
        <f aca="false">SUM(H33:H36)</f>
        <v>406324.362</v>
      </c>
      <c r="I37" s="3" t="s">
        <v>9</v>
      </c>
    </row>
    <row r="38" customFormat="false" ht="13.5" hidden="false" customHeight="false" outlineLevel="0" collapsed="false">
      <c r="F38" s="10"/>
      <c r="G38" s="10"/>
      <c r="H38" s="11"/>
    </row>
    <row r="39" customFormat="false" ht="12.75" hidden="false" customHeight="false" outlineLevel="0" collapsed="false">
      <c r="A39" s="8" t="n">
        <v>36892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customFormat="false" ht="12.75" hidden="false" customHeight="false" outlineLevel="0" collapsed="false">
      <c r="A40" s="1" t="s">
        <v>8</v>
      </c>
      <c r="B40" s="1" t="n">
        <v>249252</v>
      </c>
      <c r="C40" s="2" t="n">
        <v>44488</v>
      </c>
      <c r="D40" s="10" t="n">
        <v>2.95</v>
      </c>
      <c r="E40" s="10" t="n">
        <v>9.98</v>
      </c>
      <c r="F40" s="10" t="n">
        <f aca="false">E40+0.2775</f>
        <v>10.2575</v>
      </c>
      <c r="G40" s="10" t="n">
        <f aca="false">F40+(D40-E40)</f>
        <v>3.2275</v>
      </c>
      <c r="H40" s="11" t="n">
        <f aca="false">(E40-D40)*C40</f>
        <v>312750.64</v>
      </c>
      <c r="J40" s="14"/>
      <c r="K40" s="15"/>
    </row>
    <row r="41" customFormat="false" ht="12.75" hidden="false" customHeight="false" outlineLevel="0" collapsed="false">
      <c r="A41" s="1" t="s">
        <v>10</v>
      </c>
      <c r="B41" s="1" t="n">
        <v>377250</v>
      </c>
      <c r="C41" s="2" t="n">
        <v>3007</v>
      </c>
      <c r="D41" s="10" t="n">
        <v>2.95</v>
      </c>
      <c r="E41" s="10" t="n">
        <v>9.98</v>
      </c>
      <c r="F41" s="10" t="n">
        <f aca="false">+E41+0.68</f>
        <v>10.66</v>
      </c>
      <c r="G41" s="10" t="n">
        <f aca="false">F41+(D41-E41)</f>
        <v>3.63</v>
      </c>
      <c r="H41" s="11" t="n">
        <f aca="false">(E41-D41)*C41</f>
        <v>21139.21</v>
      </c>
      <c r="K41" s="15"/>
    </row>
    <row r="42" customFormat="false" ht="12.75" hidden="false" customHeight="false" outlineLevel="0" collapsed="false">
      <c r="A42" s="1" t="s">
        <v>10</v>
      </c>
      <c r="B42" s="1" t="n">
        <v>380492</v>
      </c>
      <c r="C42" s="2" t="n">
        <v>125984</v>
      </c>
      <c r="D42" s="10" t="n">
        <v>2.95</v>
      </c>
      <c r="E42" s="10" t="n">
        <v>9.98</v>
      </c>
      <c r="F42" s="10" t="n">
        <f aca="false">+E42+0.28</f>
        <v>10.26</v>
      </c>
      <c r="G42" s="10" t="n">
        <f aca="false">F42+(D42-E42)</f>
        <v>3.23</v>
      </c>
      <c r="H42" s="11" t="n">
        <f aca="false">(E42-D42)*C42</f>
        <v>885667.52</v>
      </c>
      <c r="K42" s="15"/>
    </row>
    <row r="43" customFormat="false" ht="12.75" hidden="false" customHeight="false" outlineLevel="0" collapsed="false">
      <c r="A43" s="1" t="s">
        <v>10</v>
      </c>
      <c r="B43" s="1" t="n">
        <v>377264</v>
      </c>
      <c r="C43" s="2" t="n">
        <v>14570</v>
      </c>
      <c r="D43" s="10" t="n">
        <v>2.95</v>
      </c>
      <c r="E43" s="10" t="n">
        <v>9.98</v>
      </c>
      <c r="F43" s="10" t="n">
        <f aca="false">+E43+0.835</f>
        <v>10.815</v>
      </c>
      <c r="G43" s="10" t="n">
        <f aca="false">F43+(D43-E43)</f>
        <v>3.785</v>
      </c>
      <c r="H43" s="11" t="n">
        <f aca="false">(E43-D43)*C43</f>
        <v>102427.1</v>
      </c>
      <c r="K43" s="15"/>
    </row>
    <row r="44" customFormat="false" ht="13.5" hidden="false" customHeight="false" outlineLevel="0" collapsed="false">
      <c r="D44" s="10"/>
      <c r="E44" s="10"/>
      <c r="F44" s="10"/>
      <c r="G44" s="10"/>
      <c r="H44" s="12" t="n">
        <f aca="false">SUM(H40:H43)</f>
        <v>1321984.47</v>
      </c>
      <c r="I44" s="3" t="s">
        <v>9</v>
      </c>
    </row>
    <row r="45" customFormat="false" ht="13.5" hidden="false" customHeight="false" outlineLevel="0" collapsed="false">
      <c r="D45" s="10"/>
      <c r="E45" s="10"/>
      <c r="F45" s="10"/>
      <c r="G45" s="10"/>
      <c r="H45" s="11"/>
    </row>
    <row r="46" customFormat="false" ht="12.75" hidden="false" customHeight="false" outlineLevel="0" collapsed="false">
      <c r="A46" s="8" t="n">
        <v>36923</v>
      </c>
      <c r="B46" s="5" t="s">
        <v>1</v>
      </c>
      <c r="C46" s="6" t="s">
        <v>2</v>
      </c>
      <c r="D46" s="5" t="s">
        <v>3</v>
      </c>
      <c r="E46" s="5" t="s">
        <v>4</v>
      </c>
      <c r="F46" s="5"/>
      <c r="G46" s="5"/>
      <c r="H46" s="5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</row>
    <row r="47" customFormat="false" ht="12.75" hidden="false" customHeight="false" outlineLevel="0" collapsed="false">
      <c r="A47" s="1" t="s">
        <v>8</v>
      </c>
      <c r="B47" s="1" t="n">
        <v>249252</v>
      </c>
      <c r="C47" s="2" t="n">
        <v>39603</v>
      </c>
      <c r="D47" s="1" t="n">
        <v>2.795</v>
      </c>
      <c r="E47" s="1" t="n">
        <v>6.293</v>
      </c>
      <c r="F47" s="1" t="n">
        <f aca="false">+E47+0.275</f>
        <v>6.568</v>
      </c>
      <c r="G47" s="10" t="n">
        <f aca="false">F47+(D47-E47)</f>
        <v>3.07</v>
      </c>
      <c r="H47" s="11" t="n">
        <f aca="false">(E47-D47)*C47</f>
        <v>138531.294</v>
      </c>
      <c r="K47" s="15"/>
    </row>
    <row r="48" customFormat="false" ht="12.75" hidden="false" customHeight="false" outlineLevel="0" collapsed="false">
      <c r="A48" s="1" t="s">
        <v>10</v>
      </c>
      <c r="B48" s="1" t="n">
        <v>377250</v>
      </c>
      <c r="C48" s="2" t="n">
        <v>2408</v>
      </c>
      <c r="D48" s="1" t="n">
        <v>2.795</v>
      </c>
      <c r="E48" s="1" t="n">
        <v>6.293</v>
      </c>
      <c r="F48" s="1" t="n">
        <f aca="false">+E48+0.68</f>
        <v>6.973</v>
      </c>
      <c r="G48" s="10" t="n">
        <f aca="false">F48+(D48-E48)</f>
        <v>3.475</v>
      </c>
      <c r="H48" s="11" t="n">
        <f aca="false">(E48-D48)*C48</f>
        <v>8423.184</v>
      </c>
      <c r="K48" s="15"/>
    </row>
    <row r="49" customFormat="false" ht="12.75" hidden="false" customHeight="false" outlineLevel="0" collapsed="false">
      <c r="A49" s="1" t="s">
        <v>10</v>
      </c>
      <c r="B49" s="1" t="n">
        <v>380492</v>
      </c>
      <c r="C49" s="2" t="n">
        <v>123984</v>
      </c>
      <c r="D49" s="1" t="n">
        <v>2.795</v>
      </c>
      <c r="E49" s="1" t="n">
        <v>6.293</v>
      </c>
      <c r="F49" s="1" t="n">
        <f aca="false">+E49+0.28</f>
        <v>6.573</v>
      </c>
      <c r="G49" s="10" t="n">
        <f aca="false">F49+(D49-E49)</f>
        <v>3.075</v>
      </c>
      <c r="H49" s="11" t="n">
        <f aca="false">(E49-D49)*C49</f>
        <v>433696.032</v>
      </c>
      <c r="K49" s="15"/>
    </row>
    <row r="50" customFormat="false" ht="12.75" hidden="false" customHeight="false" outlineLevel="0" collapsed="false">
      <c r="A50" s="1" t="s">
        <v>10</v>
      </c>
      <c r="B50" s="1" t="n">
        <v>377264</v>
      </c>
      <c r="C50" s="2" t="n">
        <v>0</v>
      </c>
      <c r="D50" s="1" t="n">
        <v>0</v>
      </c>
      <c r="E50" s="1" t="n">
        <v>0</v>
      </c>
      <c r="F50" s="1" t="n">
        <v>0</v>
      </c>
      <c r="G50" s="10" t="n">
        <f aca="false">F50+(D50-E50)</f>
        <v>0</v>
      </c>
      <c r="H50" s="11" t="n">
        <f aca="false">(E50-D50)*C50</f>
        <v>0</v>
      </c>
      <c r="K50" s="15"/>
    </row>
    <row r="51" customFormat="false" ht="13.5" hidden="false" customHeight="false" outlineLevel="0" collapsed="false">
      <c r="H51" s="12" t="n">
        <f aca="false">SUM(H47:H50)</f>
        <v>580650.51</v>
      </c>
      <c r="I51" s="3" t="s">
        <v>9</v>
      </c>
    </row>
    <row r="52" customFormat="false" ht="13.5" hidden="false" customHeight="false" outlineLevel="0" collapsed="false"/>
    <row r="53" customFormat="false" ht="12.75" hidden="false" customHeight="false" outlineLevel="0" collapsed="false">
      <c r="A53" s="8" t="n">
        <v>36951</v>
      </c>
      <c r="B53" s="5" t="s">
        <v>1</v>
      </c>
      <c r="C53" s="6" t="s">
        <v>2</v>
      </c>
      <c r="D53" s="5" t="s">
        <v>3</v>
      </c>
      <c r="E53" s="5" t="s">
        <v>4</v>
      </c>
      <c r="F53" s="5"/>
      <c r="G53" s="5"/>
      <c r="H53" s="5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</row>
    <row r="54" customFormat="false" ht="12.75" hidden="false" customHeight="false" outlineLevel="0" collapsed="false">
      <c r="A54" s="1" t="s">
        <v>8</v>
      </c>
      <c r="B54" s="1" t="n">
        <v>249252</v>
      </c>
      <c r="C54" s="2" t="n">
        <v>54025</v>
      </c>
      <c r="D54" s="1" t="n">
        <v>2.66</v>
      </c>
      <c r="E54" s="1" t="n">
        <v>4.998</v>
      </c>
      <c r="F54" s="1" t="n">
        <f aca="false">+E54+0.275</f>
        <v>5.273</v>
      </c>
      <c r="G54" s="10" t="n">
        <f aca="false">F54+(D54-E54)</f>
        <v>2.935</v>
      </c>
      <c r="H54" s="11" t="n">
        <f aca="false">(E54-D54)*C54</f>
        <v>126310.45</v>
      </c>
      <c r="K54" s="15"/>
    </row>
    <row r="55" customFormat="false" ht="12.75" hidden="false" customHeight="false" outlineLevel="0" collapsed="false">
      <c r="A55" s="1" t="s">
        <v>10</v>
      </c>
      <c r="B55" s="1" t="n">
        <v>377250</v>
      </c>
      <c r="C55" s="2" t="n">
        <v>2108</v>
      </c>
      <c r="D55" s="1" t="n">
        <v>2.66</v>
      </c>
      <c r="E55" s="1" t="n">
        <v>4.998</v>
      </c>
      <c r="F55" s="1" t="n">
        <f aca="false">+E55+0.68</f>
        <v>5.678</v>
      </c>
      <c r="G55" s="10" t="n">
        <f aca="false">F55+(D55-E55)</f>
        <v>3.34</v>
      </c>
      <c r="H55" s="11" t="n">
        <f aca="false">(E55-D55)*C55</f>
        <v>4928.504</v>
      </c>
      <c r="K55" s="15"/>
    </row>
    <row r="56" customFormat="false" ht="12.75" hidden="false" customHeight="false" outlineLevel="0" collapsed="false">
      <c r="A56" s="1" t="s">
        <v>10</v>
      </c>
      <c r="B56" s="1" t="n">
        <v>168997</v>
      </c>
      <c r="C56" s="2" t="n">
        <v>84165</v>
      </c>
      <c r="D56" s="1" t="n">
        <v>2.66</v>
      </c>
      <c r="E56" s="1" t="n">
        <v>4.998</v>
      </c>
      <c r="F56" s="1" t="n">
        <f aca="false">+E56+0.28</f>
        <v>5.278</v>
      </c>
      <c r="G56" s="10" t="n">
        <f aca="false">F56+(D56-E56)</f>
        <v>2.94</v>
      </c>
      <c r="H56" s="11" t="n">
        <f aca="false">(E56-D56)*C56</f>
        <v>196777.77</v>
      </c>
      <c r="K56" s="15"/>
    </row>
    <row r="57" customFormat="false" ht="13.5" hidden="false" customHeight="false" outlineLevel="0" collapsed="false">
      <c r="A57" s="16"/>
      <c r="B57" s="16"/>
      <c r="C57" s="17"/>
      <c r="D57" s="16"/>
      <c r="E57" s="16"/>
      <c r="F57" s="16"/>
      <c r="G57" s="16"/>
      <c r="H57" s="12" t="n">
        <f aca="false">SUM(H54:H56)</f>
        <v>328016.724</v>
      </c>
      <c r="I57" s="3" t="s">
        <v>9</v>
      </c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3.5" hidden="false" customHeight="false" outlineLevel="0" collapsed="false">
      <c r="A58" s="16"/>
      <c r="B58" s="16"/>
      <c r="C58" s="17"/>
      <c r="D58" s="16"/>
      <c r="E58" s="16"/>
      <c r="F58" s="16"/>
      <c r="G58" s="16"/>
      <c r="H58" s="13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8" t="n">
        <v>36982</v>
      </c>
      <c r="B59" s="5" t="s">
        <v>1</v>
      </c>
      <c r="C59" s="6" t="s">
        <v>2</v>
      </c>
      <c r="D59" s="5" t="s">
        <v>3</v>
      </c>
      <c r="E59" s="5" t="s">
        <v>4</v>
      </c>
      <c r="F59" s="5"/>
      <c r="G59" s="5"/>
      <c r="H59" s="5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</row>
    <row r="60" customFormat="false" ht="12.75" hidden="false" customHeight="false" outlineLevel="0" collapsed="false">
      <c r="A60" s="1" t="s">
        <v>10</v>
      </c>
      <c r="B60" s="1" t="n">
        <v>377250</v>
      </c>
      <c r="C60" s="2" t="n">
        <v>1083</v>
      </c>
      <c r="D60" s="1" t="n">
        <v>2.54</v>
      </c>
      <c r="E60" s="1" t="n">
        <v>5.384</v>
      </c>
      <c r="F60" s="1" t="n">
        <f aca="false">+E60+0.28</f>
        <v>5.664</v>
      </c>
      <c r="G60" s="10" t="n">
        <f aca="false">F60+(D60-E60)</f>
        <v>2.82</v>
      </c>
      <c r="H60" s="11" t="n">
        <f aca="false">(E60-D60)*C60</f>
        <v>3080.052</v>
      </c>
      <c r="K60" s="15"/>
    </row>
    <row r="61" customFormat="false" ht="12.75" hidden="false" customHeight="false" outlineLevel="0" collapsed="false">
      <c r="A61" s="1" t="s">
        <v>10</v>
      </c>
      <c r="B61" s="1" t="n">
        <v>168997</v>
      </c>
      <c r="C61" s="2" t="n">
        <v>92192</v>
      </c>
      <c r="D61" s="1" t="n">
        <v>2.54</v>
      </c>
      <c r="E61" s="1" t="n">
        <v>5.384</v>
      </c>
      <c r="F61" s="1" t="n">
        <f aca="false">+E61+0.455</f>
        <v>5.839</v>
      </c>
      <c r="G61" s="10" t="n">
        <f aca="false">F61+(D61-E61)</f>
        <v>2.995</v>
      </c>
      <c r="H61" s="11" t="n">
        <f aca="false">(E61-D61)*C61</f>
        <v>262194.048</v>
      </c>
      <c r="K61" s="15"/>
    </row>
    <row r="62" customFormat="false" ht="13.5" hidden="false" customHeight="false" outlineLevel="0" collapsed="false">
      <c r="A62" s="16"/>
      <c r="B62" s="16"/>
      <c r="C62" s="17"/>
      <c r="D62" s="16"/>
      <c r="E62" s="16"/>
      <c r="F62" s="16"/>
      <c r="G62" s="16"/>
      <c r="H62" s="12" t="n">
        <f aca="false">SUM(H60:H61)</f>
        <v>265274.1</v>
      </c>
      <c r="I62" s="3" t="s">
        <v>9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2001-05-30T23:11:39Z</dcterms:created>
  <dc:creator>kkeiser</dc:creator>
  <dc:description/>
  <dc:language>en-US</dc:language>
  <cp:lastModifiedBy>kkeiser</cp:lastModifiedBy>
  <dcterms:modified xsi:type="dcterms:W3CDTF">2001-06-12T12:57:50Z</dcterms:modified>
  <cp:revision>0</cp:revision>
  <dc:subject/>
  <dc:title/>
</cp:coreProperties>
</file>