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CO_Z6_TETC_M3" sheetId="1" state="visible" r:id="rId3"/>
    <sheet name="CGAS_CGLF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deal does not show up in Sitara.  Gave to Kemat to enter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65</xdr:colOff>
                <xdr:row>3</xdr:row>
                <xdr:rowOff>4</xdr:rowOff>
              </xdr:from>
              <xdr:to>
                <xdr:col>24</xdr:col>
                <xdr:colOff>8</xdr:colOff>
                <xdr:row>11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5</xdr:rowOff>
              </xdr:from>
              <xdr:to>
                <xdr:col>10</xdr:col>
                <xdr:colOff>11</xdr:colOff>
                <xdr:row>35</xdr:row>
                <xdr:rowOff>9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5</xdr:rowOff>
              </xdr:from>
              <xdr:to>
                <xdr:col>11</xdr:col>
                <xdr:colOff>11</xdr:colOff>
                <xdr:row>35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<sst xmlns="http://schemas.openxmlformats.org/spreadsheetml/2006/main" count="88" uniqueCount="56">
  <si>
    <t xml:space="preserve">All volumes are monthly</t>
  </si>
  <si>
    <t xml:space="preserve">Tetco M3</t>
  </si>
  <si>
    <t xml:space="preserve">Trco Z6 Non  NY-WGL</t>
  </si>
  <si>
    <t xml:space="preserve">Trco Z6</t>
  </si>
  <si>
    <t xml:space="preserve">Month</t>
  </si>
  <si>
    <t xml:space="preserve">Deal</t>
  </si>
  <si>
    <t xml:space="preserve">Volume</t>
  </si>
  <si>
    <t xml:space="preserve">Price</t>
  </si>
  <si>
    <t xml:space="preserve">Total</t>
  </si>
  <si>
    <t xml:space="preserve">ENA Bid</t>
  </si>
  <si>
    <t xml:space="preserve">Bid</t>
  </si>
  <si>
    <t xml:space="preserve">NX1 + .59</t>
  </si>
  <si>
    <t xml:space="preserve">NX1 +.68</t>
  </si>
  <si>
    <t xml:space="preserve">NX1 = 1.75</t>
  </si>
  <si>
    <t xml:space="preserve">NX1 +.835</t>
  </si>
  <si>
    <t xml:space="preserve">N/A</t>
  </si>
  <si>
    <t xml:space="preserve">NX1 + 1.80</t>
  </si>
  <si>
    <t xml:space="preserve">NX1 = 1.55</t>
  </si>
  <si>
    <t xml:space="preserve">NX1 + 1.65</t>
  </si>
  <si>
    <t xml:space="preserve">NX1 = 1.105</t>
  </si>
  <si>
    <t xml:space="preserve">NX1 + 1.20</t>
  </si>
  <si>
    <t xml:space="preserve">NX1 +.28</t>
  </si>
  <si>
    <t xml:space="preserve">NX1 = .45</t>
  </si>
  <si>
    <t xml:space="preserve">NX1 +.455</t>
  </si>
  <si>
    <t xml:space="preserve">NX1 + .45</t>
  </si>
  <si>
    <t xml:space="preserve">NX1 = .42</t>
  </si>
  <si>
    <t xml:space="preserve">NX1 + .42</t>
  </si>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</sst>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A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6.13"/>
    <col collapsed="false" customWidth="true" hidden="false" outlineLevel="0" max="10" min="10" style="0" width="2.56"/>
    <col collapsed="false" customWidth="true" hidden="false" outlineLevel="0" max="13" min="11" style="0" width="12.42"/>
    <col collapsed="false" customWidth="true" hidden="false" outlineLevel="0" max="14" min="14" style="0" width="10.13"/>
    <col collapsed="false" customWidth="true" hidden="false" outlineLevel="0" max="17" min="17" style="0" width="5.56"/>
    <col collapsed="false" customWidth="true" hidden="false" outlineLevel="0" max="18" min="18" style="0" width="10.13"/>
    <col collapsed="false" customWidth="true" hidden="false" outlineLevel="0" max="21" min="21" style="0" width="4.14"/>
    <col collapsed="false" customWidth="true" hidden="false" outlineLevel="0" max="22" min="22" style="0" width="10.13"/>
    <col collapsed="false" customWidth="true" hidden="false" outlineLevel="0" max="24" min="24" style="0" width="10.99"/>
    <col collapsed="false" customWidth="true" hidden="false" outlineLevel="0" max="25" min="25" style="0" width="2.84"/>
    <col collapsed="false" customWidth="true" hidden="false" outlineLevel="0" max="27" min="27" style="0" width="12.7"/>
  </cols>
  <sheetData>
    <row r="1" customFormat="false" ht="15.75" hidden="false" customHeight="false" outlineLevel="0" collapsed="false">
      <c r="B1" s="1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C3" s="2" t="s">
        <v>1</v>
      </c>
      <c r="D3" s="3"/>
      <c r="E3" s="3"/>
      <c r="G3" s="2" t="s">
        <v>1</v>
      </c>
      <c r="H3" s="3"/>
      <c r="I3" s="3"/>
      <c r="K3" s="4" t="s">
        <v>1</v>
      </c>
      <c r="L3" s="5"/>
      <c r="N3" s="2" t="s">
        <v>2</v>
      </c>
      <c r="O3" s="3"/>
      <c r="P3" s="3"/>
      <c r="R3" s="2" t="s">
        <v>2</v>
      </c>
      <c r="S3" s="3"/>
      <c r="T3" s="3"/>
      <c r="V3" s="6" t="s">
        <v>2</v>
      </c>
      <c r="W3" s="7"/>
      <c r="X3" s="7"/>
      <c r="Z3" s="4" t="s">
        <v>3</v>
      </c>
      <c r="AA3" s="5"/>
    </row>
    <row r="4" customFormat="false" ht="13.5" hidden="false" customHeight="false" outlineLevel="0" collapsed="false">
      <c r="B4" s="0" t="s">
        <v>4</v>
      </c>
      <c r="C4" s="8" t="s">
        <v>5</v>
      </c>
      <c r="D4" s="9" t="s">
        <v>6</v>
      </c>
      <c r="E4" s="9" t="s">
        <v>7</v>
      </c>
      <c r="G4" s="8" t="s">
        <v>5</v>
      </c>
      <c r="H4" s="9" t="s">
        <v>6</v>
      </c>
      <c r="I4" s="9" t="s">
        <v>7</v>
      </c>
      <c r="K4" s="10" t="s">
        <v>8</v>
      </c>
      <c r="L4" s="11" t="s">
        <v>9</v>
      </c>
      <c r="N4" s="8" t="s">
        <v>5</v>
      </c>
      <c r="O4" s="9" t="s">
        <v>6</v>
      </c>
      <c r="P4" s="9" t="s">
        <v>7</v>
      </c>
      <c r="R4" s="8" t="s">
        <v>5</v>
      </c>
      <c r="S4" s="9" t="s">
        <v>6</v>
      </c>
      <c r="T4" s="9" t="s">
        <v>7</v>
      </c>
      <c r="V4" s="12" t="s">
        <v>5</v>
      </c>
      <c r="W4" s="13" t="s">
        <v>6</v>
      </c>
      <c r="X4" s="13" t="s">
        <v>7</v>
      </c>
      <c r="Z4" s="10" t="s">
        <v>8</v>
      </c>
      <c r="AA4" s="11" t="s">
        <v>10</v>
      </c>
    </row>
    <row r="5" customFormat="false" ht="12.75" hidden="false" customHeight="false" outlineLevel="0" collapsed="false">
      <c r="B5" s="14" t="n">
        <v>36892</v>
      </c>
      <c r="C5" s="15" t="n">
        <v>377251</v>
      </c>
      <c r="D5" s="15" t="n">
        <v>3650</v>
      </c>
      <c r="E5" s="15" t="s">
        <v>11</v>
      </c>
      <c r="G5" s="15" t="n">
        <v>377250</v>
      </c>
      <c r="H5" s="15" t="n">
        <v>3015</v>
      </c>
      <c r="I5" s="15" t="s">
        <v>12</v>
      </c>
      <c r="K5" s="16" t="n">
        <f aca="false">SUM(D5,H5)</f>
        <v>6665</v>
      </c>
      <c r="L5" s="16" t="s">
        <v>13</v>
      </c>
      <c r="N5" s="15" t="n">
        <v>377264</v>
      </c>
      <c r="O5" s="15" t="n">
        <v>14568</v>
      </c>
      <c r="P5" s="15" t="s">
        <v>14</v>
      </c>
      <c r="R5" s="15" t="n">
        <v>377268</v>
      </c>
      <c r="S5" s="15" t="n">
        <v>145</v>
      </c>
      <c r="T5" s="15" t="s">
        <v>11</v>
      </c>
      <c r="V5" s="17" t="s">
        <v>15</v>
      </c>
      <c r="W5" s="17" t="n">
        <v>0</v>
      </c>
      <c r="X5" s="17" t="n">
        <v>0</v>
      </c>
      <c r="Z5" s="16" t="n">
        <f aca="false">SUM(O5,S5,W5)</f>
        <v>14713</v>
      </c>
      <c r="AA5" s="16" t="s">
        <v>16</v>
      </c>
    </row>
    <row r="6" customFormat="false" ht="12.75" hidden="false" customHeight="false" outlineLevel="0" collapsed="false">
      <c r="B6" s="14" t="n">
        <v>36923</v>
      </c>
      <c r="C6" s="15" t="n">
        <v>377251</v>
      </c>
      <c r="D6" s="15" t="n">
        <v>2900</v>
      </c>
      <c r="E6" s="15" t="s">
        <v>11</v>
      </c>
      <c r="G6" s="15" t="n">
        <f aca="false">+G5</f>
        <v>377250</v>
      </c>
      <c r="H6" s="15" t="n">
        <v>2395</v>
      </c>
      <c r="I6" s="15" t="s">
        <v>12</v>
      </c>
      <c r="K6" s="16" t="n">
        <f aca="false">SUM(D6,H6)</f>
        <v>5295</v>
      </c>
      <c r="L6" s="16" t="s">
        <v>17</v>
      </c>
      <c r="N6" s="15" t="n">
        <f aca="false">+N5</f>
        <v>377264</v>
      </c>
      <c r="O6" s="15" t="n">
        <v>14423</v>
      </c>
      <c r="P6" s="15" t="s">
        <v>14</v>
      </c>
      <c r="R6" s="15" t="n">
        <f aca="false">+R5</f>
        <v>377268</v>
      </c>
      <c r="S6" s="15" t="n">
        <v>144</v>
      </c>
      <c r="T6" s="15" t="s">
        <v>11</v>
      </c>
      <c r="V6" s="17" t="str">
        <f aca="false">+V5</f>
        <v>N/A</v>
      </c>
      <c r="W6" s="17" t="n">
        <v>0</v>
      </c>
      <c r="X6" s="17" t="n">
        <v>0</v>
      </c>
      <c r="Z6" s="16" t="n">
        <f aca="false">SUM(O6,S6,W6)</f>
        <v>14567</v>
      </c>
      <c r="AA6" s="16" t="s">
        <v>18</v>
      </c>
    </row>
    <row r="7" customFormat="false" ht="12.75" hidden="false" customHeight="false" outlineLevel="0" collapsed="false">
      <c r="B7" s="14" t="n">
        <v>36951</v>
      </c>
      <c r="C7" s="15" t="n">
        <v>377251</v>
      </c>
      <c r="D7" s="15" t="n">
        <v>2563</v>
      </c>
      <c r="E7" s="15" t="s">
        <v>11</v>
      </c>
      <c r="G7" s="15" t="n">
        <f aca="false">+G6</f>
        <v>377250</v>
      </c>
      <c r="H7" s="15" t="n">
        <v>2117</v>
      </c>
      <c r="I7" s="15" t="s">
        <v>12</v>
      </c>
      <c r="K7" s="16" t="n">
        <f aca="false">SUM(D7,H7)</f>
        <v>4680</v>
      </c>
      <c r="L7" s="16" t="s">
        <v>19</v>
      </c>
      <c r="N7" s="15"/>
      <c r="O7" s="15"/>
      <c r="P7" s="15"/>
      <c r="R7" s="15" t="n">
        <f aca="false">+R6</f>
        <v>377268</v>
      </c>
      <c r="S7" s="15" t="n">
        <v>142</v>
      </c>
      <c r="T7" s="15" t="s">
        <v>11</v>
      </c>
      <c r="V7" s="17" t="str">
        <f aca="false">+V6</f>
        <v>N/A</v>
      </c>
      <c r="W7" s="17" t="n">
        <v>4407</v>
      </c>
      <c r="X7" s="17" t="s">
        <v>14</v>
      </c>
      <c r="Z7" s="16" t="n">
        <f aca="false">SUM(O7,S7,W7)</f>
        <v>4549</v>
      </c>
      <c r="AA7" s="16" t="s">
        <v>20</v>
      </c>
    </row>
    <row r="8" customFormat="false" ht="12.75" hidden="false" customHeight="false" outlineLevel="0" collapsed="false">
      <c r="B8" s="14" t="n">
        <v>36982</v>
      </c>
      <c r="C8" s="15" t="n">
        <v>377251</v>
      </c>
      <c r="D8" s="15" t="n">
        <v>1318</v>
      </c>
      <c r="E8" s="15" t="s">
        <v>11</v>
      </c>
      <c r="G8" s="15" t="n">
        <f aca="false">+G7</f>
        <v>377250</v>
      </c>
      <c r="H8" s="15" t="n">
        <v>1089</v>
      </c>
      <c r="I8" s="15" t="s">
        <v>21</v>
      </c>
      <c r="K8" s="16" t="n">
        <f aca="false">SUM(D8,H8)</f>
        <v>2407</v>
      </c>
      <c r="L8" s="16" t="s">
        <v>22</v>
      </c>
      <c r="N8" s="15"/>
      <c r="O8" s="15"/>
      <c r="P8" s="15"/>
      <c r="R8" s="15" t="n">
        <f aca="false">+R7</f>
        <v>377268</v>
      </c>
      <c r="S8" s="15" t="n">
        <v>141</v>
      </c>
      <c r="T8" s="15" t="s">
        <v>11</v>
      </c>
      <c r="V8" s="17" t="str">
        <f aca="false">+V7</f>
        <v>N/A</v>
      </c>
      <c r="W8" s="17" t="n">
        <v>689</v>
      </c>
      <c r="X8" s="17" t="s">
        <v>23</v>
      </c>
      <c r="Z8" s="16" t="n">
        <f aca="false">SUM(O8,S8,W8)</f>
        <v>830</v>
      </c>
      <c r="AA8" s="16" t="s">
        <v>24</v>
      </c>
    </row>
    <row r="9" customFormat="false" ht="12.75" hidden="false" customHeight="false" outlineLevel="0" collapsed="false">
      <c r="B9" s="14" t="n">
        <v>37012</v>
      </c>
      <c r="C9" s="15" t="n">
        <v>377251</v>
      </c>
      <c r="D9" s="15" t="n">
        <v>686</v>
      </c>
      <c r="E9" s="15" t="s">
        <v>11</v>
      </c>
      <c r="G9" s="15"/>
      <c r="H9" s="15"/>
      <c r="I9" s="15"/>
      <c r="K9" s="16" t="n">
        <f aca="false">SUM(D9,H9)</f>
        <v>686</v>
      </c>
      <c r="L9" s="16" t="s">
        <v>25</v>
      </c>
      <c r="N9" s="15"/>
      <c r="O9" s="15"/>
      <c r="P9" s="15"/>
      <c r="R9" s="15" t="n">
        <f aca="false">+R8</f>
        <v>377268</v>
      </c>
      <c r="S9" s="15" t="n">
        <v>139</v>
      </c>
      <c r="T9" s="15" t="s">
        <v>11</v>
      </c>
      <c r="V9" s="17"/>
      <c r="W9" s="17"/>
      <c r="X9" s="17"/>
      <c r="Z9" s="16" t="n">
        <f aca="false">SUM(O9,S9,W9)</f>
        <v>139</v>
      </c>
      <c r="AA9" s="16" t="s">
        <v>26</v>
      </c>
    </row>
    <row r="10" customFormat="false" ht="12.75" hidden="false" customHeight="false" outlineLevel="0" collapsed="false">
      <c r="B10" s="14" t="n">
        <v>37043</v>
      </c>
      <c r="C10" s="15"/>
      <c r="D10" s="15"/>
      <c r="E10" s="15"/>
      <c r="G10" s="15"/>
      <c r="H10" s="15"/>
      <c r="I10" s="15"/>
      <c r="K10" s="16" t="n">
        <f aca="false">SUM(D10,H10)</f>
        <v>0</v>
      </c>
      <c r="L10" s="16"/>
      <c r="N10" s="15"/>
      <c r="O10" s="15"/>
      <c r="P10" s="15"/>
      <c r="R10" s="15" t="n">
        <f aca="false">+R9</f>
        <v>377268</v>
      </c>
      <c r="S10" s="15" t="n">
        <v>138</v>
      </c>
      <c r="T10" s="15" t="s">
        <v>11</v>
      </c>
      <c r="V10" s="17"/>
      <c r="W10" s="17"/>
      <c r="X10" s="17"/>
      <c r="Z10" s="16" t="n">
        <f aca="false">SUM(O10,S10,W10)</f>
        <v>138</v>
      </c>
      <c r="AA10" s="16" t="s">
        <v>26</v>
      </c>
    </row>
    <row r="11" customFormat="false" ht="12.75" hidden="false" customHeight="false" outlineLevel="0" collapsed="false">
      <c r="B11" s="14" t="n">
        <v>37073</v>
      </c>
      <c r="C11" s="15"/>
      <c r="D11" s="15"/>
      <c r="E11" s="15"/>
      <c r="G11" s="15"/>
      <c r="H11" s="15"/>
      <c r="I11" s="15"/>
      <c r="K11" s="16" t="n">
        <f aca="false">SUM(D11,H11)</f>
        <v>0</v>
      </c>
      <c r="L11" s="16"/>
      <c r="N11" s="15"/>
      <c r="O11" s="15"/>
      <c r="P11" s="15"/>
      <c r="R11" s="15"/>
      <c r="S11" s="15"/>
      <c r="T11" s="15"/>
      <c r="V11" s="17"/>
      <c r="W11" s="17"/>
      <c r="X11" s="17"/>
      <c r="Z11" s="16" t="n">
        <f aca="false">SUM(O11,S11,W11)</f>
        <v>0</v>
      </c>
      <c r="AA11" s="16"/>
    </row>
    <row r="12" customFormat="false" ht="12.75" hidden="false" customHeight="false" outlineLevel="0" collapsed="false">
      <c r="B12" s="14" t="n">
        <v>37104</v>
      </c>
      <c r="C12" s="15"/>
      <c r="D12" s="15"/>
      <c r="E12" s="15"/>
      <c r="G12" s="15"/>
      <c r="H12" s="15"/>
      <c r="I12" s="15"/>
      <c r="K12" s="16" t="n">
        <f aca="false">SUM(D12,H12)</f>
        <v>0</v>
      </c>
      <c r="L12" s="16"/>
      <c r="N12" s="15"/>
      <c r="O12" s="15"/>
      <c r="P12" s="15"/>
      <c r="R12" s="15"/>
      <c r="S12" s="15"/>
      <c r="T12" s="15"/>
      <c r="V12" s="17"/>
      <c r="W12" s="17"/>
      <c r="X12" s="17"/>
      <c r="Z12" s="16" t="n">
        <f aca="false">SUM(O12,S12,W12)</f>
        <v>0</v>
      </c>
      <c r="AA12" s="16"/>
    </row>
    <row r="13" customFormat="false" ht="12.75" hidden="false" customHeight="false" outlineLevel="0" collapsed="false">
      <c r="B13" s="14" t="n">
        <v>37135</v>
      </c>
      <c r="C13" s="15"/>
      <c r="D13" s="15"/>
      <c r="E13" s="15"/>
      <c r="G13" s="15"/>
      <c r="H13" s="15"/>
      <c r="I13" s="15"/>
      <c r="K13" s="16" t="n">
        <f aca="false">SUM(D13,H13)</f>
        <v>0</v>
      </c>
      <c r="L13" s="16"/>
      <c r="N13" s="15"/>
      <c r="O13" s="15"/>
      <c r="P13" s="15"/>
      <c r="R13" s="15"/>
      <c r="S13" s="15"/>
      <c r="T13" s="15"/>
      <c r="V13" s="17"/>
      <c r="W13" s="17"/>
      <c r="X13" s="17"/>
      <c r="Z13" s="16" t="n">
        <f aca="false">SUM(O13,S13,W13)</f>
        <v>0</v>
      </c>
      <c r="AA13" s="16"/>
    </row>
    <row r="14" customFormat="false" ht="12.75" hidden="false" customHeight="false" outlineLevel="0" collapsed="false">
      <c r="B14" s="14" t="n">
        <v>37165</v>
      </c>
      <c r="C14" s="15"/>
      <c r="D14" s="15"/>
      <c r="E14" s="15"/>
      <c r="G14" s="15"/>
      <c r="H14" s="15"/>
      <c r="I14" s="15"/>
      <c r="K14" s="16" t="n">
        <f aca="false">SUM(D14,H14)</f>
        <v>0</v>
      </c>
      <c r="L14" s="16"/>
      <c r="N14" s="15"/>
      <c r="O14" s="15"/>
      <c r="P14" s="15"/>
      <c r="R14" s="15"/>
      <c r="S14" s="15"/>
      <c r="T14" s="15"/>
      <c r="V14" s="17"/>
      <c r="W14" s="17"/>
      <c r="X14" s="17"/>
      <c r="Z14" s="16"/>
      <c r="AA14" s="16"/>
    </row>
    <row r="15" customFormat="false" ht="12.75" hidden="false" customHeight="false" outlineLevel="0" collapsed="false">
      <c r="B15" s="14" t="n">
        <v>37196</v>
      </c>
      <c r="C15" s="15"/>
      <c r="D15" s="15"/>
      <c r="E15" s="15"/>
      <c r="G15" s="15"/>
      <c r="H15" s="15"/>
      <c r="I15" s="15"/>
      <c r="N15" s="15"/>
      <c r="O15" s="15"/>
      <c r="P15" s="15"/>
      <c r="R15" s="15"/>
      <c r="S15" s="15"/>
      <c r="T15" s="15"/>
      <c r="V15" s="17"/>
      <c r="W15" s="17"/>
      <c r="X15" s="17"/>
      <c r="Z15" s="16"/>
      <c r="AA15" s="16"/>
    </row>
    <row r="16" customFormat="false" ht="12.75" hidden="false" customHeight="false" outlineLevel="0" collapsed="false">
      <c r="B16" s="14" t="n">
        <v>37226</v>
      </c>
      <c r="C16" s="15"/>
      <c r="D16" s="15"/>
      <c r="E16" s="15"/>
      <c r="G16" s="15"/>
      <c r="H16" s="15"/>
      <c r="I16" s="15"/>
      <c r="N16" s="15"/>
      <c r="O16" s="15"/>
      <c r="P16" s="15"/>
      <c r="R16" s="15"/>
      <c r="S16" s="15"/>
      <c r="T16" s="15"/>
      <c r="V16" s="17"/>
      <c r="W16" s="17"/>
      <c r="X16" s="17"/>
      <c r="Z16" s="16"/>
      <c r="AA16" s="16"/>
    </row>
    <row r="17" customFormat="false" ht="12.75" hidden="false" customHeight="false" outlineLevel="0" collapsed="false">
      <c r="B17" s="14" t="n">
        <v>37257</v>
      </c>
      <c r="C17" s="15"/>
      <c r="D17" s="15"/>
      <c r="E17" s="15"/>
      <c r="G17" s="15"/>
      <c r="H17" s="15"/>
      <c r="I17" s="15"/>
      <c r="N17" s="15"/>
      <c r="O17" s="15"/>
      <c r="P17" s="15"/>
      <c r="R17" s="15"/>
      <c r="S17" s="15"/>
      <c r="T17" s="15"/>
      <c r="V17" s="17"/>
      <c r="W17" s="17"/>
      <c r="X17" s="17"/>
      <c r="Z17" s="16"/>
      <c r="AA17" s="16"/>
    </row>
    <row r="18" customFormat="false" ht="12.75" hidden="false" customHeight="false" outlineLevel="0" collapsed="false">
      <c r="B18" s="14" t="n">
        <v>37288</v>
      </c>
      <c r="C18" s="15"/>
      <c r="D18" s="15"/>
      <c r="E18" s="15"/>
      <c r="G18" s="15"/>
      <c r="H18" s="15"/>
      <c r="I18" s="15"/>
      <c r="N18" s="15"/>
      <c r="O18" s="15"/>
      <c r="P18" s="15"/>
      <c r="R18" s="15"/>
      <c r="S18" s="15"/>
      <c r="T18" s="15"/>
      <c r="V18" s="17"/>
      <c r="W18" s="17"/>
      <c r="X18" s="17"/>
      <c r="Z18" s="16"/>
      <c r="AA18" s="16"/>
    </row>
    <row r="19" customFormat="false" ht="12.75" hidden="false" customHeight="false" outlineLevel="0" collapsed="false">
      <c r="B19" s="14" t="n">
        <v>37316</v>
      </c>
      <c r="C19" s="15"/>
      <c r="D19" s="15"/>
      <c r="E19" s="15"/>
      <c r="G19" s="15"/>
      <c r="H19" s="15"/>
      <c r="I19" s="15"/>
      <c r="N19" s="15"/>
      <c r="O19" s="15"/>
      <c r="P19" s="15"/>
      <c r="R19" s="15"/>
      <c r="S19" s="15"/>
      <c r="T19" s="15"/>
      <c r="Z19" s="16"/>
      <c r="AA19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27</v>
      </c>
    </row>
    <row r="6" customFormat="false" ht="12.75" hidden="false" customHeight="false" outlineLevel="0" collapsed="false">
      <c r="D6" s="0" t="s">
        <v>28</v>
      </c>
      <c r="E6" s="0" t="s">
        <v>29</v>
      </c>
      <c r="F6" s="0" t="s">
        <v>30</v>
      </c>
      <c r="G6" s="0" t="s">
        <v>31</v>
      </c>
      <c r="H6" s="0" t="s">
        <v>32</v>
      </c>
    </row>
    <row r="7" customFormat="false" ht="12.75" hidden="false" customHeight="false" outlineLevel="0" collapsed="false">
      <c r="B7" s="0" t="s">
        <v>33</v>
      </c>
      <c r="D7" s="0" t="n">
        <v>175</v>
      </c>
      <c r="E7" s="0" t="n">
        <v>84</v>
      </c>
      <c r="F7" s="0" t="n">
        <v>33</v>
      </c>
    </row>
    <row r="8" customFormat="false" ht="12.75" hidden="false" customHeight="false" outlineLevel="0" collapsed="false">
      <c r="B8" s="0" t="s">
        <v>34</v>
      </c>
      <c r="D8" s="0" t="n">
        <v>3240</v>
      </c>
      <c r="E8" s="0" t="n">
        <v>3197</v>
      </c>
      <c r="F8" s="0" t="n">
        <v>2339</v>
      </c>
    </row>
    <row r="9" customFormat="false" ht="12.75" hidden="false" customHeight="false" outlineLevel="0" collapsed="false">
      <c r="B9" s="0" t="s">
        <v>35</v>
      </c>
      <c r="D9" s="0" t="n">
        <v>1736</v>
      </c>
      <c r="E9" s="0" t="n">
        <v>797</v>
      </c>
      <c r="F9" s="0" t="n">
        <v>292</v>
      </c>
    </row>
    <row r="10" customFormat="false" ht="12.75" hidden="false" customHeight="false" outlineLevel="0" collapsed="false">
      <c r="B10" s="0" t="s">
        <v>36</v>
      </c>
      <c r="D10" s="0" t="n">
        <v>762</v>
      </c>
      <c r="E10" s="0" t="n">
        <v>373</v>
      </c>
      <c r="F10" s="0" t="n">
        <v>150</v>
      </c>
    </row>
    <row r="11" customFormat="false" ht="12.75" hidden="false" customHeight="false" outlineLevel="0" collapsed="false">
      <c r="B11" s="0" t="s">
        <v>37</v>
      </c>
      <c r="D11" s="0" t="n">
        <v>3740</v>
      </c>
      <c r="E11" s="0" t="n">
        <v>1818</v>
      </c>
      <c r="F11" s="0" t="n">
        <v>725</v>
      </c>
    </row>
    <row r="12" customFormat="false" ht="12.75" hidden="false" customHeight="false" outlineLevel="0" collapsed="false">
      <c r="B12" s="0" t="s">
        <v>38</v>
      </c>
      <c r="D12" s="0" t="n">
        <v>569</v>
      </c>
      <c r="E12" s="0" t="n">
        <v>282</v>
      </c>
      <c r="F12" s="0" t="n">
        <v>115</v>
      </c>
    </row>
    <row r="13" customFormat="false" ht="12.75" hidden="false" customHeight="false" outlineLevel="0" collapsed="false">
      <c r="B13" s="0" t="s">
        <v>39</v>
      </c>
      <c r="D13" s="0" t="n">
        <v>501</v>
      </c>
      <c r="E13" s="0" t="n">
        <v>260</v>
      </c>
      <c r="F13" s="0" t="n">
        <v>113</v>
      </c>
    </row>
    <row r="14" customFormat="false" ht="12.75" hidden="false" customHeight="false" outlineLevel="0" collapsed="false">
      <c r="B14" s="0" t="s">
        <v>40</v>
      </c>
      <c r="D14" s="0" t="n">
        <v>2948</v>
      </c>
      <c r="E14" s="0" t="n">
        <v>1345</v>
      </c>
      <c r="F14" s="0" t="n">
        <v>488</v>
      </c>
    </row>
    <row r="15" customFormat="false" ht="12.75" hidden="false" customHeight="false" outlineLevel="0" collapsed="false">
      <c r="B15" s="0" t="s">
        <v>41</v>
      </c>
      <c r="D15" s="0" t="n">
        <v>554</v>
      </c>
      <c r="E15" s="0" t="n">
        <v>258</v>
      </c>
      <c r="F15" s="0" t="n">
        <v>97</v>
      </c>
    </row>
    <row r="16" customFormat="false" ht="12.75" hidden="false" customHeight="false" outlineLevel="0" collapsed="false">
      <c r="B16" s="0" t="s">
        <v>42</v>
      </c>
      <c r="D16" s="0" t="n">
        <v>671</v>
      </c>
      <c r="E16" s="0" t="n">
        <v>333</v>
      </c>
      <c r="F16" s="0" t="n">
        <v>136</v>
      </c>
    </row>
    <row r="17" customFormat="false" ht="12.75" hidden="false" customHeight="false" outlineLevel="0" collapsed="false">
      <c r="B17" s="0" t="s">
        <v>43</v>
      </c>
      <c r="D17" s="0" t="n">
        <v>841</v>
      </c>
      <c r="E17" s="0" t="n">
        <v>431</v>
      </c>
      <c r="F17" s="0" t="n">
        <v>184</v>
      </c>
    </row>
    <row r="18" customFormat="false" ht="12.75" hidden="false" customHeight="false" outlineLevel="0" collapsed="false">
      <c r="B18" s="0" t="s">
        <v>44</v>
      </c>
      <c r="D18" s="0" t="n">
        <v>27</v>
      </c>
      <c r="E18" s="0" t="n">
        <v>27</v>
      </c>
      <c r="F18" s="0" t="n">
        <v>19</v>
      </c>
    </row>
    <row r="19" customFormat="false" ht="12.75" hidden="false" customHeight="false" outlineLevel="0" collapsed="false">
      <c r="B19" s="0" t="s">
        <v>45</v>
      </c>
      <c r="D19" s="0" t="n">
        <v>7202</v>
      </c>
      <c r="E19" s="0" t="n">
        <v>6936</v>
      </c>
      <c r="F19" s="0" t="n">
        <v>4912</v>
      </c>
    </row>
    <row r="20" customFormat="false" ht="12.75" hidden="false" customHeight="false" outlineLevel="0" collapsed="false">
      <c r="B20" s="0" t="s">
        <v>46</v>
      </c>
      <c r="D20" s="0" t="n">
        <v>89</v>
      </c>
      <c r="E20" s="0" t="n">
        <v>88</v>
      </c>
      <c r="F20" s="0" t="n">
        <v>64</v>
      </c>
    </row>
    <row r="21" customFormat="false" ht="12.75" hidden="false" customHeight="false" outlineLevel="0" collapsed="false">
      <c r="B21" s="0" t="s">
        <v>47</v>
      </c>
      <c r="D21" s="0" t="n">
        <v>110</v>
      </c>
      <c r="E21" s="0" t="n">
        <v>105</v>
      </c>
      <c r="F21" s="0" t="n">
        <v>74</v>
      </c>
    </row>
    <row r="22" customFormat="false" ht="12.75" hidden="false" customHeight="false" outlineLevel="0" collapsed="false">
      <c r="B22" s="0" t="s">
        <v>48</v>
      </c>
      <c r="D22" s="0" t="n">
        <v>52</v>
      </c>
      <c r="E22" s="0" t="n">
        <v>49</v>
      </c>
      <c r="F22" s="0" t="n">
        <v>38</v>
      </c>
    </row>
    <row r="23" customFormat="false" ht="12.75" hidden="false" customHeight="false" outlineLevel="0" collapsed="false">
      <c r="B23" s="0" t="s">
        <v>49</v>
      </c>
      <c r="D23" s="0" t="n">
        <v>1084</v>
      </c>
      <c r="E23" s="0" t="n">
        <v>877</v>
      </c>
      <c r="F23" s="0" t="n">
        <v>364</v>
      </c>
    </row>
    <row r="24" customFormat="false" ht="13.5" hidden="false" customHeight="false" outlineLevel="0" collapsed="false">
      <c r="C24" s="0" t="s">
        <v>50</v>
      </c>
      <c r="D24" s="18" t="n">
        <f aca="false">SUM(D7:D23)</f>
        <v>24301</v>
      </c>
      <c r="E24" s="18" t="n">
        <f aca="false">SUM(E7:E23)</f>
        <v>17260</v>
      </c>
      <c r="F24" s="18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19" t="s">
        <v>51</v>
      </c>
      <c r="D29" s="0" t="n">
        <v>4064</v>
      </c>
      <c r="E29" s="0" t="n">
        <f aca="false">ROUND(123971/28,0)</f>
        <v>4428</v>
      </c>
      <c r="F29" s="0" t="n">
        <v>0</v>
      </c>
      <c r="G29" s="0" t="n">
        <v>0</v>
      </c>
      <c r="H29" s="0" t="n">
        <v>0</v>
      </c>
    </row>
    <row r="30" customFormat="false" ht="12.75" hidden="false" customHeight="false" outlineLevel="0" collapsed="false">
      <c r="C30" s="19" t="s">
        <v>52</v>
      </c>
      <c r="D30" s="0" t="n">
        <v>0</v>
      </c>
      <c r="E30" s="0" t="n">
        <v>0</v>
      </c>
      <c r="F30" s="0" t="n">
        <f aca="false">ROUND(84164/31,0)</f>
        <v>2715</v>
      </c>
      <c r="G30" s="0" t="n">
        <v>0</v>
      </c>
      <c r="H30" s="0" t="n">
        <v>0</v>
      </c>
    </row>
    <row r="31" customFormat="false" ht="12.75" hidden="false" customHeight="false" outlineLevel="0" collapsed="false">
      <c r="C31" s="19" t="s">
        <v>53</v>
      </c>
      <c r="D31" s="0" t="n">
        <v>0</v>
      </c>
      <c r="E31" s="0" t="n">
        <v>0</v>
      </c>
      <c r="F31" s="0" t="n">
        <v>0</v>
      </c>
      <c r="G31" s="0" t="n">
        <f aca="false">ROUND(92192/30,0)</f>
        <v>3073</v>
      </c>
      <c r="H31" s="0" t="n">
        <v>0</v>
      </c>
    </row>
    <row r="32" customFormat="false" ht="12.75" hidden="false" customHeight="false" outlineLevel="0" collapsed="false">
      <c r="C32" s="19" t="s">
        <v>54</v>
      </c>
      <c r="D32" s="0" t="n">
        <v>2013</v>
      </c>
      <c r="E32" s="0" t="n">
        <f aca="false">ROUND(58318/28,0)</f>
        <v>2083</v>
      </c>
      <c r="F32" s="0" t="n">
        <f aca="false">ROUND(57629/31,0)</f>
        <v>1859</v>
      </c>
      <c r="G32" s="0" t="n">
        <f aca="false">ROUND(74775/30,0)</f>
        <v>2493</v>
      </c>
      <c r="H32" s="0" t="n">
        <f aca="false">ROUND(70576/31,0)</f>
        <v>2277</v>
      </c>
    </row>
    <row r="33" customFormat="false" ht="12.75" hidden="false" customHeight="false" outlineLevel="0" collapsed="false">
      <c r="C33" s="19" t="s">
        <v>55</v>
      </c>
      <c r="D33" s="0" t="n">
        <f aca="false">ROUND(0.9718*41486/31,0)</f>
        <v>1301</v>
      </c>
      <c r="E33" s="0" t="n">
        <f aca="false">ROUND(0.9718*36508/28,0)</f>
        <v>1267</v>
      </c>
      <c r="F33" s="16" t="n">
        <f aca="false">ROUND(0.9718*26671/31,0)</f>
        <v>836</v>
      </c>
      <c r="G33" s="16" t="n">
        <f aca="false">ROUND(0.9718*13166/31,0)</f>
        <v>413</v>
      </c>
      <c r="H33" s="0" t="n">
        <v>0</v>
      </c>
    </row>
    <row r="34" customFormat="false" ht="13.5" hidden="false" customHeight="false" outlineLevel="0" collapsed="false">
      <c r="D34" s="18" t="n">
        <f aca="false">SUM(D29:D33)</f>
        <v>7378</v>
      </c>
      <c r="E34" s="18" t="n">
        <f aca="false">SUM(E29:E33)</f>
        <v>7778</v>
      </c>
      <c r="F34" s="18" t="n">
        <f aca="false">SUM(F29:F33)</f>
        <v>5410</v>
      </c>
      <c r="G34" s="18" t="n">
        <f aca="false">SUM(G29:G33)</f>
        <v>5979</v>
      </c>
      <c r="H34" s="18" t="n">
        <f aca="false">SUM(H29:H33)</f>
        <v>2277</v>
      </c>
    </row>
    <row r="3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2000-12-15T17:03:04Z</dcterms:created>
  <dc:creator>cgerman</dc:creator>
  <dc:description/>
  <dc:language>en-US</dc:language>
  <cp:lastModifiedBy>cgerman</cp:lastModifiedBy>
  <cp:lastPrinted>2000-12-18T14:00:41Z</cp:lastPrinted>
  <cp:revision>0</cp:revision>
  <dc:subject/>
  <dc:title/>
</cp:coreProperties>
</file>