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nwind" sheetId="1" state="visible" r:id="rId3"/>
    <sheet name="Summary by year" sheetId="2" state="visible" r:id="rId4"/>
    <sheet name="Summary by month" sheetId="3" state="visible" r:id="rId5"/>
    <sheet name="Summary by deal" sheetId="4" state="visible" r:id="rId6"/>
    <sheet name="Forward Curves" sheetId="5" state="visible" r:id="rId7"/>
    <sheet name="Production" sheetId="6" state="visible" r:id="rId8"/>
  </sheets>
  <definedNames>
    <definedName function="false" hidden="false" localSheetId="3" name="_xlnm.Print_Titles" vbProcedure="false">'Summary by deal'!$1:$2</definedName>
    <definedName function="false" hidden="false" localSheetId="2" name="_xlnm.Print_Area" vbProcedure="false">'Summary by month'!$A$1:$P$76</definedName>
    <definedName function="false" hidden="false" localSheetId="0" name="_xlnm.Print_Area" vbProcedure="false">Unwind!$A$1:$J$75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<sst xmlns="http://schemas.openxmlformats.org/spreadsheetml/2006/main" count="136" uniqueCount="72">
  <si>
    <t xml:space="preserve">Neumin Production Unwind Volumes and Prices</t>
  </si>
  <si>
    <t xml:space="preserve">Price Checks</t>
  </si>
  <si>
    <t xml:space="preserve">Month</t>
  </si>
  <si>
    <t xml:space="preserve">Unwind Volume</t>
  </si>
  <si>
    <t xml:space="preserve">Price</t>
  </si>
  <si>
    <t xml:space="preserve">Unwind</t>
  </si>
  <si>
    <t xml:space="preserve">Hedge</t>
  </si>
  <si>
    <t xml:space="preserve">D</t>
  </si>
  <si>
    <t xml:space="preserve">Estimated Unwind Cost</t>
  </si>
  <si>
    <t xml:space="preserve">Neumin Production Financial Trade Positions - BY YEAR</t>
  </si>
  <si>
    <t xml:space="preserve">at COB:</t>
  </si>
  <si>
    <t xml:space="preserve">PRESENT VALUE</t>
  </si>
  <si>
    <t xml:space="preserve">SWAP POSITIONS</t>
  </si>
  <si>
    <t xml:space="preserve">OPTION POSITION</t>
  </si>
  <si>
    <t xml:space="preserve">Year</t>
  </si>
  <si>
    <t xml:space="preserve">Net Volume</t>
  </si>
  <si>
    <t xml:space="preserve">Hedge Price</t>
  </si>
  <si>
    <t xml:space="preserve">Strike Price</t>
  </si>
  <si>
    <t xml:space="preserve">Net Payment to Enron</t>
  </si>
  <si>
    <t xml:space="preserve">Present Value</t>
  </si>
  <si>
    <t xml:space="preserve">S</t>
  </si>
  <si>
    <t xml:space="preserve">Neumin Production Financial Trade Positions - BY MONTH</t>
  </si>
  <si>
    <t xml:space="preserve">SWAPS</t>
  </si>
  <si>
    <t xml:space="preserve">OPTION</t>
  </si>
  <si>
    <t xml:space="preserve">Wtd. Average </t>
  </si>
  <si>
    <t xml:space="preserve">NYMEX</t>
  </si>
  <si>
    <t xml:space="preserve">Neumin Production Financial Trade Positions - BY DEAL</t>
  </si>
  <si>
    <t xml:space="preserve">ENA's CALL OPTION</t>
  </si>
  <si>
    <t xml:space="preserve">DEAL NZ8562.2</t>
  </si>
  <si>
    <t xml:space="preserve">DEAL NZ8562.1</t>
  </si>
  <si>
    <t xml:space="preserve">DEAL N52632.1</t>
  </si>
  <si>
    <t xml:space="preserve">DEAL N52632.2</t>
  </si>
  <si>
    <t xml:space="preserve">DEAL N52632.4</t>
  </si>
  <si>
    <t xml:space="preserve">DEAL NB3013.1</t>
  </si>
  <si>
    <t xml:space="preserve">DEAL NC1727.1</t>
  </si>
  <si>
    <t xml:space="preserve">DEAL NS2843.1</t>
  </si>
  <si>
    <t xml:space="preserve">TOTAL ALL SWAPS</t>
  </si>
  <si>
    <t xml:space="preserve">DEAL N52632.3</t>
  </si>
  <si>
    <t xml:space="preserve">TOTAL ALL OPTIONS</t>
  </si>
  <si>
    <t xml:space="preserve">TOTAL ALL DEALS</t>
  </si>
  <si>
    <t xml:space="preserve">Net MONTHLY Volume</t>
  </si>
  <si>
    <t xml:space="preserve">Wtd. Avg. Price</t>
  </si>
  <si>
    <t xml:space="preserve">Wtd. Avg. Strike</t>
  </si>
  <si>
    <t xml:space="preserve">Net DAILY Volume</t>
  </si>
  <si>
    <t xml:space="preserve">Forward Curves </t>
  </si>
  <si>
    <t xml:space="preserve">AA Interest</t>
  </si>
  <si>
    <t xml:space="preserve">months until</t>
  </si>
  <si>
    <t xml:space="preserve">Discount Rate</t>
  </si>
  <si>
    <t xml:space="preserve">Average NYMEX Price</t>
  </si>
  <si>
    <t xml:space="preserve">Neumin Production Company - Estimated Production Profile</t>
  </si>
  <si>
    <t xml:space="preserve">R. A. Lenser Report</t>
  </si>
  <si>
    <t xml:space="preserve">mmbtu</t>
  </si>
  <si>
    <t xml:space="preserve">Estimated</t>
  </si>
  <si>
    <t xml:space="preserve">Neumin</t>
  </si>
  <si>
    <t xml:space="preserve">in MMCF:</t>
  </si>
  <si>
    <t xml:space="preserve">Net Gas</t>
  </si>
  <si>
    <t xml:space="preserve">Net PDP</t>
  </si>
  <si>
    <t xml:space="preserve">Total Swap</t>
  </si>
  <si>
    <t xml:space="preserve">2001 Forecast</t>
  </si>
  <si>
    <t xml:space="preserve">in MMBTU/Day:</t>
  </si>
  <si>
    <t xml:space="preserve">PDP</t>
  </si>
  <si>
    <t xml:space="preserve">PDNP</t>
  </si>
  <si>
    <t xml:space="preserve">Total Prvd</t>
  </si>
  <si>
    <t xml:space="preserve">Thermal Eqv</t>
  </si>
  <si>
    <t xml:space="preserve">+ PDNP</t>
  </si>
  <si>
    <t xml:space="preserve">plus Options</t>
  </si>
  <si>
    <t xml:space="preserve">with Drilling</t>
  </si>
  <si>
    <t xml:space="preserve">Daily Volume</t>
  </si>
  <si>
    <t xml:space="preserve">Hedge Volume</t>
  </si>
  <si>
    <t xml:space="preserve">Net Overhedge</t>
  </si>
  <si>
    <t xml:space="preserve">% Production Overhedged</t>
  </si>
  <si>
    <t xml:space="preserve">mmcf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</si>
</sst>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mmm\-yy"/>
    <numFmt numFmtId="166" formatCode="[$-409]m/d/yyyy"/>
    <numFmt numFmtId="167" formatCode="_(\$* #,##0_);_(\$* \(#,##0\);_(\$* \-??_);_(@_)"/>
    <numFmt numFmtId="168" formatCode="_(* #,##0.00_);_(* \(#,##0.00\);_(* \-??_);_(@_)"/>
    <numFmt numFmtId="169" formatCode="_(* #,##0_);_(* \(#,##0\);_(* \-??_);_(@_)"/>
    <numFmt numFmtId="170" formatCode="_(\$* #,##0.000_);_(\$* \(#,##0.000\);_(\$* \-_);_(@_)"/>
    <numFmt numFmtId="171" formatCode="_(* #,##0.000_);_(* \(#,##0.000\);_(* \-???_);_(@_)"/>
    <numFmt numFmtId="172" formatCode="_(\$* #,##0.00_);_(\$* \(#,##0.00\);_(\$* \-??_);_(@_)"/>
    <numFmt numFmtId="173" formatCode="_(* #,##0_);_(* \(#,##0\);_(* \-_);_(@_)"/>
    <numFmt numFmtId="174" formatCode="\$#,##0.0000_);[RED]&quot;($&quot;#,##0.0000\)"/>
    <numFmt numFmtId="175" formatCode="_(\$* #,##0.0000_);_(\$* \(#,##0.0000\);_(\$* \-??_);_(@_)"/>
    <numFmt numFmtId="176" formatCode="\$#,##0.00000_);[RED]&quot;($&quot;#,##0.00000\)"/>
    <numFmt numFmtId="177" formatCode="_(\$* #,##0_);_(\$* \(#,##0\);_(\$* \-_);_(@_)"/>
    <numFmt numFmtId="178" formatCode="[$-409]#,##0_);[RED]\(#,##0\)"/>
    <numFmt numFmtId="179" formatCode="_(\$* #,##0.00000_);_(\$* \(#,##0.00000\);_(\$* \-_);_(@_)"/>
    <numFmt numFmtId="180" formatCode="_(\$* #,##0.000_);_(\$* \(#,##0.000\);_(\$* \-??_);_(@_)"/>
    <numFmt numFmtId="181" formatCode="0%"/>
    <numFmt numFmtId="182" formatCode="0.00%"/>
    <numFmt numFmtId="183" formatCode="0.00"/>
  </numFmts>
  <fonts count="2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Times New Roman"/>
      <family val="1"/>
    </font>
    <font>
      <b val="true"/>
      <i val="true"/>
      <sz val="12"/>
      <name val="Times New Roman"/>
      <family val="1"/>
    </font>
    <font>
      <b val="true"/>
      <sz val="12"/>
      <name val="Times New Roman"/>
      <family val="1"/>
    </font>
    <font>
      <sz val="14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u val="single"/>
      <sz val="10"/>
      <name val="Times New Roman"/>
      <family val="0"/>
    </font>
    <font>
      <b val="true"/>
      <u val="single"/>
      <sz val="10"/>
      <name val="Symbol"/>
      <family val="1"/>
      <charset val="2"/>
    </font>
    <font>
      <b val="true"/>
      <u val="single"/>
      <sz val="10"/>
      <color rgb="FF00FF00"/>
      <name val="Times New Roman"/>
      <family val="1"/>
    </font>
    <font>
      <b val="true"/>
      <sz val="10"/>
      <color rgb="FF00FF00"/>
      <name val="Times New Roman"/>
      <family val="1"/>
    </font>
    <font>
      <u val="single"/>
      <sz val="10"/>
      <name val="Times New Roman"/>
      <family val="1"/>
    </font>
    <font>
      <b val="true"/>
      <sz val="10"/>
      <name val="Symbol"/>
      <family val="1"/>
      <charset val="2"/>
    </font>
    <font>
      <b val="true"/>
      <u val="single"/>
      <sz val="10"/>
      <color rgb="FFFFFF00"/>
      <name val="Times New Roman"/>
      <family val="1"/>
    </font>
    <font>
      <b val="true"/>
      <sz val="10"/>
      <color rgb="FFFFFF00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4"/>
      <name val="Times New Roman"/>
      <family val="1"/>
    </font>
    <font>
      <i val="true"/>
      <sz val="10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1" fontId="0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5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5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15"/>
    <col collapsed="false" customWidth="true" hidden="false" outlineLevel="0" max="2" min="2" style="0" width="17.82"/>
    <col collapsed="false" customWidth="true" hidden="false" outlineLevel="0" max="3" min="3" style="0" width="14.15"/>
    <col collapsed="false" customWidth="true" hidden="false" outlineLevel="0" max="7" min="7" style="0" width="9.15"/>
    <col collapsed="false" customWidth="true" hidden="true" outlineLevel="0" max="8" min="8" style="0" width="9.32"/>
    <col collapsed="false" customWidth="true" hidden="false" outlineLevel="0" max="16" min="16" style="0" width="23.32"/>
    <col collapsed="false" customWidth="true" hidden="false" outlineLevel="0" max="17" min="17" style="0" width="12.49"/>
  </cols>
  <sheetData>
    <row r="1" customFormat="false" ht="22.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3" t="str">
        <f aca="false">'Summary by month'!A2</f>
        <v>at COB:</v>
      </c>
      <c r="B2" s="4" t="n">
        <f aca="false">'Forward Curves'!B2</f>
        <v>36972</v>
      </c>
    </row>
    <row r="4" customFormat="false" ht="18.75" hidden="false" customHeight="false" outlineLevel="0" collapsed="false">
      <c r="A4" s="5"/>
      <c r="P4" s="6" t="n">
        <f aca="false">SUM(P7:P75)</f>
        <v>61085645.4240856</v>
      </c>
    </row>
    <row r="5" customFormat="false" ht="18.75" hidden="false" customHeight="false" outlineLevel="0" collapsed="false">
      <c r="A5" s="5"/>
      <c r="K5" s="7" t="s">
        <v>1</v>
      </c>
      <c r="L5" s="8"/>
      <c r="M5" s="8"/>
    </row>
    <row r="6" customFormat="false" ht="12.75" hidden="false" customHeight="false" outlineLevel="0" collapsed="false">
      <c r="A6" s="9" t="s">
        <v>2</v>
      </c>
      <c r="B6" s="9" t="s">
        <v>3</v>
      </c>
      <c r="C6" s="9" t="s">
        <v>4</v>
      </c>
      <c r="K6" s="10" t="s">
        <v>5</v>
      </c>
      <c r="L6" s="10" t="s">
        <v>6</v>
      </c>
      <c r="M6" s="11" t="s">
        <v>7</v>
      </c>
      <c r="O6" s="12" t="str">
        <f aca="false">A6</f>
        <v>Month</v>
      </c>
      <c r="P6" s="9" t="s">
        <v>8</v>
      </c>
    </row>
    <row r="7" customFormat="false" ht="12.75" hidden="false" customHeight="false" outlineLevel="0" collapsed="false">
      <c r="A7" s="1" t="n">
        <v>36982</v>
      </c>
      <c r="B7" s="13" t="n">
        <v>8000</v>
      </c>
      <c r="C7" s="14" t="n">
        <v>2.71655928571429</v>
      </c>
      <c r="K7" s="14" t="n">
        <f aca="false">C7</f>
        <v>2.71655928571429</v>
      </c>
      <c r="L7" s="14" t="n">
        <f aca="false">'Summary by deal'!AM6</f>
        <v>2.71655928571429</v>
      </c>
      <c r="M7" s="15" t="n">
        <f aca="false">K7-L7</f>
        <v>0</v>
      </c>
      <c r="O7" s="1" t="n">
        <f aca="false">A7</f>
        <v>36982</v>
      </c>
      <c r="P7" s="16" t="n">
        <f aca="false">B7*('Forward Curves'!C7-Unwind!C7)*'Forward Curves'!G7*(A8-A7)</f>
        <v>596335.747214512</v>
      </c>
    </row>
    <row r="8" customFormat="false" ht="12.75" hidden="false" customHeight="false" outlineLevel="0" collapsed="false">
      <c r="A8" s="1" t="n">
        <v>37012</v>
      </c>
      <c r="B8" s="13" t="n">
        <v>8000</v>
      </c>
      <c r="C8" s="14" t="n">
        <v>2.69072571428571</v>
      </c>
      <c r="K8" s="14" t="n">
        <f aca="false">C8</f>
        <v>2.69072571428571</v>
      </c>
      <c r="L8" s="14" t="n">
        <f aca="false">'Summary by deal'!AM7</f>
        <v>2.69072571428571</v>
      </c>
      <c r="M8" s="15" t="n">
        <f aca="false">K8-L8</f>
        <v>0</v>
      </c>
      <c r="O8" s="1" t="n">
        <f aca="false">A8</f>
        <v>37012</v>
      </c>
      <c r="P8" s="16" t="n">
        <f aca="false">B8*('Forward Curves'!C8-Unwind!C8)*'Forward Curves'!G8*(A9-A8)</f>
        <v>632265.757022491</v>
      </c>
    </row>
    <row r="9" customFormat="false" ht="12.75" hidden="false" customHeight="false" outlineLevel="0" collapsed="false">
      <c r="A9" s="1" t="n">
        <v>37043</v>
      </c>
      <c r="B9" s="13" t="n">
        <v>8000</v>
      </c>
      <c r="C9" s="14" t="n">
        <v>2.84892857142857</v>
      </c>
      <c r="K9" s="14" t="n">
        <f aca="false">C9</f>
        <v>2.84892857142857</v>
      </c>
      <c r="L9" s="14" t="n">
        <f aca="false">'Summary by deal'!AM8</f>
        <v>2.84892857142857</v>
      </c>
      <c r="M9" s="15" t="n">
        <f aca="false">K9-L9</f>
        <v>0</v>
      </c>
      <c r="O9" s="1" t="n">
        <f aca="false">A9</f>
        <v>37043</v>
      </c>
      <c r="P9" s="16" t="n">
        <f aca="false">B9*('Forward Curves'!C9-Unwind!C9)*'Forward Curves'!G9*(A10-A9)</f>
        <v>582543.904441878</v>
      </c>
    </row>
    <row r="10" customFormat="false" ht="12.75" hidden="false" customHeight="false" outlineLevel="0" collapsed="false">
      <c r="A10" s="1" t="n">
        <v>37073</v>
      </c>
      <c r="B10" s="13" t="n">
        <v>8000</v>
      </c>
      <c r="C10" s="14" t="n">
        <v>2.85142857142857</v>
      </c>
      <c r="K10" s="14" t="n">
        <f aca="false">C10</f>
        <v>2.85142857142857</v>
      </c>
      <c r="L10" s="14" t="n">
        <f aca="false">'Summary by deal'!AM9</f>
        <v>2.85142857142857</v>
      </c>
      <c r="M10" s="15" t="n">
        <f aca="false">K10-L10</f>
        <v>0</v>
      </c>
      <c r="O10" s="1" t="n">
        <f aca="false">A10</f>
        <v>37073</v>
      </c>
      <c r="P10" s="16" t="n">
        <f aca="false">B10*('Forward Curves'!C10-Unwind!C10)*'Forward Curves'!G10*(A11-A10)</f>
        <v>608710.755555516</v>
      </c>
    </row>
    <row r="11" customFormat="false" ht="12.75" hidden="false" customHeight="false" outlineLevel="0" collapsed="false">
      <c r="A11" s="1" t="n">
        <v>37104</v>
      </c>
      <c r="B11" s="13" t="n">
        <v>8000</v>
      </c>
      <c r="C11" s="14" t="n">
        <v>2.85507142857143</v>
      </c>
      <c r="K11" s="14" t="n">
        <f aca="false">C11</f>
        <v>2.85507142857143</v>
      </c>
      <c r="L11" s="14" t="n">
        <f aca="false">'Summary by deal'!AM10</f>
        <v>2.85507142857143</v>
      </c>
      <c r="M11" s="15" t="n">
        <f aca="false">K11-L11</f>
        <v>0</v>
      </c>
      <c r="O11" s="1" t="n">
        <f aca="false">A11</f>
        <v>37104</v>
      </c>
      <c r="P11" s="16" t="n">
        <f aca="false">B11*('Forward Curves'!C11-Unwind!C11)*'Forward Curves'!G11*(A12-A11)</f>
        <v>610420.063482845</v>
      </c>
    </row>
    <row r="12" customFormat="false" ht="12.75" hidden="false" customHeight="false" outlineLevel="0" collapsed="false">
      <c r="A12" s="1" t="n">
        <v>37135</v>
      </c>
      <c r="B12" s="13" t="n">
        <v>8000</v>
      </c>
      <c r="C12" s="14" t="n">
        <v>2.72227642276423</v>
      </c>
      <c r="K12" s="14" t="n">
        <f aca="false">C12</f>
        <v>2.72227642276423</v>
      </c>
      <c r="L12" s="14" t="n">
        <f aca="false">'Summary by deal'!AM11</f>
        <v>2.72227642276423</v>
      </c>
      <c r="M12" s="15" t="n">
        <f aca="false">K12-L12</f>
        <v>0</v>
      </c>
      <c r="O12" s="1" t="n">
        <f aca="false">A12</f>
        <v>37135</v>
      </c>
      <c r="P12" s="16" t="n">
        <f aca="false">B12*('Forward Curves'!C12-Unwind!C12)*'Forward Curves'!G12*(A13-A12)</f>
        <v>612249.429643677</v>
      </c>
    </row>
    <row r="13" customFormat="false" ht="12.75" hidden="false" customHeight="false" outlineLevel="0" collapsed="false">
      <c r="A13" s="1" t="n">
        <v>37165</v>
      </c>
      <c r="B13" s="13" t="n">
        <v>8000</v>
      </c>
      <c r="C13" s="14" t="n">
        <v>2.73243902439024</v>
      </c>
      <c r="K13" s="14" t="n">
        <f aca="false">C13</f>
        <v>2.73243902439024</v>
      </c>
      <c r="L13" s="14" t="n">
        <f aca="false">'Summary by deal'!AM12</f>
        <v>2.73243902439024</v>
      </c>
      <c r="M13" s="15" t="n">
        <f aca="false">K13-L13</f>
        <v>0</v>
      </c>
      <c r="O13" s="1" t="n">
        <f aca="false">A13</f>
        <v>37165</v>
      </c>
      <c r="P13" s="16" t="n">
        <f aca="false">B13*('Forward Curves'!C13-Unwind!C13)*'Forward Curves'!G13*(A14-A13)</f>
        <v>629182.479319273</v>
      </c>
    </row>
    <row r="14" customFormat="false" ht="12.75" hidden="false" customHeight="false" outlineLevel="0" collapsed="false">
      <c r="A14" s="1" t="n">
        <v>37196</v>
      </c>
      <c r="B14" s="13" t="n">
        <v>8000</v>
      </c>
      <c r="C14" s="14" t="n">
        <v>2.74585365853659</v>
      </c>
      <c r="K14" s="14" t="n">
        <f aca="false">C14</f>
        <v>2.74585365853659</v>
      </c>
      <c r="L14" s="14" t="n">
        <f aca="false">'Summary by deal'!AM13</f>
        <v>2.74585365853659</v>
      </c>
      <c r="M14" s="15" t="n">
        <f aca="false">K14-L14</f>
        <v>0</v>
      </c>
      <c r="O14" s="1" t="n">
        <f aca="false">A14</f>
        <v>37196</v>
      </c>
      <c r="P14" s="16" t="n">
        <f aca="false">B14*('Forward Curves'!C14-Unwind!C14)*'Forward Curves'!G14*(A15-A14)</f>
        <v>630330.848878929</v>
      </c>
    </row>
    <row r="15" customFormat="false" ht="12.75" hidden="false" customHeight="false" outlineLevel="0" collapsed="false">
      <c r="A15" s="1" t="n">
        <v>37226</v>
      </c>
      <c r="B15" s="13" t="n">
        <v>8000</v>
      </c>
      <c r="C15" s="14" t="n">
        <v>2.77934959349594</v>
      </c>
      <c r="K15" s="14" t="n">
        <f aca="false">C15</f>
        <v>2.77934959349594</v>
      </c>
      <c r="L15" s="14" t="n">
        <f aca="false">'Summary by deal'!AM14</f>
        <v>2.77934959349594</v>
      </c>
      <c r="M15" s="15" t="n">
        <f aca="false">K15-L15</f>
        <v>0</v>
      </c>
      <c r="O15" s="1" t="n">
        <f aca="false">A15</f>
        <v>37226</v>
      </c>
      <c r="P15" s="16" t="n">
        <f aca="false">B15*('Forward Curves'!C15-Unwind!C15)*'Forward Curves'!G15*(A16-A15)</f>
        <v>667369.806584747</v>
      </c>
      <c r="Q15" s="6" t="n">
        <f aca="false">SUM(P7:P15)</f>
        <v>5569408.79214387</v>
      </c>
    </row>
    <row r="16" customFormat="false" ht="12.75" hidden="false" customHeight="false" outlineLevel="0" collapsed="false">
      <c r="A16" s="1" t="n">
        <v>37257</v>
      </c>
      <c r="B16" s="13" t="n">
        <v>19000</v>
      </c>
      <c r="C16" s="14" t="n">
        <v>3.47074214285714</v>
      </c>
      <c r="K16" s="14" t="n">
        <f aca="false">C16</f>
        <v>3.47074214285714</v>
      </c>
      <c r="L16" s="14" t="n">
        <f aca="false">'Summary by deal'!AM15</f>
        <v>3.47074214285714</v>
      </c>
      <c r="M16" s="15" t="n">
        <f aca="false">K16-L16</f>
        <v>0</v>
      </c>
      <c r="O16" s="1" t="n">
        <f aca="false">A16</f>
        <v>37257</v>
      </c>
      <c r="P16" s="16" t="n">
        <f aca="false">B16*('Forward Curves'!C16-Unwind!C16)*'Forward Curves'!G16*(A17-A16)</f>
        <v>1202091.67937256</v>
      </c>
    </row>
    <row r="17" customFormat="false" ht="12.75" hidden="false" customHeight="false" outlineLevel="0" collapsed="false">
      <c r="A17" s="1" t="n">
        <v>37288</v>
      </c>
      <c r="B17" s="13" t="n">
        <v>19000</v>
      </c>
      <c r="C17" s="14" t="n">
        <v>3.31984928571429</v>
      </c>
      <c r="K17" s="14" t="n">
        <f aca="false">C17</f>
        <v>3.31984928571429</v>
      </c>
      <c r="L17" s="14" t="n">
        <f aca="false">'Summary by deal'!AM16</f>
        <v>3.31984928571429</v>
      </c>
      <c r="M17" s="15" t="n">
        <f aca="false">K17-L17</f>
        <v>0</v>
      </c>
      <c r="O17" s="1" t="n">
        <f aca="false">A17</f>
        <v>37288</v>
      </c>
      <c r="P17" s="16" t="n">
        <f aca="false">B17*('Forward Curves'!C17-Unwind!C17)*'Forward Curves'!G17*(A18-A17)</f>
        <v>1043914.7236397</v>
      </c>
    </row>
    <row r="18" customFormat="false" ht="12.75" hidden="false" customHeight="false" outlineLevel="0" collapsed="false">
      <c r="A18" s="1" t="n">
        <v>37316</v>
      </c>
      <c r="B18" s="13" t="n">
        <v>19000</v>
      </c>
      <c r="C18" s="14" t="n">
        <v>3.17877785714286</v>
      </c>
      <c r="K18" s="14" t="n">
        <f aca="false">C18</f>
        <v>3.17877785714286</v>
      </c>
      <c r="L18" s="14" t="n">
        <f aca="false">'Summary by deal'!AM17</f>
        <v>3.17877785714286</v>
      </c>
      <c r="M18" s="15" t="n">
        <f aca="false">K18-L18</f>
        <v>0</v>
      </c>
      <c r="O18" s="1" t="n">
        <f aca="false">A18</f>
        <v>37316</v>
      </c>
      <c r="P18" s="16" t="n">
        <f aca="false">B18*('Forward Curves'!C18-Unwind!C18)*'Forward Curves'!G18*(A19-A18)</f>
        <v>1036712.12611391</v>
      </c>
    </row>
    <row r="19" customFormat="false" ht="12.75" hidden="false" customHeight="false" outlineLevel="0" collapsed="false">
      <c r="A19" s="1" t="n">
        <v>37347</v>
      </c>
      <c r="B19" s="13" t="n">
        <v>19000</v>
      </c>
      <c r="C19" s="14" t="n">
        <v>3.04549214285714</v>
      </c>
      <c r="K19" s="14" t="n">
        <f aca="false">C19</f>
        <v>3.04549214285714</v>
      </c>
      <c r="L19" s="14" t="n">
        <f aca="false">'Summary by deal'!AM18</f>
        <v>3.04549214285714</v>
      </c>
      <c r="M19" s="15" t="n">
        <f aca="false">K19-L19</f>
        <v>0</v>
      </c>
      <c r="O19" s="1" t="n">
        <f aca="false">A19</f>
        <v>37347</v>
      </c>
      <c r="P19" s="16" t="n">
        <f aca="false">B19*('Forward Curves'!C19-Unwind!C19)*'Forward Curves'!G19*(A20-A19)</f>
        <v>831494.984895262</v>
      </c>
    </row>
    <row r="20" customFormat="false" ht="12.75" hidden="false" customHeight="false" outlineLevel="0" collapsed="false">
      <c r="A20" s="1" t="n">
        <v>37377</v>
      </c>
      <c r="B20" s="13" t="n">
        <v>19000</v>
      </c>
      <c r="C20" s="14" t="n">
        <v>2.99024928571429</v>
      </c>
      <c r="K20" s="14" t="n">
        <f aca="false">C20</f>
        <v>2.99024928571429</v>
      </c>
      <c r="L20" s="14" t="n">
        <f aca="false">'Summary by deal'!AM19</f>
        <v>2.99024928571429</v>
      </c>
      <c r="M20" s="15" t="n">
        <f aca="false">K20-L20</f>
        <v>0</v>
      </c>
      <c r="O20" s="1" t="n">
        <f aca="false">A20</f>
        <v>37377</v>
      </c>
      <c r="P20" s="16" t="n">
        <f aca="false">B20*('Forward Curves'!C20-Unwind!C20)*'Forward Curves'!G20*(A21-A20)</f>
        <v>819811.240728014</v>
      </c>
    </row>
    <row r="21" customFormat="false" ht="12.75" hidden="false" customHeight="false" outlineLevel="0" collapsed="false">
      <c r="A21" s="1" t="n">
        <v>37408</v>
      </c>
      <c r="B21" s="13" t="n">
        <v>19000</v>
      </c>
      <c r="C21" s="14" t="n">
        <v>2.99007071428571</v>
      </c>
      <c r="K21" s="14" t="n">
        <f aca="false">C21</f>
        <v>2.99007071428571</v>
      </c>
      <c r="L21" s="14" t="n">
        <f aca="false">'Summary by deal'!AM20</f>
        <v>2.99007071428571</v>
      </c>
      <c r="M21" s="15" t="n">
        <f aca="false">K21-L21</f>
        <v>0</v>
      </c>
      <c r="O21" s="1" t="n">
        <f aca="false">A21</f>
        <v>37408</v>
      </c>
      <c r="P21" s="16" t="n">
        <f aca="false">B21*('Forward Curves'!C21-Unwind!C21)*'Forward Curves'!G21*(A22-A21)</f>
        <v>792637.064484763</v>
      </c>
    </row>
    <row r="22" customFormat="false" ht="12.75" hidden="false" customHeight="false" outlineLevel="0" collapsed="false">
      <c r="A22" s="1" t="n">
        <v>37438</v>
      </c>
      <c r="B22" s="13" t="n">
        <v>19000</v>
      </c>
      <c r="C22" s="14" t="n">
        <v>3.000885</v>
      </c>
      <c r="K22" s="14" t="n">
        <f aca="false">C22</f>
        <v>3.000885</v>
      </c>
      <c r="L22" s="14" t="n">
        <f aca="false">'Summary by deal'!AM21</f>
        <v>3.000885</v>
      </c>
      <c r="M22" s="15" t="n">
        <f aca="false">K22-L22</f>
        <v>0</v>
      </c>
      <c r="O22" s="1" t="n">
        <f aca="false">A22</f>
        <v>37438</v>
      </c>
      <c r="P22" s="16" t="n">
        <f aca="false">B22*('Forward Curves'!C22-Unwind!C22)*'Forward Curves'!G22*(A23-A22)</f>
        <v>826567.427634966</v>
      </c>
    </row>
    <row r="23" customFormat="false" ht="12.75" hidden="false" customHeight="false" outlineLevel="0" collapsed="false">
      <c r="A23" s="1" t="n">
        <v>37469</v>
      </c>
      <c r="B23" s="13" t="n">
        <v>19000</v>
      </c>
      <c r="C23" s="14" t="n">
        <v>3.00780642857143</v>
      </c>
      <c r="K23" s="14" t="n">
        <f aca="false">C23</f>
        <v>3.00780642857143</v>
      </c>
      <c r="L23" s="14" t="n">
        <f aca="false">'Summary by deal'!AM22</f>
        <v>3.00780642857143</v>
      </c>
      <c r="M23" s="15" t="n">
        <f aca="false">K23-L23</f>
        <v>0</v>
      </c>
      <c r="O23" s="1" t="n">
        <f aca="false">A23</f>
        <v>37469</v>
      </c>
      <c r="P23" s="16" t="n">
        <f aca="false">B23*('Forward Curves'!C23-Unwind!C23)*'Forward Curves'!G23*(A24-A23)</f>
        <v>822253.842998982</v>
      </c>
    </row>
    <row r="24" customFormat="false" ht="12.75" hidden="false" customHeight="false" outlineLevel="0" collapsed="false">
      <c r="A24" s="1" t="n">
        <v>37500</v>
      </c>
      <c r="B24" s="13" t="n">
        <v>19000</v>
      </c>
      <c r="C24" s="14" t="n">
        <v>3.01292071428571</v>
      </c>
      <c r="K24" s="14" t="n">
        <f aca="false">C24</f>
        <v>3.01292071428571</v>
      </c>
      <c r="L24" s="14" t="n">
        <f aca="false">'Summary by deal'!AM23</f>
        <v>3.01292071428571</v>
      </c>
      <c r="M24" s="15" t="n">
        <f aca="false">K24-L24</f>
        <v>0</v>
      </c>
      <c r="O24" s="1" t="n">
        <f aca="false">A24</f>
        <v>37500</v>
      </c>
      <c r="P24" s="16" t="n">
        <f aca="false">B24*('Forward Curves'!C24-Unwind!C24)*'Forward Curves'!G24*(A25-A24)</f>
        <v>779217.695865674</v>
      </c>
    </row>
    <row r="25" customFormat="false" ht="12.75" hidden="false" customHeight="false" outlineLevel="0" collapsed="false">
      <c r="A25" s="1" t="n">
        <v>37530</v>
      </c>
      <c r="B25" s="13" t="n">
        <v>19000</v>
      </c>
      <c r="C25" s="14" t="n">
        <v>3.03192785714286</v>
      </c>
      <c r="K25" s="14" t="n">
        <f aca="false">C25</f>
        <v>3.03192785714286</v>
      </c>
      <c r="L25" s="14" t="n">
        <f aca="false">'Summary by deal'!AM24</f>
        <v>3.03192785714286</v>
      </c>
      <c r="M25" s="15" t="n">
        <f aca="false">K25-L25</f>
        <v>0</v>
      </c>
      <c r="O25" s="1" t="n">
        <f aca="false">A25</f>
        <v>37530</v>
      </c>
      <c r="P25" s="16" t="n">
        <f aca="false">B25*('Forward Curves'!C25-Unwind!C25)*'Forward Curves'!G25*(A26-A25)</f>
        <v>783330.956488796</v>
      </c>
    </row>
    <row r="26" customFormat="false" ht="12.75" hidden="false" customHeight="false" outlineLevel="0" collapsed="false">
      <c r="A26" s="1" t="n">
        <v>37561</v>
      </c>
      <c r="B26" s="13" t="n">
        <v>19000</v>
      </c>
      <c r="C26" s="14" t="n">
        <v>3.11292071428571</v>
      </c>
      <c r="K26" s="14" t="n">
        <f aca="false">C26</f>
        <v>3.11292071428571</v>
      </c>
      <c r="L26" s="14" t="n">
        <f aca="false">'Summary by deal'!AM25</f>
        <v>3.11292071428571</v>
      </c>
      <c r="M26" s="15" t="n">
        <f aca="false">K26-L26</f>
        <v>0</v>
      </c>
      <c r="O26" s="1" t="n">
        <f aca="false">A26</f>
        <v>37561</v>
      </c>
      <c r="P26" s="16" t="n">
        <f aca="false">B26*('Forward Curves'!C26-Unwind!C26)*'Forward Curves'!G26*(A27-A26)</f>
        <v>770251.539225007</v>
      </c>
    </row>
    <row r="27" customFormat="false" ht="12.75" hidden="false" customHeight="false" outlineLevel="0" collapsed="false">
      <c r="A27" s="1" t="n">
        <v>37591</v>
      </c>
      <c r="B27" s="13" t="n">
        <v>19000</v>
      </c>
      <c r="C27" s="14" t="n">
        <v>3.219485</v>
      </c>
      <c r="K27" s="14" t="n">
        <f aca="false">C27</f>
        <v>3.219485</v>
      </c>
      <c r="L27" s="14" t="n">
        <f aca="false">'Summary by deal'!AM26</f>
        <v>3.219485</v>
      </c>
      <c r="M27" s="15" t="n">
        <f aca="false">K27-L27</f>
        <v>0</v>
      </c>
      <c r="O27" s="1" t="n">
        <f aca="false">A27</f>
        <v>37591</v>
      </c>
      <c r="P27" s="16" t="n">
        <f aca="false">B27*('Forward Curves'!C27-Unwind!C27)*'Forward Curves'!G27*(A28-A27)</f>
        <v>789064.813732722</v>
      </c>
      <c r="Q27" s="6" t="n">
        <f aca="false">SUM(P16:P27)</f>
        <v>10497348.0951804</v>
      </c>
    </row>
    <row r="28" customFormat="false" ht="12.75" hidden="false" customHeight="false" outlineLevel="0" collapsed="false">
      <c r="A28" s="1" t="n">
        <v>37622</v>
      </c>
      <c r="B28" s="13" t="n">
        <v>25000</v>
      </c>
      <c r="C28" s="14" t="n">
        <v>3.6267</v>
      </c>
      <c r="K28" s="14" t="n">
        <f aca="false">C28</f>
        <v>3.6267</v>
      </c>
      <c r="L28" s="14" t="n">
        <f aca="false">'Summary by deal'!AM27</f>
        <v>3.6267</v>
      </c>
      <c r="M28" s="15" t="n">
        <f aca="false">K28-L28</f>
        <v>0</v>
      </c>
      <c r="O28" s="1" t="n">
        <f aca="false">A28</f>
        <v>37622</v>
      </c>
      <c r="P28" s="16" t="n">
        <f aca="false">B28*('Forward Curves'!C28-Unwind!C28)*'Forward Curves'!G28*(A29-A28)</f>
        <v>768919.597696718</v>
      </c>
    </row>
    <row r="29" customFormat="false" ht="12.75" hidden="false" customHeight="false" outlineLevel="0" collapsed="false">
      <c r="A29" s="1" t="n">
        <v>37653</v>
      </c>
      <c r="B29" s="13" t="n">
        <v>25000</v>
      </c>
      <c r="C29" s="14" t="n">
        <v>3.4557</v>
      </c>
      <c r="K29" s="14" t="n">
        <f aca="false">C29</f>
        <v>3.4557</v>
      </c>
      <c r="L29" s="14" t="n">
        <f aca="false">'Summary by deal'!AM28</f>
        <v>3.4557</v>
      </c>
      <c r="M29" s="15" t="n">
        <f aca="false">K29-L29</f>
        <v>0</v>
      </c>
      <c r="O29" s="1" t="n">
        <f aca="false">A29</f>
        <v>37653</v>
      </c>
      <c r="P29" s="16" t="n">
        <f aca="false">B29*('Forward Curves'!C29-Unwind!C29)*'Forward Curves'!G29*(A30-A29)</f>
        <v>688939.101282137</v>
      </c>
    </row>
    <row r="30" customFormat="false" ht="12.75" hidden="false" customHeight="false" outlineLevel="0" collapsed="false">
      <c r="A30" s="1" t="n">
        <v>37681</v>
      </c>
      <c r="B30" s="13" t="n">
        <v>25000</v>
      </c>
      <c r="C30" s="14" t="n">
        <v>3.2667</v>
      </c>
      <c r="K30" s="14" t="n">
        <f aca="false">C30</f>
        <v>3.2667</v>
      </c>
      <c r="L30" s="14" t="n">
        <f aca="false">'Summary by deal'!AM29</f>
        <v>3.2667</v>
      </c>
      <c r="M30" s="15" t="n">
        <f aca="false">K30-L30</f>
        <v>0</v>
      </c>
      <c r="O30" s="1" t="n">
        <f aca="false">A30</f>
        <v>37681</v>
      </c>
      <c r="P30" s="16" t="n">
        <f aca="false">B30*('Forward Curves'!C30-Unwind!C30)*'Forward Curves'!G30*(A31-A30)</f>
        <v>746048.174908134</v>
      </c>
    </row>
    <row r="31" customFormat="false" ht="12.75" hidden="false" customHeight="false" outlineLevel="0" collapsed="false">
      <c r="A31" s="1" t="n">
        <v>37712</v>
      </c>
      <c r="B31" s="13" t="n">
        <v>25000</v>
      </c>
      <c r="C31" s="14" t="n">
        <v>3.0787</v>
      </c>
      <c r="K31" s="14" t="n">
        <f aca="false">C31</f>
        <v>3.0787</v>
      </c>
      <c r="L31" s="14" t="n">
        <f aca="false">'Summary by deal'!AM30</f>
        <v>3.0787</v>
      </c>
      <c r="M31" s="15" t="n">
        <f aca="false">K31-L31</f>
        <v>0</v>
      </c>
      <c r="O31" s="1" t="n">
        <f aca="false">A31</f>
        <v>37712</v>
      </c>
      <c r="P31" s="16" t="n">
        <f aca="false">B31*('Forward Curves'!C31-Unwind!C31)*'Forward Curves'!G31*(A32-A31)</f>
        <v>705902.557646206</v>
      </c>
    </row>
    <row r="32" customFormat="false" ht="12.75" hidden="false" customHeight="false" outlineLevel="0" collapsed="false">
      <c r="A32" s="1" t="n">
        <v>37742</v>
      </c>
      <c r="B32" s="13" t="n">
        <v>25000</v>
      </c>
      <c r="C32" s="14" t="n">
        <v>3.0227</v>
      </c>
      <c r="K32" s="14" t="n">
        <f aca="false">C32</f>
        <v>3.0227</v>
      </c>
      <c r="L32" s="14" t="n">
        <f aca="false">'Summary by deal'!AM31</f>
        <v>3.0227</v>
      </c>
      <c r="M32" s="15" t="n">
        <f aca="false">K32-L32</f>
        <v>0</v>
      </c>
      <c r="O32" s="1" t="n">
        <f aca="false">A32</f>
        <v>37742</v>
      </c>
      <c r="P32" s="16" t="n">
        <f aca="false">B32*('Forward Curves'!C32-Unwind!C32)*'Forward Curves'!G32*(A33-A32)</f>
        <v>733249.179042841</v>
      </c>
    </row>
    <row r="33" customFormat="false" ht="12.75" hidden="false" customHeight="false" outlineLevel="0" collapsed="false">
      <c r="A33" s="1" t="n">
        <v>37773</v>
      </c>
      <c r="B33" s="13" t="n">
        <v>25000</v>
      </c>
      <c r="C33" s="14" t="n">
        <v>3.0277</v>
      </c>
      <c r="K33" s="14" t="n">
        <f aca="false">C33</f>
        <v>3.0277</v>
      </c>
      <c r="L33" s="14" t="n">
        <f aca="false">'Summary by deal'!AM32</f>
        <v>3.0277</v>
      </c>
      <c r="M33" s="15" t="n">
        <f aca="false">K33-L33</f>
        <v>0</v>
      </c>
      <c r="O33" s="1" t="n">
        <f aca="false">A33</f>
        <v>37773</v>
      </c>
      <c r="P33" s="16" t="n">
        <f aca="false">B33*('Forward Curves'!C33-Unwind!C33)*'Forward Curves'!G33*(A34-A33)</f>
        <v>720621.992448827</v>
      </c>
    </row>
    <row r="34" customFormat="false" ht="12.75" hidden="false" customHeight="false" outlineLevel="0" collapsed="false">
      <c r="A34" s="1" t="n">
        <v>37803</v>
      </c>
      <c r="B34" s="13" t="n">
        <v>25000</v>
      </c>
      <c r="C34" s="14" t="n">
        <v>3.0357</v>
      </c>
      <c r="K34" s="14" t="n">
        <f aca="false">C34</f>
        <v>3.0357</v>
      </c>
      <c r="L34" s="14" t="n">
        <f aca="false">'Summary by deal'!AM33</f>
        <v>3.0357</v>
      </c>
      <c r="M34" s="15" t="n">
        <f aca="false">K34-L34</f>
        <v>0</v>
      </c>
      <c r="O34" s="1" t="n">
        <f aca="false">A34</f>
        <v>37803</v>
      </c>
      <c r="P34" s="16" t="n">
        <f aca="false">B34*('Forward Curves'!C34-Unwind!C34)*'Forward Curves'!G34*(A35-A34)</f>
        <v>748289.069750033</v>
      </c>
    </row>
    <row r="35" customFormat="false" ht="12.75" hidden="false" customHeight="false" outlineLevel="0" collapsed="false">
      <c r="A35" s="1" t="n">
        <v>37834</v>
      </c>
      <c r="B35" s="13" t="n">
        <v>25000</v>
      </c>
      <c r="C35" s="14" t="n">
        <v>3.0397</v>
      </c>
      <c r="K35" s="14" t="n">
        <f aca="false">C35</f>
        <v>3.0397</v>
      </c>
      <c r="L35" s="14" t="n">
        <f aca="false">'Summary by deal'!AM34</f>
        <v>3.0397</v>
      </c>
      <c r="M35" s="15" t="n">
        <f aca="false">K35-L35</f>
        <v>0</v>
      </c>
      <c r="O35" s="1" t="n">
        <f aca="false">A35</f>
        <v>37834</v>
      </c>
      <c r="P35" s="16" t="n">
        <f aca="false">B35*('Forward Curves'!C35-Unwind!C35)*'Forward Curves'!G35*(A36-A35)</f>
        <v>766358.944605831</v>
      </c>
    </row>
    <row r="36" customFormat="false" ht="12.75" hidden="false" customHeight="false" outlineLevel="0" collapsed="false">
      <c r="A36" s="1" t="n">
        <v>37865</v>
      </c>
      <c r="B36" s="13" t="n">
        <v>25000</v>
      </c>
      <c r="C36" s="14" t="n">
        <v>3.0287</v>
      </c>
      <c r="K36" s="14" t="n">
        <f aca="false">C36</f>
        <v>3.0287</v>
      </c>
      <c r="L36" s="14" t="n">
        <f aca="false">'Summary by deal'!AM35</f>
        <v>3.0287</v>
      </c>
      <c r="M36" s="15" t="n">
        <f aca="false">K36-L36</f>
        <v>0</v>
      </c>
      <c r="O36" s="1" t="n">
        <f aca="false">A36</f>
        <v>37865</v>
      </c>
      <c r="P36" s="16" t="n">
        <f aca="false">B36*('Forward Curves'!C36-Unwind!C36)*'Forward Curves'!G36*(A37-A36)</f>
        <v>744965.456471544</v>
      </c>
    </row>
    <row r="37" customFormat="false" ht="12.75" hidden="false" customHeight="false" outlineLevel="0" collapsed="false">
      <c r="A37" s="1" t="n">
        <v>37895</v>
      </c>
      <c r="B37" s="13" t="n">
        <v>25000</v>
      </c>
      <c r="C37" s="14" t="n">
        <v>3.0157</v>
      </c>
      <c r="K37" s="14" t="n">
        <f aca="false">C37</f>
        <v>3.0157</v>
      </c>
      <c r="L37" s="14" t="n">
        <f aca="false">'Summary by deal'!AM36</f>
        <v>3.0157</v>
      </c>
      <c r="M37" s="15" t="n">
        <f aca="false">K37-L37</f>
        <v>0</v>
      </c>
      <c r="O37" s="1" t="n">
        <f aca="false">A37</f>
        <v>37895</v>
      </c>
      <c r="P37" s="16" t="n">
        <f aca="false">B37*('Forward Curves'!C37-Unwind!C37)*'Forward Curves'!G37*(A38-A37)</f>
        <v>773874.438852448</v>
      </c>
    </row>
    <row r="38" customFormat="false" ht="12.75" hidden="false" customHeight="false" outlineLevel="0" collapsed="false">
      <c r="A38" s="1" t="n">
        <v>37926</v>
      </c>
      <c r="B38" s="13" t="n">
        <v>25000</v>
      </c>
      <c r="C38" s="14" t="n">
        <v>3.1127</v>
      </c>
      <c r="K38" s="14" t="n">
        <f aca="false">C38</f>
        <v>3.1127</v>
      </c>
      <c r="L38" s="14" t="n">
        <f aca="false">'Summary by deal'!AM37</f>
        <v>3.1127</v>
      </c>
      <c r="M38" s="15" t="n">
        <f aca="false">K38-L38</f>
        <v>0</v>
      </c>
      <c r="O38" s="1" t="n">
        <f aca="false">A38</f>
        <v>37926</v>
      </c>
      <c r="P38" s="16" t="n">
        <f aca="false">B38*('Forward Curves'!C38-Unwind!C38)*'Forward Curves'!G38*(A39-A38)</f>
        <v>758058.602650351</v>
      </c>
    </row>
    <row r="39" customFormat="false" ht="12.75" hidden="false" customHeight="false" outlineLevel="0" collapsed="false">
      <c r="A39" s="1" t="n">
        <v>37956</v>
      </c>
      <c r="B39" s="13" t="n">
        <v>25000</v>
      </c>
      <c r="C39" s="14" t="n">
        <v>3.1997</v>
      </c>
      <c r="K39" s="14" t="n">
        <f aca="false">C39</f>
        <v>3.1997</v>
      </c>
      <c r="L39" s="14" t="n">
        <f aca="false">'Summary by deal'!AM38</f>
        <v>3.1997</v>
      </c>
      <c r="M39" s="15" t="n">
        <f aca="false">K39-L39</f>
        <v>0</v>
      </c>
      <c r="O39" s="1" t="n">
        <f aca="false">A39</f>
        <v>37956</v>
      </c>
      <c r="P39" s="16" t="n">
        <f aca="false">B39*('Forward Curves'!C39-Unwind!C39)*'Forward Curves'!G39*(A40-A39)</f>
        <v>804192.137342679</v>
      </c>
      <c r="Q39" s="6" t="n">
        <f aca="false">SUM(P28:P39)</f>
        <v>8959419.25269775</v>
      </c>
    </row>
    <row r="40" customFormat="false" ht="12.75" hidden="false" customHeight="false" outlineLevel="0" collapsed="false">
      <c r="A40" s="1" t="n">
        <v>37987</v>
      </c>
      <c r="B40" s="13" t="n">
        <v>29000</v>
      </c>
      <c r="C40" s="14" t="n">
        <v>3.3987</v>
      </c>
      <c r="K40" s="14" t="n">
        <f aca="false">C40</f>
        <v>3.3987</v>
      </c>
      <c r="L40" s="14" t="n">
        <f aca="false">'Summary by deal'!AM39</f>
        <v>3.3987</v>
      </c>
      <c r="M40" s="15" t="n">
        <f aca="false">K40-L40</f>
        <v>0</v>
      </c>
      <c r="O40" s="1" t="n">
        <f aca="false">A40</f>
        <v>37987</v>
      </c>
      <c r="P40" s="16" t="n">
        <f aca="false">B40*('Forward Curves'!C40-Unwind!C40)*'Forward Curves'!G40*(A41-A40)</f>
        <v>804135.362294802</v>
      </c>
    </row>
    <row r="41" customFormat="false" ht="12.75" hidden="false" customHeight="false" outlineLevel="0" collapsed="false">
      <c r="A41" s="1" t="n">
        <v>38018</v>
      </c>
      <c r="B41" s="13" t="n">
        <v>29000</v>
      </c>
      <c r="C41" s="14" t="n">
        <v>3.2317</v>
      </c>
      <c r="K41" s="14" t="n">
        <f aca="false">C41</f>
        <v>3.2317</v>
      </c>
      <c r="L41" s="14" t="n">
        <f aca="false">'Summary by deal'!AM40</f>
        <v>3.2317</v>
      </c>
      <c r="M41" s="15" t="n">
        <f aca="false">K41-L41</f>
        <v>0</v>
      </c>
      <c r="O41" s="1" t="n">
        <f aca="false">A41</f>
        <v>38018</v>
      </c>
      <c r="P41" s="16" t="n">
        <f aca="false">B41*('Forward Curves'!C41-Unwind!C41)*'Forward Curves'!G41*(A42-A41)</f>
        <v>783039.86115422</v>
      </c>
    </row>
    <row r="42" customFormat="false" ht="12.75" hidden="false" customHeight="false" outlineLevel="0" collapsed="false">
      <c r="A42" s="1" t="n">
        <v>38047</v>
      </c>
      <c r="B42" s="13" t="n">
        <v>29000</v>
      </c>
      <c r="C42" s="14" t="n">
        <v>3.0457</v>
      </c>
      <c r="K42" s="14" t="n">
        <f aca="false">C42</f>
        <v>3.0457</v>
      </c>
      <c r="L42" s="14" t="n">
        <f aca="false">'Summary by deal'!AM41</f>
        <v>3.0457</v>
      </c>
      <c r="M42" s="15" t="n">
        <f aca="false">K42-L42</f>
        <v>0</v>
      </c>
      <c r="O42" s="1" t="n">
        <f aca="false">A42</f>
        <v>38047</v>
      </c>
      <c r="P42" s="16" t="n">
        <f aca="false">B42*('Forward Curves'!C42-Unwind!C42)*'Forward Curves'!G42*(A43-A42)</f>
        <v>868857.738536643</v>
      </c>
    </row>
    <row r="43" customFormat="false" ht="12.75" hidden="false" customHeight="false" outlineLevel="0" collapsed="false">
      <c r="A43" s="1" t="n">
        <v>38078</v>
      </c>
      <c r="B43" s="13" t="n">
        <v>29000</v>
      </c>
      <c r="C43" s="14" t="n">
        <v>2.8607</v>
      </c>
      <c r="K43" s="14" t="n">
        <f aca="false">C43</f>
        <v>2.8607</v>
      </c>
      <c r="L43" s="14" t="n">
        <f aca="false">'Summary by deal'!AM42</f>
        <v>2.8607</v>
      </c>
      <c r="M43" s="15" t="n">
        <f aca="false">K43-L43</f>
        <v>0</v>
      </c>
      <c r="O43" s="1" t="n">
        <f aca="false">A43</f>
        <v>38078</v>
      </c>
      <c r="P43" s="16" t="n">
        <f aca="false">B43*('Forward Curves'!C43-Unwind!C43)*'Forward Curves'!G43*(A44-A43)</f>
        <v>860094.626012965</v>
      </c>
    </row>
    <row r="44" customFormat="false" ht="12.75" hidden="false" customHeight="false" outlineLevel="0" collapsed="false">
      <c r="A44" s="1" t="n">
        <v>38108</v>
      </c>
      <c r="B44" s="13" t="n">
        <v>29000</v>
      </c>
      <c r="C44" s="14" t="n">
        <v>2.8057</v>
      </c>
      <c r="K44" s="14" t="n">
        <f aca="false">C44</f>
        <v>2.8057</v>
      </c>
      <c r="L44" s="14" t="n">
        <f aca="false">'Summary by deal'!AM43</f>
        <v>2.8057</v>
      </c>
      <c r="M44" s="15" t="n">
        <f aca="false">K44-L44</f>
        <v>0</v>
      </c>
      <c r="O44" s="1" t="n">
        <f aca="false">A44</f>
        <v>38108</v>
      </c>
      <c r="P44" s="16" t="n">
        <f aca="false">B44*('Forward Curves'!C44-Unwind!C44)*'Forward Curves'!G44*(A45-A44)</f>
        <v>960756.729199574</v>
      </c>
    </row>
    <row r="45" customFormat="false" ht="12.75" hidden="false" customHeight="false" outlineLevel="0" collapsed="false">
      <c r="A45" s="1" t="n">
        <v>38139</v>
      </c>
      <c r="B45" s="13" t="n">
        <v>29000</v>
      </c>
      <c r="C45" s="14" t="n">
        <v>2.8117</v>
      </c>
      <c r="K45" s="14" t="n">
        <f aca="false">C45</f>
        <v>2.8117</v>
      </c>
      <c r="L45" s="14" t="n">
        <f aca="false">'Summary by deal'!AM44</f>
        <v>2.8117</v>
      </c>
      <c r="M45" s="15" t="n">
        <f aca="false">K45-L45</f>
        <v>0</v>
      </c>
      <c r="O45" s="1" t="n">
        <f aca="false">A45</f>
        <v>38139</v>
      </c>
      <c r="P45" s="16" t="n">
        <f aca="false">B45*('Forward Curves'!C45-Unwind!C45)*'Forward Curves'!G45*(A46-A45)</f>
        <v>955063.378131042</v>
      </c>
    </row>
    <row r="46" customFormat="false" ht="12.75" hidden="false" customHeight="false" outlineLevel="0" collapsed="false">
      <c r="A46" s="1" t="n">
        <v>38169</v>
      </c>
      <c r="B46" s="13" t="n">
        <v>29000</v>
      </c>
      <c r="C46" s="14" t="n">
        <v>2.8197</v>
      </c>
      <c r="K46" s="14" t="n">
        <f aca="false">C46</f>
        <v>2.8197</v>
      </c>
      <c r="L46" s="14" t="n">
        <f aca="false">'Summary by deal'!AM45</f>
        <v>2.8197</v>
      </c>
      <c r="M46" s="15" t="n">
        <f aca="false">K46-L46</f>
        <v>0</v>
      </c>
      <c r="O46" s="1" t="n">
        <f aca="false">A46</f>
        <v>38169</v>
      </c>
      <c r="P46" s="16" t="n">
        <f aca="false">B46*('Forward Curves'!C46-Unwind!C46)*'Forward Curves'!G46*(A47-A46)</f>
        <v>1005167.9637323</v>
      </c>
    </row>
    <row r="47" customFormat="false" ht="12.75" hidden="false" customHeight="false" outlineLevel="0" collapsed="false">
      <c r="A47" s="1" t="n">
        <v>38200</v>
      </c>
      <c r="B47" s="13" t="n">
        <v>29000</v>
      </c>
      <c r="C47" s="14" t="n">
        <v>2.8237</v>
      </c>
      <c r="K47" s="14" t="n">
        <f aca="false">C47</f>
        <v>2.8237</v>
      </c>
      <c r="L47" s="14" t="n">
        <f aca="false">'Summary by deal'!AM46</f>
        <v>2.8237</v>
      </c>
      <c r="M47" s="15" t="n">
        <f aca="false">K47-L47</f>
        <v>0</v>
      </c>
      <c r="O47" s="1" t="n">
        <f aca="false">A47</f>
        <v>38200</v>
      </c>
      <c r="P47" s="16" t="n">
        <f aca="false">B47*('Forward Curves'!C47-Unwind!C47)*'Forward Curves'!G47*(A48-A47)</f>
        <v>1031553.65103463</v>
      </c>
    </row>
    <row r="48" customFormat="false" ht="12.75" hidden="false" customHeight="false" outlineLevel="0" collapsed="false">
      <c r="A48" s="1" t="n">
        <v>38231</v>
      </c>
      <c r="B48" s="13" t="n">
        <v>29000</v>
      </c>
      <c r="C48" s="14" t="n">
        <v>2.8117</v>
      </c>
      <c r="K48" s="14" t="n">
        <f aca="false">C48</f>
        <v>2.8117</v>
      </c>
      <c r="L48" s="14" t="n">
        <f aca="false">'Summary by deal'!AM47</f>
        <v>2.8117</v>
      </c>
      <c r="M48" s="15" t="n">
        <f aca="false">K48-L48</f>
        <v>0</v>
      </c>
      <c r="O48" s="1" t="n">
        <f aca="false">A48</f>
        <v>38231</v>
      </c>
      <c r="P48" s="16" t="n">
        <f aca="false">B48*('Forward Curves'!C48-Unwind!C48)*'Forward Curves'!G48*(A49-A48)</f>
        <v>1012579.19323275</v>
      </c>
    </row>
    <row r="49" customFormat="false" ht="12.75" hidden="false" customHeight="false" outlineLevel="0" collapsed="false">
      <c r="A49" s="1" t="n">
        <v>38261</v>
      </c>
      <c r="B49" s="13" t="n">
        <v>29000</v>
      </c>
      <c r="C49" s="14" t="n">
        <v>2.7977</v>
      </c>
      <c r="K49" s="14" t="n">
        <f aca="false">C49</f>
        <v>2.7977</v>
      </c>
      <c r="L49" s="14" t="n">
        <f aca="false">'Summary by deal'!AM48</f>
        <v>2.7977</v>
      </c>
      <c r="M49" s="15" t="n">
        <f aca="false">K49-L49</f>
        <v>0</v>
      </c>
      <c r="O49" s="1" t="n">
        <f aca="false">A49</f>
        <v>38261</v>
      </c>
      <c r="P49" s="16" t="n">
        <f aca="false">B49*('Forward Curves'!C49-Unwind!C49)*'Forward Curves'!G49*(A50-A49)</f>
        <v>1069211.96522457</v>
      </c>
    </row>
    <row r="50" customFormat="false" ht="12.75" hidden="false" customHeight="false" outlineLevel="0" collapsed="false">
      <c r="A50" s="1" t="n">
        <v>38292</v>
      </c>
      <c r="B50" s="13" t="n">
        <v>29000</v>
      </c>
      <c r="C50" s="14" t="n">
        <v>2.8897</v>
      </c>
      <c r="K50" s="14" t="n">
        <f aca="false">C50</f>
        <v>2.8897</v>
      </c>
      <c r="L50" s="14" t="n">
        <f aca="false">'Summary by deal'!AM49</f>
        <v>2.8897</v>
      </c>
      <c r="M50" s="15" t="n">
        <f aca="false">K50-L50</f>
        <v>0</v>
      </c>
      <c r="O50" s="1" t="n">
        <f aca="false">A50</f>
        <v>38292</v>
      </c>
      <c r="P50" s="16" t="n">
        <f aca="false">B50*('Forward Curves'!C50-Unwind!C50)*'Forward Curves'!G50*(A51-A50)</f>
        <v>1047204.14766283</v>
      </c>
    </row>
    <row r="51" customFormat="false" ht="12.75" hidden="false" customHeight="false" outlineLevel="0" collapsed="false">
      <c r="A51" s="1" t="n">
        <v>38322</v>
      </c>
      <c r="B51" s="13" t="n">
        <v>29000</v>
      </c>
      <c r="C51" s="14" t="n">
        <v>2.9737</v>
      </c>
      <c r="K51" s="14" t="n">
        <f aca="false">C51</f>
        <v>2.9737</v>
      </c>
      <c r="L51" s="14" t="n">
        <f aca="false">'Summary by deal'!AM50</f>
        <v>2.9737</v>
      </c>
      <c r="M51" s="15" t="n">
        <f aca="false">K51-L51</f>
        <v>0</v>
      </c>
      <c r="O51" s="1" t="n">
        <f aca="false">A51</f>
        <v>38322</v>
      </c>
      <c r="P51" s="16" t="n">
        <f aca="false">B51*('Forward Curves'!C51-Unwind!C51)*'Forward Curves'!G51*(A52-A51)</f>
        <v>1106012.21822134</v>
      </c>
      <c r="Q51" s="6" t="n">
        <f aca="false">SUM(P40:P51)</f>
        <v>11503676.8344377</v>
      </c>
    </row>
    <row r="52" customFormat="false" ht="12.75" hidden="false" customHeight="false" outlineLevel="0" collapsed="false">
      <c r="A52" s="1" t="n">
        <v>38353</v>
      </c>
      <c r="B52" s="13" t="n">
        <v>30000</v>
      </c>
      <c r="C52" s="14" t="n">
        <v>3.2807</v>
      </c>
      <c r="K52" s="14" t="n">
        <f aca="false">C52</f>
        <v>3.2807</v>
      </c>
      <c r="L52" s="14" t="n">
        <f aca="false">'Summary by deal'!AM51</f>
        <v>3.2807</v>
      </c>
      <c r="M52" s="15" t="n">
        <f aca="false">K52-L52</f>
        <v>0</v>
      </c>
      <c r="O52" s="1" t="n">
        <f aca="false">A52</f>
        <v>38353</v>
      </c>
      <c r="P52" s="16" t="n">
        <f aca="false">B52*('Forward Curves'!C52-Unwind!C52)*'Forward Curves'!G52*(A53-A52)</f>
        <v>892169.501497232</v>
      </c>
    </row>
    <row r="53" customFormat="false" ht="12.75" hidden="false" customHeight="false" outlineLevel="0" collapsed="false">
      <c r="A53" s="1" t="n">
        <v>38384</v>
      </c>
      <c r="B53" s="13" t="n">
        <v>30000</v>
      </c>
      <c r="C53" s="14" t="n">
        <v>3.1177</v>
      </c>
      <c r="K53" s="14" t="n">
        <f aca="false">C53</f>
        <v>3.1177</v>
      </c>
      <c r="L53" s="14" t="n">
        <f aca="false">'Summary by deal'!AM52</f>
        <v>3.1177</v>
      </c>
      <c r="M53" s="15" t="n">
        <f aca="false">K53-L53</f>
        <v>0</v>
      </c>
      <c r="O53" s="1" t="n">
        <f aca="false">A53</f>
        <v>38384</v>
      </c>
      <c r="P53" s="16" t="n">
        <f aca="false">B53*('Forward Curves'!C53-Unwind!C53)*'Forward Curves'!G53*(A54-A53)</f>
        <v>831554.419273434</v>
      </c>
    </row>
    <row r="54" customFormat="false" ht="12.75" hidden="false" customHeight="false" outlineLevel="0" collapsed="false">
      <c r="A54" s="1" t="n">
        <v>38412</v>
      </c>
      <c r="B54" s="13" t="n">
        <v>30000</v>
      </c>
      <c r="C54" s="14" t="n">
        <v>2.9347</v>
      </c>
      <c r="K54" s="14" t="n">
        <f aca="false">C54</f>
        <v>2.9347</v>
      </c>
      <c r="L54" s="14" t="n">
        <f aca="false">'Summary by deal'!AM53</f>
        <v>2.9347</v>
      </c>
      <c r="M54" s="15" t="n">
        <f aca="false">K54-L54</f>
        <v>0</v>
      </c>
      <c r="O54" s="1" t="n">
        <f aca="false">A54</f>
        <v>38412</v>
      </c>
      <c r="P54" s="16" t="n">
        <f aca="false">B54*('Forward Curves'!C54-Unwind!C54)*'Forward Curves'!G54*(A55-A54)</f>
        <v>948866.740814148</v>
      </c>
    </row>
    <row r="55" customFormat="false" ht="12.75" hidden="false" customHeight="false" outlineLevel="0" collapsed="false">
      <c r="A55" s="1" t="n">
        <v>38443</v>
      </c>
      <c r="B55" s="13" t="n">
        <v>30000</v>
      </c>
      <c r="C55" s="14" t="n">
        <v>2.7527</v>
      </c>
      <c r="K55" s="14" t="n">
        <f aca="false">C55</f>
        <v>2.7527</v>
      </c>
      <c r="L55" s="14" t="n">
        <f aca="false">'Summary by deal'!AM54</f>
        <v>2.7527</v>
      </c>
      <c r="M55" s="15" t="n">
        <f aca="false">K55-L55</f>
        <v>0</v>
      </c>
      <c r="O55" s="1" t="n">
        <f aca="false">A55</f>
        <v>38443</v>
      </c>
      <c r="P55" s="16" t="n">
        <f aca="false">B55*('Forward Curves'!C55-Unwind!C55)*'Forward Curves'!G55*(A56-A55)</f>
        <v>934298.016376923</v>
      </c>
    </row>
    <row r="56" customFormat="false" ht="12.75" hidden="false" customHeight="false" outlineLevel="0" collapsed="false">
      <c r="A56" s="1" t="n">
        <v>38473</v>
      </c>
      <c r="B56" s="13" t="n">
        <v>30000</v>
      </c>
      <c r="C56" s="14" t="n">
        <v>2.6987</v>
      </c>
      <c r="K56" s="14" t="n">
        <f aca="false">C56</f>
        <v>2.6987</v>
      </c>
      <c r="L56" s="14" t="n">
        <f aca="false">'Summary by deal'!AM55</f>
        <v>2.6987</v>
      </c>
      <c r="M56" s="15" t="n">
        <f aca="false">K56-L56</f>
        <v>0</v>
      </c>
      <c r="O56" s="1" t="n">
        <f aca="false">A56</f>
        <v>38473</v>
      </c>
      <c r="P56" s="16" t="n">
        <f aca="false">B56*('Forward Curves'!C56-Unwind!C56)*'Forward Curves'!G56*(A57-A56)</f>
        <v>1034447.46580334</v>
      </c>
    </row>
    <row r="57" customFormat="false" ht="12.75" hidden="false" customHeight="false" outlineLevel="0" collapsed="false">
      <c r="A57" s="1" t="n">
        <v>38504</v>
      </c>
      <c r="B57" s="13" t="n">
        <v>30000</v>
      </c>
      <c r="C57" s="14" t="n">
        <v>2.7057</v>
      </c>
      <c r="K57" s="14" t="n">
        <f aca="false">C57</f>
        <v>2.7057</v>
      </c>
      <c r="L57" s="14" t="n">
        <f aca="false">'Summary by deal'!AM56</f>
        <v>2.7057</v>
      </c>
      <c r="M57" s="15" t="n">
        <f aca="false">K57-L57</f>
        <v>0</v>
      </c>
      <c r="O57" s="1" t="n">
        <f aca="false">A57</f>
        <v>38504</v>
      </c>
      <c r="P57" s="16" t="n">
        <f aca="false">B57*('Forward Curves'!C57-Unwind!C57)*'Forward Curves'!G57*(A58-A57)</f>
        <v>1024482.89821086</v>
      </c>
    </row>
    <row r="58" customFormat="false" ht="12.75" hidden="false" customHeight="false" outlineLevel="0" collapsed="false">
      <c r="A58" s="1" t="n">
        <v>38534</v>
      </c>
      <c r="B58" s="13" t="n">
        <v>30000</v>
      </c>
      <c r="C58" s="14" t="n">
        <v>2.7137</v>
      </c>
      <c r="K58" s="14" t="n">
        <f aca="false">C58</f>
        <v>2.7137</v>
      </c>
      <c r="L58" s="14" t="n">
        <f aca="false">'Summary by deal'!AM57</f>
        <v>2.7137</v>
      </c>
      <c r="M58" s="15" t="n">
        <f aca="false">K58-L58</f>
        <v>0</v>
      </c>
      <c r="O58" s="1" t="n">
        <f aca="false">A58</f>
        <v>38534</v>
      </c>
      <c r="P58" s="16" t="n">
        <f aca="false">B58*('Forward Curves'!C58-Unwind!C58)*'Forward Curves'!G58*(A59-A58)</f>
        <v>1075762.18498175</v>
      </c>
    </row>
    <row r="59" customFormat="false" ht="12.75" hidden="false" customHeight="false" outlineLevel="0" collapsed="false">
      <c r="A59" s="1" t="n">
        <v>38565</v>
      </c>
      <c r="B59" s="13" t="n">
        <v>30000</v>
      </c>
      <c r="C59" s="14" t="n">
        <v>2.7177</v>
      </c>
      <c r="K59" s="14" t="n">
        <f aca="false">C59</f>
        <v>2.7177</v>
      </c>
      <c r="L59" s="14" t="n">
        <f aca="false">'Summary by deal'!AM58</f>
        <v>2.7177</v>
      </c>
      <c r="M59" s="15" t="n">
        <f aca="false">K59-L59</f>
        <v>0</v>
      </c>
      <c r="O59" s="1" t="n">
        <f aca="false">A59</f>
        <v>38565</v>
      </c>
      <c r="P59" s="16" t="n">
        <f aca="false">B59*('Forward Curves'!C59-Unwind!C59)*'Forward Curves'!G59*(A60-A59)</f>
        <v>1100682.62506185</v>
      </c>
    </row>
    <row r="60" customFormat="false" ht="12.75" hidden="false" customHeight="false" outlineLevel="0" collapsed="false">
      <c r="A60" s="1" t="n">
        <v>38596</v>
      </c>
      <c r="B60" s="13" t="n">
        <v>30000</v>
      </c>
      <c r="C60" s="14" t="n">
        <v>2.7047</v>
      </c>
      <c r="K60" s="14" t="n">
        <f aca="false">C60</f>
        <v>2.7047</v>
      </c>
      <c r="L60" s="14" t="n">
        <f aca="false">'Summary by deal'!AM59</f>
        <v>2.7047</v>
      </c>
      <c r="M60" s="15" t="n">
        <f aca="false">K60-L60</f>
        <v>0</v>
      </c>
      <c r="O60" s="1" t="n">
        <f aca="false">A60</f>
        <v>38596</v>
      </c>
      <c r="P60" s="16" t="n">
        <f aca="false">B60*('Forward Curves'!C60-Unwind!C60)*'Forward Curves'!G60*(A61-A60)</f>
        <v>1079016.95862501</v>
      </c>
    </row>
    <row r="61" customFormat="false" ht="12.75" hidden="false" customHeight="false" outlineLevel="0" collapsed="false">
      <c r="A61" s="1" t="n">
        <v>38626</v>
      </c>
      <c r="B61" s="13" t="n">
        <v>30000</v>
      </c>
      <c r="C61" s="14" t="n">
        <v>2.6897</v>
      </c>
      <c r="K61" s="14" t="n">
        <f aca="false">C61</f>
        <v>2.6897</v>
      </c>
      <c r="L61" s="14" t="n">
        <f aca="false">'Summary by deal'!AM60</f>
        <v>2.6897</v>
      </c>
      <c r="M61" s="15" t="n">
        <f aca="false">K61-L61</f>
        <v>0</v>
      </c>
      <c r="O61" s="1" t="n">
        <f aca="false">A61</f>
        <v>38626</v>
      </c>
      <c r="P61" s="16" t="n">
        <f aca="false">B61*('Forward Curves'!C61-Unwind!C61)*'Forward Curves'!G61*(A62-A61)</f>
        <v>1137167.1460894</v>
      </c>
    </row>
    <row r="62" customFormat="false" ht="12.75" hidden="false" customHeight="false" outlineLevel="0" collapsed="false">
      <c r="A62" s="1" t="n">
        <v>38657</v>
      </c>
      <c r="B62" s="13" t="n">
        <v>30000</v>
      </c>
      <c r="C62" s="14" t="n">
        <v>2.7767</v>
      </c>
      <c r="K62" s="14" t="n">
        <f aca="false">C62</f>
        <v>2.7767</v>
      </c>
      <c r="L62" s="14" t="n">
        <f aca="false">'Summary by deal'!AM61</f>
        <v>2.7767</v>
      </c>
      <c r="M62" s="15" t="n">
        <f aca="false">K62-L62</f>
        <v>0</v>
      </c>
      <c r="O62" s="1" t="n">
        <f aca="false">A62</f>
        <v>38657</v>
      </c>
      <c r="P62" s="16" t="n">
        <f aca="false">B62*('Forward Curves'!C62-Unwind!C62)*'Forward Curves'!G62*(A63-A62)</f>
        <v>1115298.58457893</v>
      </c>
    </row>
    <row r="63" customFormat="false" ht="12.75" hidden="false" customHeight="false" outlineLevel="0" collapsed="false">
      <c r="A63" s="1" t="n">
        <v>38687</v>
      </c>
      <c r="B63" s="13" t="n">
        <v>30000</v>
      </c>
      <c r="C63" s="14" t="n">
        <v>2.8577</v>
      </c>
      <c r="K63" s="14" t="n">
        <f aca="false">C63</f>
        <v>2.8577</v>
      </c>
      <c r="L63" s="14" t="n">
        <f aca="false">'Summary by deal'!AM62</f>
        <v>2.8577</v>
      </c>
      <c r="M63" s="15" t="n">
        <f aca="false">K63-L63</f>
        <v>0</v>
      </c>
      <c r="O63" s="1" t="n">
        <f aca="false">A63</f>
        <v>38687</v>
      </c>
      <c r="P63" s="16" t="n">
        <f aca="false">B63*('Forward Curves'!C63-Unwind!C63)*'Forward Curves'!G63*(A64-A63)</f>
        <v>1177019.84628051</v>
      </c>
      <c r="Q63" s="6" t="n">
        <f aca="false">SUM(P52:P63)</f>
        <v>12350766.3875934</v>
      </c>
    </row>
    <row r="64" customFormat="false" ht="12.75" hidden="false" customHeight="false" outlineLevel="0" collapsed="false">
      <c r="A64" s="1" t="n">
        <v>38718</v>
      </c>
      <c r="B64" s="13" t="n">
        <v>30000</v>
      </c>
      <c r="C64" s="14" t="n">
        <v>3.2427</v>
      </c>
      <c r="K64" s="14" t="n">
        <f aca="false">C64</f>
        <v>3.2427</v>
      </c>
      <c r="L64" s="14" t="n">
        <f aca="false">'Summary by deal'!AM63</f>
        <v>3.2427</v>
      </c>
      <c r="M64" s="15" t="n">
        <f aca="false">K64-L64</f>
        <v>0</v>
      </c>
      <c r="O64" s="1" t="n">
        <f aca="false">A64</f>
        <v>38718</v>
      </c>
      <c r="P64" s="16" t="n">
        <f aca="false">B64*('Forward Curves'!C64-Unwind!C64)*'Forward Curves'!G64*(A65-A64)</f>
        <v>896819.459164251</v>
      </c>
    </row>
    <row r="65" customFormat="false" ht="12.75" hidden="false" customHeight="false" outlineLevel="0" collapsed="false">
      <c r="A65" s="1" t="n">
        <v>38749</v>
      </c>
      <c r="B65" s="13" t="n">
        <v>30000</v>
      </c>
      <c r="C65" s="14" t="n">
        <v>3.0837</v>
      </c>
      <c r="K65" s="14" t="n">
        <f aca="false">C65</f>
        <v>3.0837</v>
      </c>
      <c r="L65" s="14" t="n">
        <f aca="false">'Summary by deal'!AM64</f>
        <v>3.0837</v>
      </c>
      <c r="M65" s="15" t="n">
        <f aca="false">K65-L65</f>
        <v>0</v>
      </c>
      <c r="O65" s="1" t="n">
        <f aca="false">A65</f>
        <v>38749</v>
      </c>
      <c r="P65" s="16" t="n">
        <f aca="false">B65*('Forward Curves'!C65-Unwind!C65)*'Forward Curves'!G65*(A66-A65)</f>
        <v>831087.540811208</v>
      </c>
    </row>
    <row r="66" customFormat="false" ht="12.75" hidden="false" customHeight="false" outlineLevel="0" collapsed="false">
      <c r="A66" s="1" t="n">
        <v>38777</v>
      </c>
      <c r="B66" s="13" t="n">
        <v>30000</v>
      </c>
      <c r="C66" s="14" t="n">
        <v>2.9037</v>
      </c>
      <c r="K66" s="14" t="n">
        <f aca="false">C66</f>
        <v>2.9037</v>
      </c>
      <c r="L66" s="14" t="n">
        <f aca="false">'Summary by deal'!AM65</f>
        <v>2.9037</v>
      </c>
      <c r="M66" s="15" t="n">
        <f aca="false">K66-L66</f>
        <v>0</v>
      </c>
      <c r="O66" s="1" t="n">
        <f aca="false">A66</f>
        <v>38777</v>
      </c>
      <c r="P66" s="16" t="n">
        <f aca="false">B66*('Forward Curves'!C66-Unwind!C66)*'Forward Curves'!G66*(A67-A66)</f>
        <v>943943.688290708</v>
      </c>
    </row>
    <row r="67" customFormat="false" ht="12.75" hidden="false" customHeight="false" outlineLevel="0" collapsed="false">
      <c r="A67" s="1" t="n">
        <v>38808</v>
      </c>
      <c r="B67" s="13" t="n">
        <v>30000</v>
      </c>
      <c r="C67" s="14" t="n">
        <v>2.7247</v>
      </c>
      <c r="K67" s="14" t="n">
        <f aca="false">C67</f>
        <v>2.7247</v>
      </c>
      <c r="L67" s="14" t="n">
        <f aca="false">'Summary by deal'!AM66</f>
        <v>2.7247</v>
      </c>
      <c r="M67" s="15" t="n">
        <f aca="false">K67-L67</f>
        <v>0</v>
      </c>
      <c r="O67" s="1" t="n">
        <f aca="false">A67</f>
        <v>38808</v>
      </c>
      <c r="P67" s="16" t="n">
        <f aca="false">B67*('Forward Curves'!C67-Unwind!C67)*'Forward Curves'!G67*(A68-A67)</f>
        <v>925931.958785422</v>
      </c>
    </row>
    <row r="68" customFormat="false" ht="12.75" hidden="false" customHeight="false" outlineLevel="0" collapsed="false">
      <c r="A68" s="1" t="n">
        <v>38838</v>
      </c>
      <c r="B68" s="13" t="n">
        <v>30000</v>
      </c>
      <c r="C68" s="14" t="n">
        <v>2.6717</v>
      </c>
      <c r="K68" s="14" t="n">
        <f aca="false">C68</f>
        <v>2.6717</v>
      </c>
      <c r="L68" s="14" t="n">
        <f aca="false">'Summary by deal'!AM67</f>
        <v>2.6717</v>
      </c>
      <c r="M68" s="15" t="n">
        <f aca="false">K68-L68</f>
        <v>0</v>
      </c>
      <c r="O68" s="1" t="n">
        <f aca="false">A68</f>
        <v>38838</v>
      </c>
      <c r="P68" s="16" t="n">
        <f aca="false">B68*('Forward Curves'!C68-Unwind!C68)*'Forward Curves'!G68*(A69-A68)</f>
        <v>1020735.72364668</v>
      </c>
    </row>
    <row r="69" customFormat="false" ht="12.75" hidden="false" customHeight="false" outlineLevel="0" collapsed="false">
      <c r="A69" s="1" t="n">
        <v>38869</v>
      </c>
      <c r="B69" s="13" t="n">
        <v>30000</v>
      </c>
      <c r="C69" s="14" t="n">
        <v>2.6797</v>
      </c>
      <c r="K69" s="14" t="n">
        <f aca="false">C69</f>
        <v>2.6797</v>
      </c>
      <c r="L69" s="14" t="n">
        <f aca="false">'Summary by deal'!AM68</f>
        <v>2.6797</v>
      </c>
      <c r="M69" s="15" t="n">
        <f aca="false">K69-L69</f>
        <v>0</v>
      </c>
      <c r="O69" s="1" t="n">
        <f aca="false">A69</f>
        <v>38869</v>
      </c>
      <c r="P69" s="16" t="n">
        <f aca="false">B69*('Forward Curves'!C69-Unwind!C69)*'Forward Curves'!G69*(A70-A69)</f>
        <v>1008882.11964885</v>
      </c>
    </row>
    <row r="70" customFormat="false" ht="12.75" hidden="false" customHeight="false" outlineLevel="0" collapsed="false">
      <c r="A70" s="1" t="n">
        <v>38899</v>
      </c>
      <c r="B70" s="13" t="n">
        <v>30000</v>
      </c>
      <c r="C70" s="14" t="n">
        <v>2.6877</v>
      </c>
      <c r="K70" s="14" t="n">
        <f aca="false">C70</f>
        <v>2.6877</v>
      </c>
      <c r="L70" s="14" t="n">
        <f aca="false">'Summary by deal'!AM69</f>
        <v>2.6877</v>
      </c>
      <c r="M70" s="15" t="n">
        <f aca="false">K70-L70</f>
        <v>0</v>
      </c>
      <c r="O70" s="1" t="n">
        <f aca="false">A70</f>
        <v>38899</v>
      </c>
      <c r="P70" s="16" t="n">
        <f aca="false">B70*('Forward Curves'!C70-Unwind!C70)*'Forward Curves'!G70*(A71-A70)</f>
        <v>1058453.42881388</v>
      </c>
    </row>
    <row r="71" customFormat="false" ht="12.75" hidden="false" customHeight="false" outlineLevel="0" collapsed="false">
      <c r="A71" s="1" t="n">
        <v>38930</v>
      </c>
      <c r="B71" s="13" t="n">
        <v>30000</v>
      </c>
      <c r="C71" s="14" t="n">
        <v>2.6917</v>
      </c>
      <c r="K71" s="14" t="n">
        <f aca="false">C71</f>
        <v>2.6917</v>
      </c>
      <c r="L71" s="14" t="n">
        <f aca="false">'Summary by deal'!AM70</f>
        <v>2.6917</v>
      </c>
      <c r="M71" s="15" t="n">
        <f aca="false">K71-L71</f>
        <v>0</v>
      </c>
      <c r="O71" s="1" t="n">
        <f aca="false">A71</f>
        <v>38930</v>
      </c>
      <c r="P71" s="16" t="n">
        <f aca="false">B71*('Forward Curves'!C71-Unwind!C71)*'Forward Curves'!G71*(A72-A71)</f>
        <v>1081847.76154177</v>
      </c>
    </row>
    <row r="72" customFormat="false" ht="12.75" hidden="false" customHeight="false" outlineLevel="0" collapsed="false">
      <c r="A72" s="1" t="n">
        <v>38961</v>
      </c>
      <c r="B72" s="13" t="n">
        <v>30000</v>
      </c>
      <c r="C72" s="14" t="n">
        <v>2.6777</v>
      </c>
      <c r="K72" s="14" t="n">
        <f aca="false">C72</f>
        <v>2.6777</v>
      </c>
      <c r="L72" s="14" t="n">
        <f aca="false">'Summary by deal'!AM71</f>
        <v>2.6777</v>
      </c>
      <c r="M72" s="15" t="n">
        <f aca="false">K72-L72</f>
        <v>0</v>
      </c>
      <c r="O72" s="1" t="n">
        <f aca="false">A72</f>
        <v>38961</v>
      </c>
      <c r="P72" s="16" t="n">
        <f aca="false">B72*('Forward Curves'!C72-Unwind!C72)*'Forward Curves'!G72*(A73-A72)</f>
        <v>1060609.89851063</v>
      </c>
    </row>
    <row r="73" customFormat="false" ht="12.75" hidden="false" customHeight="false" outlineLevel="0" collapsed="false">
      <c r="A73" s="1" t="n">
        <v>38991</v>
      </c>
      <c r="B73" s="13" t="n">
        <v>30000</v>
      </c>
      <c r="C73" s="14" t="n">
        <v>2.6617</v>
      </c>
      <c r="K73" s="14" t="n">
        <f aca="false">C73</f>
        <v>2.6617</v>
      </c>
      <c r="L73" s="14" t="n">
        <f aca="false">'Summary by deal'!AM72</f>
        <v>2.6617</v>
      </c>
      <c r="M73" s="15" t="n">
        <f aca="false">K73-L73</f>
        <v>0</v>
      </c>
      <c r="O73" s="1" t="n">
        <f aca="false">A73</f>
        <v>38991</v>
      </c>
      <c r="P73" s="16" t="n">
        <f aca="false">B73*('Forward Curves'!C73-Unwind!C73)*'Forward Curves'!G73*(A74-A73)</f>
        <v>1117503.2497292</v>
      </c>
    </row>
    <row r="74" customFormat="false" ht="12.75" hidden="false" customHeight="false" outlineLevel="0" collapsed="false">
      <c r="A74" s="1" t="n">
        <v>39022</v>
      </c>
      <c r="B74" s="13" t="n">
        <v>30000</v>
      </c>
      <c r="C74" s="14" t="n">
        <v>2.7437</v>
      </c>
      <c r="K74" s="14" t="n">
        <f aca="false">C74</f>
        <v>2.7437</v>
      </c>
      <c r="L74" s="14" t="n">
        <f aca="false">'Summary by deal'!AM73</f>
        <v>2.7437</v>
      </c>
      <c r="M74" s="15" t="n">
        <f aca="false">K74-L74</f>
        <v>0</v>
      </c>
      <c r="O74" s="1" t="n">
        <f aca="false">A74</f>
        <v>39022</v>
      </c>
      <c r="P74" s="16" t="n">
        <f aca="false">B74*('Forward Curves'!C74-Unwind!C74)*'Forward Curves'!G74*(A75-A74)</f>
        <v>1098718.36433013</v>
      </c>
    </row>
    <row r="75" customFormat="false" ht="12.75" hidden="false" customHeight="false" outlineLevel="0" collapsed="false">
      <c r="A75" s="1" t="n">
        <v>39052</v>
      </c>
      <c r="B75" s="13" t="n">
        <v>30000</v>
      </c>
      <c r="C75" s="14" t="n">
        <v>2.8217</v>
      </c>
      <c r="K75" s="14" t="n">
        <f aca="false">C75</f>
        <v>2.8217</v>
      </c>
      <c r="L75" s="14" t="n">
        <f aca="false">'Summary by deal'!AM74</f>
        <v>2.8217</v>
      </c>
      <c r="M75" s="15" t="n">
        <f aca="false">K75-L75</f>
        <v>0</v>
      </c>
      <c r="O75" s="1" t="n">
        <f aca="false">A75</f>
        <v>39052</v>
      </c>
      <c r="P75" s="16" t="n">
        <f aca="false">B75*('Forward Curves'!C75-Unwind!C75)*'Forward Curves'!G75*(A76-A75)</f>
        <v>1160492.86875988</v>
      </c>
      <c r="Q75" s="6" t="n">
        <f aca="false">SUM(P64:P75)</f>
        <v>12205026.0620326</v>
      </c>
    </row>
    <row r="76" customFormat="false" ht="12.75" hidden="false" customHeight="false" outlineLevel="0" collapsed="false">
      <c r="A76" s="1" t="n">
        <v>39083</v>
      </c>
      <c r="C76" s="14"/>
      <c r="P76" s="16"/>
    </row>
    <row r="77" customFormat="false" ht="12.75" hidden="false" customHeight="false" outlineLevel="0" collapsed="false">
      <c r="C77" s="14"/>
      <c r="P77" s="16"/>
    </row>
    <row r="78" customFormat="false" ht="12.75" hidden="false" customHeight="false" outlineLevel="0" collapsed="false">
      <c r="C78" s="14"/>
      <c r="P78" s="16"/>
      <c r="Q78" s="6" t="n">
        <f aca="false">SUM(Q7:Q75)</f>
        <v>61085645.4240856</v>
      </c>
    </row>
    <row r="79" customFormat="false" ht="12.75" hidden="false" customHeight="false" outlineLevel="0" collapsed="false">
      <c r="C79" s="14"/>
      <c r="P79" s="16"/>
    </row>
    <row r="80" customFormat="false" ht="12.75" hidden="false" customHeight="false" outlineLevel="0" collapsed="false">
      <c r="C80" s="14"/>
      <c r="P80" s="16"/>
    </row>
    <row r="81" customFormat="false" ht="12.75" hidden="false" customHeight="false" outlineLevel="0" collapsed="false">
      <c r="C81" s="14"/>
      <c r="P81" s="16"/>
    </row>
    <row r="82" customFormat="false" ht="12.75" hidden="false" customHeight="false" outlineLevel="0" collapsed="false">
      <c r="C82" s="14"/>
      <c r="P82" s="16"/>
    </row>
    <row r="83" customFormat="false" ht="12.75" hidden="false" customHeight="false" outlineLevel="0" collapsed="false">
      <c r="C83" s="14"/>
      <c r="P83" s="16"/>
    </row>
    <row r="84" customFormat="false" ht="12.75" hidden="false" customHeight="false" outlineLevel="0" collapsed="false">
      <c r="C84" s="14"/>
      <c r="P84" s="16"/>
    </row>
    <row r="85" customFormat="false" ht="12.75" hidden="false" customHeight="false" outlineLevel="0" collapsed="false">
      <c r="C85" s="14"/>
      <c r="P85" s="16"/>
    </row>
    <row r="86" customFormat="false" ht="12.75" hidden="false" customHeight="false" outlineLevel="0" collapsed="false">
      <c r="C86" s="14"/>
      <c r="P86" s="16"/>
    </row>
    <row r="87" customFormat="false" ht="12.75" hidden="false" customHeight="false" outlineLevel="0" collapsed="false">
      <c r="C87" s="14"/>
      <c r="P87" s="16"/>
    </row>
    <row r="88" customFormat="false" ht="12.75" hidden="false" customHeight="false" outlineLevel="0" collapsed="false">
      <c r="C88" s="14"/>
      <c r="P88" s="16"/>
    </row>
    <row r="89" customFormat="false" ht="12.75" hidden="false" customHeight="false" outlineLevel="0" collapsed="false">
      <c r="C89" s="14"/>
      <c r="P89" s="16"/>
    </row>
    <row r="90" customFormat="false" ht="12.75" hidden="false" customHeight="false" outlineLevel="0" collapsed="false">
      <c r="C90" s="14"/>
      <c r="P90" s="16"/>
    </row>
    <row r="91" customFormat="false" ht="12.75" hidden="false" customHeight="false" outlineLevel="0" collapsed="false">
      <c r="C91" s="14"/>
      <c r="P91" s="16"/>
    </row>
    <row r="92" customFormat="false" ht="12.75" hidden="false" customHeight="false" outlineLevel="0" collapsed="false">
      <c r="C92" s="14"/>
      <c r="P92" s="16"/>
    </row>
    <row r="93" customFormat="false" ht="12.75" hidden="false" customHeight="false" outlineLevel="0" collapsed="false">
      <c r="C93" s="14"/>
      <c r="P93" s="16"/>
    </row>
    <row r="94" customFormat="false" ht="12.75" hidden="false" customHeight="false" outlineLevel="0" collapsed="false">
      <c r="C94" s="14"/>
      <c r="P94" s="16"/>
    </row>
    <row r="95" customFormat="false" ht="12.75" hidden="false" customHeight="false" outlineLevel="0" collapsed="false">
      <c r="C95" s="14"/>
      <c r="P95" s="16"/>
    </row>
    <row r="96" customFormat="false" ht="12.75" hidden="false" customHeight="false" outlineLevel="0" collapsed="false">
      <c r="C96" s="14"/>
      <c r="P96" s="16"/>
    </row>
    <row r="97" customFormat="false" ht="12.75" hidden="false" customHeight="false" outlineLevel="0" collapsed="false">
      <c r="C97" s="14"/>
    </row>
    <row r="98" customFormat="false" ht="12.75" hidden="false" customHeight="false" outlineLevel="0" collapsed="false">
      <c r="C98" s="14"/>
    </row>
    <row r="99" customFormat="false" ht="12.75" hidden="false" customHeight="false" outlineLevel="0" collapsed="false">
      <c r="C99" s="14"/>
    </row>
    <row r="100" customFormat="false" ht="12.75" hidden="false" customHeight="false" outlineLevel="0" collapsed="false">
      <c r="C100" s="14"/>
    </row>
    <row r="101" customFormat="false" ht="12.75" hidden="false" customHeight="false" outlineLevel="0" collapsed="false">
      <c r="C101" s="14"/>
    </row>
    <row r="102" customFormat="false" ht="12.75" hidden="false" customHeight="false" outlineLevel="0" collapsed="false">
      <c r="C102" s="14"/>
    </row>
    <row r="103" customFormat="false" ht="12.75" hidden="false" customHeight="false" outlineLevel="0" collapsed="false">
      <c r="C103" s="14"/>
    </row>
    <row r="104" customFormat="false" ht="12.75" hidden="false" customHeight="false" outlineLevel="0" collapsed="false">
      <c r="C104" s="14"/>
    </row>
    <row r="105" customFormat="false" ht="12.75" hidden="false" customHeight="false" outlineLevel="0" collapsed="false">
      <c r="C105" s="14"/>
    </row>
    <row r="106" customFormat="false" ht="12.75" hidden="false" customHeight="false" outlineLevel="0" collapsed="false">
      <c r="C106" s="14"/>
    </row>
    <row r="107" customFormat="false" ht="12.75" hidden="false" customHeight="false" outlineLevel="0" collapsed="false">
      <c r="C107" s="14"/>
    </row>
    <row r="108" customFormat="false" ht="12.75" hidden="false" customHeight="false" outlineLevel="0" collapsed="false">
      <c r="C108" s="14"/>
    </row>
    <row r="109" customFormat="false" ht="12.75" hidden="false" customHeight="false" outlineLevel="0" collapsed="false">
      <c r="C109" s="14"/>
    </row>
    <row r="110" customFormat="false" ht="12.75" hidden="false" customHeight="false" outlineLevel="0" collapsed="false">
      <c r="C110" s="14"/>
    </row>
    <row r="111" customFormat="false" ht="12.75" hidden="false" customHeight="false" outlineLevel="0" collapsed="false">
      <c r="C111" s="14"/>
    </row>
    <row r="112" customFormat="false" ht="12.75" hidden="false" customHeight="false" outlineLevel="0" collapsed="false">
      <c r="C112" s="14"/>
    </row>
    <row r="113" customFormat="false" ht="12.75" hidden="false" customHeight="false" outlineLevel="0" collapsed="false">
      <c r="C113" s="14"/>
    </row>
    <row r="114" customFormat="false" ht="12.75" hidden="false" customHeight="false" outlineLevel="0" collapsed="false">
      <c r="C114" s="14"/>
    </row>
    <row r="115" customFormat="false" ht="12.75" hidden="false" customHeight="false" outlineLevel="0" collapsed="false">
      <c r="C115" s="14"/>
    </row>
    <row r="116" customFormat="false" ht="12.75" hidden="false" customHeight="false" outlineLevel="0" collapsed="false">
      <c r="C116" s="14"/>
    </row>
    <row r="117" customFormat="false" ht="12.75" hidden="false" customHeight="false" outlineLevel="0" collapsed="false">
      <c r="C117" s="14"/>
    </row>
    <row r="118" customFormat="false" ht="12.75" hidden="false" customHeight="false" outlineLevel="0" collapsed="false">
      <c r="C118" s="14"/>
    </row>
    <row r="119" customFormat="false" ht="12.75" hidden="false" customHeight="false" outlineLevel="0" collapsed="false">
      <c r="C119" s="14"/>
    </row>
    <row r="120" customFormat="false" ht="12.75" hidden="false" customHeight="false" outlineLevel="0" collapsed="false">
      <c r="C120" s="14"/>
    </row>
    <row r="121" customFormat="false" ht="12.75" hidden="false" customHeight="false" outlineLevel="0" collapsed="false">
      <c r="C121" s="14"/>
    </row>
    <row r="122" customFormat="false" ht="12.75" hidden="false" customHeight="false" outlineLevel="0" collapsed="false">
      <c r="C122" s="14"/>
    </row>
    <row r="123" customFormat="false" ht="12.75" hidden="false" customHeight="false" outlineLevel="0" collapsed="false">
      <c r="C123" s="14"/>
    </row>
    <row r="124" customFormat="false" ht="12.75" hidden="false" customHeight="false" outlineLevel="0" collapsed="false">
      <c r="C124" s="14"/>
    </row>
    <row r="125" customFormat="false" ht="12.75" hidden="false" customHeight="false" outlineLevel="0" collapsed="false">
      <c r="C125" s="14"/>
    </row>
    <row r="126" customFormat="false" ht="12.75" hidden="false" customHeight="false" outlineLevel="0" collapsed="false">
      <c r="C126" s="14"/>
    </row>
    <row r="127" customFormat="false" ht="12.75" hidden="false" customHeight="false" outlineLevel="0" collapsed="false">
      <c r="C127" s="14"/>
    </row>
    <row r="128" customFormat="false" ht="12.75" hidden="false" customHeight="false" outlineLevel="0" collapsed="false">
      <c r="C128" s="14"/>
    </row>
    <row r="129" customFormat="false" ht="12.75" hidden="false" customHeight="false" outlineLevel="0" collapsed="false">
      <c r="C129" s="14"/>
    </row>
    <row r="130" customFormat="false" ht="12.75" hidden="false" customHeight="false" outlineLevel="0" collapsed="false">
      <c r="C130" s="14"/>
    </row>
    <row r="131" customFormat="false" ht="12.75" hidden="false" customHeight="false" outlineLevel="0" collapsed="false">
      <c r="C131" s="14"/>
    </row>
    <row r="132" customFormat="false" ht="12.75" hidden="false" customHeight="false" outlineLevel="0" collapsed="false">
      <c r="C132" s="14"/>
    </row>
    <row r="133" customFormat="false" ht="12.75" hidden="false" customHeight="false" outlineLevel="0" collapsed="false">
      <c r="C133" s="14"/>
    </row>
    <row r="134" customFormat="false" ht="12.75" hidden="false" customHeight="false" outlineLevel="0" collapsed="false">
      <c r="C134" s="14"/>
    </row>
    <row r="135" customFormat="false" ht="12.75" hidden="false" customHeight="false" outlineLevel="0" collapsed="false">
      <c r="C135" s="14"/>
    </row>
    <row r="136" customFormat="false" ht="12.75" hidden="false" customHeight="false" outlineLevel="0" collapsed="false">
      <c r="C136" s="14"/>
    </row>
    <row r="137" customFormat="false" ht="12.75" hidden="false" customHeight="false" outlineLevel="0" collapsed="false">
      <c r="C137" s="14"/>
    </row>
    <row r="138" customFormat="false" ht="12.75" hidden="false" customHeight="false" outlineLevel="0" collapsed="false">
      <c r="C138" s="14"/>
    </row>
    <row r="139" customFormat="false" ht="12.75" hidden="false" customHeight="false" outlineLevel="0" collapsed="false">
      <c r="C139" s="14"/>
    </row>
    <row r="140" customFormat="false" ht="12.75" hidden="false" customHeight="false" outlineLevel="0" collapsed="false">
      <c r="C140" s="14"/>
    </row>
    <row r="141" customFormat="false" ht="12.75" hidden="false" customHeight="false" outlineLevel="0" collapsed="false">
      <c r="C141" s="14"/>
    </row>
    <row r="142" customFormat="false" ht="12.75" hidden="false" customHeight="false" outlineLevel="0" collapsed="false">
      <c r="C142" s="14"/>
    </row>
    <row r="143" customFormat="false" ht="12.75" hidden="false" customHeight="false" outlineLevel="0" collapsed="false">
      <c r="C143" s="14"/>
    </row>
    <row r="144" customFormat="false" ht="12.75" hidden="false" customHeight="false" outlineLevel="0" collapsed="false">
      <c r="C144" s="14"/>
    </row>
    <row r="145" customFormat="false" ht="12.75" hidden="false" customHeight="false" outlineLevel="0" collapsed="false">
      <c r="C145" s="14"/>
    </row>
    <row r="146" customFormat="false" ht="12.75" hidden="false" customHeight="false" outlineLevel="0" collapsed="false">
      <c r="C146" s="14"/>
    </row>
    <row r="147" customFormat="false" ht="12.75" hidden="false" customHeight="false" outlineLevel="0" collapsed="false">
      <c r="C147" s="14"/>
    </row>
    <row r="148" customFormat="false" ht="12.75" hidden="false" customHeight="false" outlineLevel="0" collapsed="false">
      <c r="C148" s="14"/>
    </row>
    <row r="149" customFormat="false" ht="12.75" hidden="false" customHeight="false" outlineLevel="0" collapsed="false">
      <c r="C149" s="14"/>
    </row>
    <row r="150" customFormat="false" ht="12.75" hidden="false" customHeight="false" outlineLevel="0" collapsed="false">
      <c r="C150" s="14"/>
    </row>
    <row r="151" customFormat="false" ht="12.75" hidden="false" customHeight="false" outlineLevel="0" collapsed="false">
      <c r="C151" s="14"/>
    </row>
    <row r="152" customFormat="false" ht="12.75" hidden="false" customHeight="false" outlineLevel="0" collapsed="false">
      <c r="C152" s="14"/>
    </row>
    <row r="153" customFormat="false" ht="12.75" hidden="false" customHeight="false" outlineLevel="0" collapsed="false">
      <c r="C153" s="14"/>
    </row>
    <row r="154" customFormat="false" ht="12.75" hidden="false" customHeight="false" outlineLevel="0" collapsed="false">
      <c r="C154" s="14"/>
    </row>
    <row r="155" customFormat="false" ht="12.75" hidden="false" customHeight="false" outlineLevel="0" collapsed="false">
      <c r="C155" s="14"/>
    </row>
    <row r="156" customFormat="false" ht="12.75" hidden="false" customHeight="false" outlineLevel="0" collapsed="false">
      <c r="C156" s="14"/>
    </row>
    <row r="157" customFormat="false" ht="12.75" hidden="false" customHeight="false" outlineLevel="0" collapsed="false">
      <c r="C157" s="14"/>
    </row>
    <row r="158" customFormat="false" ht="12.75" hidden="false" customHeight="false" outlineLevel="0" collapsed="false">
      <c r="C158" s="14"/>
    </row>
    <row r="159" customFormat="false" ht="12.75" hidden="false" customHeight="false" outlineLevel="0" collapsed="false">
      <c r="C159" s="14"/>
    </row>
    <row r="160" customFormat="false" ht="12.75" hidden="false" customHeight="false" outlineLevel="0" collapsed="false">
      <c r="C160" s="14"/>
    </row>
    <row r="161" customFormat="false" ht="12.75" hidden="false" customHeight="false" outlineLevel="0" collapsed="false">
      <c r="C161" s="14"/>
    </row>
    <row r="162" customFormat="false" ht="12.75" hidden="false" customHeight="false" outlineLevel="0" collapsed="false">
      <c r="C162" s="14"/>
    </row>
    <row r="163" customFormat="false" ht="12.75" hidden="false" customHeight="false" outlineLevel="0" collapsed="false">
      <c r="C163" s="14"/>
    </row>
    <row r="164" customFormat="false" ht="12.75" hidden="false" customHeight="false" outlineLevel="0" collapsed="false">
      <c r="C164" s="14"/>
    </row>
    <row r="165" customFormat="false" ht="12.75" hidden="false" customHeight="false" outlineLevel="0" collapsed="false">
      <c r="C165" s="14"/>
    </row>
    <row r="166" customFormat="false" ht="12.75" hidden="false" customHeight="false" outlineLevel="0" collapsed="false">
      <c r="C166" s="14"/>
    </row>
    <row r="167" customFormat="false" ht="12.75" hidden="false" customHeight="false" outlineLevel="0" collapsed="false">
      <c r="C167" s="14"/>
    </row>
    <row r="168" customFormat="false" ht="12.75" hidden="false" customHeight="false" outlineLevel="0" collapsed="false">
      <c r="C168" s="14"/>
    </row>
    <row r="169" customFormat="false" ht="12.75" hidden="false" customHeight="false" outlineLevel="0" collapsed="false">
      <c r="C169" s="14"/>
    </row>
    <row r="170" customFormat="false" ht="12.75" hidden="false" customHeight="false" outlineLevel="0" collapsed="false">
      <c r="C170" s="14"/>
    </row>
    <row r="171" customFormat="false" ht="12.75" hidden="false" customHeight="false" outlineLevel="0" collapsed="false">
      <c r="C171" s="14"/>
    </row>
    <row r="172" customFormat="false" ht="12.75" hidden="false" customHeight="false" outlineLevel="0" collapsed="false">
      <c r="C172" s="14"/>
    </row>
    <row r="173" customFormat="false" ht="12.75" hidden="false" customHeight="false" outlineLevel="0" collapsed="false">
      <c r="C173" s="14"/>
    </row>
    <row r="174" customFormat="false" ht="12.75" hidden="false" customHeight="false" outlineLevel="0" collapsed="false">
      <c r="C174" s="14"/>
    </row>
    <row r="175" customFormat="false" ht="12.75" hidden="false" customHeight="false" outlineLevel="0" collapsed="false">
      <c r="C175" s="14"/>
    </row>
    <row r="176" customFormat="false" ht="12.75" hidden="false" customHeight="false" outlineLevel="0" collapsed="false">
      <c r="C176" s="14"/>
    </row>
    <row r="177" customFormat="false" ht="12.75" hidden="false" customHeight="false" outlineLevel="0" collapsed="false">
      <c r="C177" s="14"/>
    </row>
    <row r="178" customFormat="false" ht="12.75" hidden="false" customHeight="false" outlineLevel="0" collapsed="false">
      <c r="C178" s="14"/>
    </row>
    <row r="179" customFormat="false" ht="12.75" hidden="false" customHeight="false" outlineLevel="0" collapsed="false">
      <c r="C179" s="14"/>
    </row>
    <row r="180" customFormat="false" ht="12.75" hidden="false" customHeight="false" outlineLevel="0" collapsed="false">
      <c r="C180" s="14"/>
    </row>
    <row r="181" customFormat="false" ht="12.75" hidden="false" customHeight="false" outlineLevel="0" collapsed="false">
      <c r="C181" s="14"/>
    </row>
    <row r="182" customFormat="false" ht="12.75" hidden="false" customHeight="false" outlineLevel="0" collapsed="false">
      <c r="C182" s="14"/>
    </row>
    <row r="183" customFormat="false" ht="12.75" hidden="false" customHeight="false" outlineLevel="0" collapsed="false">
      <c r="C183" s="14"/>
    </row>
    <row r="184" customFormat="false" ht="12.75" hidden="false" customHeight="false" outlineLevel="0" collapsed="false">
      <c r="C184" s="14"/>
    </row>
    <row r="185" customFormat="false" ht="12.75" hidden="false" customHeight="false" outlineLevel="0" collapsed="false">
      <c r="C185" s="14"/>
    </row>
    <row r="186" customFormat="false" ht="12.75" hidden="false" customHeight="false" outlineLevel="0" collapsed="false">
      <c r="C186" s="14"/>
    </row>
    <row r="187" customFormat="false" ht="12.75" hidden="false" customHeight="false" outlineLevel="0" collapsed="false">
      <c r="C187" s="14"/>
    </row>
    <row r="188" customFormat="false" ht="12.75" hidden="false" customHeight="false" outlineLevel="0" collapsed="false">
      <c r="C188" s="14"/>
    </row>
    <row r="189" customFormat="false" ht="12.75" hidden="false" customHeight="false" outlineLevel="0" collapsed="false">
      <c r="C189" s="14"/>
    </row>
    <row r="190" customFormat="false" ht="12.75" hidden="false" customHeight="false" outlineLevel="0" collapsed="false">
      <c r="C190" s="14"/>
    </row>
    <row r="191" customFormat="false" ht="12.75" hidden="false" customHeight="false" outlineLevel="0" collapsed="false">
      <c r="C191" s="14"/>
    </row>
    <row r="192" customFormat="false" ht="12.75" hidden="false" customHeight="false" outlineLevel="0" collapsed="false">
      <c r="C192" s="14"/>
    </row>
    <row r="193" customFormat="false" ht="12.75" hidden="false" customHeight="false" outlineLevel="0" collapsed="false">
      <c r="C193" s="14"/>
    </row>
    <row r="194" customFormat="false" ht="12.75" hidden="false" customHeight="false" outlineLevel="0" collapsed="false">
      <c r="C194" s="14"/>
    </row>
    <row r="195" customFormat="false" ht="12.75" hidden="false" customHeight="false" outlineLevel="0" collapsed="false">
      <c r="C195" s="14"/>
    </row>
    <row r="196" customFormat="false" ht="12.75" hidden="false" customHeight="false" outlineLevel="0" collapsed="false">
      <c r="C196" s="14"/>
    </row>
    <row r="197" customFormat="false" ht="12.75" hidden="false" customHeight="false" outlineLevel="0" collapsed="false">
      <c r="C197" s="14"/>
    </row>
    <row r="198" customFormat="false" ht="12.75" hidden="false" customHeight="false" outlineLevel="0" collapsed="false">
      <c r="C198" s="14"/>
    </row>
    <row r="199" customFormat="false" ht="12.75" hidden="false" customHeight="false" outlineLevel="0" collapsed="false">
      <c r="C199" s="14"/>
    </row>
    <row r="200" customFormat="false" ht="12.75" hidden="false" customHeight="false" outlineLevel="0" collapsed="false">
      <c r="C200" s="14"/>
    </row>
    <row r="201" customFormat="false" ht="12.75" hidden="false" customHeight="false" outlineLevel="0" collapsed="false">
      <c r="C201" s="14"/>
    </row>
    <row r="202" customFormat="false" ht="12.75" hidden="false" customHeight="false" outlineLevel="0" collapsed="false">
      <c r="C202" s="14"/>
    </row>
    <row r="203" customFormat="false" ht="12.75" hidden="false" customHeight="false" outlineLevel="0" collapsed="false">
      <c r="C203" s="14"/>
    </row>
    <row r="204" customFormat="false" ht="12.75" hidden="false" customHeight="false" outlineLevel="0" collapsed="false">
      <c r="C204" s="14"/>
    </row>
    <row r="205" customFormat="false" ht="12.75" hidden="false" customHeight="false" outlineLevel="0" collapsed="false">
      <c r="C205" s="14"/>
    </row>
    <row r="206" customFormat="false" ht="12.75" hidden="false" customHeight="false" outlineLevel="0" collapsed="false">
      <c r="C206" s="14"/>
    </row>
    <row r="207" customFormat="false" ht="12.75" hidden="false" customHeight="false" outlineLevel="0" collapsed="false">
      <c r="C207" s="14"/>
    </row>
    <row r="208" customFormat="false" ht="12.75" hidden="false" customHeight="false" outlineLevel="0" collapsed="false">
      <c r="C208" s="14"/>
    </row>
    <row r="209" customFormat="false" ht="12.75" hidden="false" customHeight="false" outlineLevel="0" collapsed="false">
      <c r="C209" s="14"/>
    </row>
    <row r="210" customFormat="false" ht="12.75" hidden="false" customHeight="false" outlineLevel="0" collapsed="false">
      <c r="C210" s="14"/>
    </row>
    <row r="211" customFormat="false" ht="12.75" hidden="false" customHeight="false" outlineLevel="0" collapsed="false">
      <c r="C211" s="14"/>
    </row>
    <row r="212" customFormat="false" ht="12.75" hidden="false" customHeight="false" outlineLevel="0" collapsed="false">
      <c r="C212" s="14"/>
    </row>
    <row r="213" customFormat="false" ht="12.75" hidden="false" customHeight="false" outlineLevel="0" collapsed="false">
      <c r="C213" s="14"/>
    </row>
    <row r="214" customFormat="false" ht="12.75" hidden="false" customHeight="false" outlineLevel="0" collapsed="false">
      <c r="C214" s="14"/>
    </row>
    <row r="215" customFormat="false" ht="12.75" hidden="false" customHeight="false" outlineLevel="0" collapsed="false">
      <c r="C215" s="14"/>
    </row>
    <row r="216" customFormat="false" ht="12.75" hidden="false" customHeight="false" outlineLevel="0" collapsed="false">
      <c r="C216" s="14"/>
    </row>
    <row r="217" customFormat="false" ht="12.75" hidden="false" customHeight="false" outlineLevel="0" collapsed="false">
      <c r="C217" s="14"/>
    </row>
    <row r="218" customFormat="false" ht="12.75" hidden="false" customHeight="false" outlineLevel="0" collapsed="false">
      <c r="C218" s="14"/>
    </row>
    <row r="219" customFormat="false" ht="12.75" hidden="false" customHeight="false" outlineLevel="0" collapsed="false">
      <c r="C219" s="14"/>
    </row>
    <row r="220" customFormat="false" ht="12.75" hidden="false" customHeight="false" outlineLevel="0" collapsed="false">
      <c r="C220" s="14"/>
    </row>
    <row r="221" customFormat="false" ht="12.75" hidden="false" customHeight="false" outlineLevel="0" collapsed="false">
      <c r="C221" s="14"/>
    </row>
    <row r="222" customFormat="false" ht="12.75" hidden="false" customHeight="false" outlineLevel="0" collapsed="false">
      <c r="C222" s="14"/>
    </row>
    <row r="223" customFormat="false" ht="12.75" hidden="false" customHeight="false" outlineLevel="0" collapsed="false">
      <c r="C223" s="14"/>
    </row>
    <row r="224" customFormat="false" ht="12.75" hidden="false" customHeight="false" outlineLevel="0" collapsed="false">
      <c r="C224" s="14"/>
    </row>
    <row r="225" customFormat="false" ht="12.75" hidden="false" customHeight="false" outlineLevel="0" collapsed="false">
      <c r="C225" s="14"/>
    </row>
    <row r="226" customFormat="false" ht="12.75" hidden="false" customHeight="false" outlineLevel="0" collapsed="false">
      <c r="C226" s="14"/>
    </row>
    <row r="227" customFormat="false" ht="12.75" hidden="false" customHeight="false" outlineLevel="0" collapsed="false">
      <c r="C227" s="14"/>
    </row>
    <row r="228" customFormat="false" ht="12.75" hidden="false" customHeight="false" outlineLevel="0" collapsed="false">
      <c r="C228" s="14"/>
    </row>
    <row r="229" customFormat="false" ht="12.75" hidden="false" customHeight="false" outlineLevel="0" collapsed="false">
      <c r="C229" s="14"/>
    </row>
    <row r="230" customFormat="false" ht="12.75" hidden="false" customHeight="false" outlineLevel="0" collapsed="false">
      <c r="C230" s="14"/>
    </row>
    <row r="231" customFormat="false" ht="12.75" hidden="false" customHeight="false" outlineLevel="0" collapsed="false">
      <c r="C231" s="14"/>
    </row>
    <row r="232" customFormat="false" ht="12.75" hidden="false" customHeight="false" outlineLevel="0" collapsed="false">
      <c r="C232" s="14"/>
    </row>
    <row r="233" customFormat="false" ht="12.75" hidden="false" customHeight="false" outlineLevel="0" collapsed="false">
      <c r="C233" s="14"/>
    </row>
    <row r="234" customFormat="false" ht="12.75" hidden="false" customHeight="false" outlineLevel="0" collapsed="false">
      <c r="C234" s="14"/>
    </row>
    <row r="235" customFormat="false" ht="12.75" hidden="false" customHeight="false" outlineLevel="0" collapsed="false">
      <c r="C235" s="14"/>
    </row>
    <row r="236" customFormat="false" ht="12.75" hidden="false" customHeight="false" outlineLevel="0" collapsed="false">
      <c r="C236" s="14"/>
    </row>
    <row r="237" customFormat="false" ht="12.75" hidden="false" customHeight="false" outlineLevel="0" collapsed="false">
      <c r="C237" s="14"/>
    </row>
    <row r="238" customFormat="false" ht="12.75" hidden="false" customHeight="false" outlineLevel="0" collapsed="false">
      <c r="C238" s="14"/>
    </row>
    <row r="239" customFormat="false" ht="12.75" hidden="false" customHeight="false" outlineLevel="0" collapsed="false">
      <c r="C239" s="14"/>
    </row>
    <row r="240" customFormat="false" ht="12.75" hidden="false" customHeight="false" outlineLevel="0" collapsed="false">
      <c r="C240" s="14"/>
    </row>
    <row r="241" customFormat="false" ht="12.75" hidden="false" customHeight="false" outlineLevel="0" collapsed="false">
      <c r="C241" s="14"/>
    </row>
    <row r="242" customFormat="false" ht="12.75" hidden="false" customHeight="false" outlineLevel="0" collapsed="false">
      <c r="C242" s="14"/>
    </row>
    <row r="243" customFormat="false" ht="12.75" hidden="false" customHeight="false" outlineLevel="0" collapsed="false">
      <c r="C243" s="14"/>
    </row>
    <row r="244" customFormat="false" ht="12.75" hidden="false" customHeight="false" outlineLevel="0" collapsed="false">
      <c r="C244" s="14"/>
    </row>
    <row r="245" customFormat="false" ht="12.75" hidden="false" customHeight="false" outlineLevel="0" collapsed="false">
      <c r="C245" s="14"/>
    </row>
    <row r="246" customFormat="false" ht="12.75" hidden="false" customHeight="false" outlineLevel="0" collapsed="false">
      <c r="C246" s="14"/>
    </row>
    <row r="247" customFormat="false" ht="12.75" hidden="false" customHeight="false" outlineLevel="0" collapsed="false">
      <c r="C247" s="14"/>
    </row>
    <row r="248" customFormat="false" ht="12.75" hidden="false" customHeight="false" outlineLevel="0" collapsed="false">
      <c r="C248" s="14"/>
    </row>
    <row r="249" customFormat="false" ht="12.75" hidden="false" customHeight="false" outlineLevel="0" collapsed="false">
      <c r="C249" s="14"/>
    </row>
    <row r="250" customFormat="false" ht="12.75" hidden="false" customHeight="false" outlineLevel="0" collapsed="false">
      <c r="C250" s="14"/>
    </row>
    <row r="251" customFormat="false" ht="12.75" hidden="false" customHeight="false" outlineLevel="0" collapsed="false">
      <c r="C251" s="14"/>
    </row>
    <row r="252" customFormat="false" ht="12.75" hidden="false" customHeight="false" outlineLevel="0" collapsed="false">
      <c r="C252" s="14"/>
    </row>
    <row r="253" customFormat="false" ht="12.75" hidden="false" customHeight="false" outlineLevel="0" collapsed="false">
      <c r="C253" s="14"/>
    </row>
    <row r="254" customFormat="false" ht="12.75" hidden="false" customHeight="false" outlineLevel="0" collapsed="false">
      <c r="C254" s="14"/>
    </row>
    <row r="255" customFormat="false" ht="12.75" hidden="false" customHeight="false" outlineLevel="0" collapsed="false">
      <c r="C255" s="14"/>
    </row>
    <row r="256" customFormat="false" ht="12.75" hidden="false" customHeight="false" outlineLevel="0" collapsed="false">
      <c r="C256" s="14"/>
    </row>
    <row r="257" customFormat="false" ht="12.75" hidden="false" customHeight="false" outlineLevel="0" collapsed="false">
      <c r="C257" s="14"/>
    </row>
    <row r="258" customFormat="false" ht="12.75" hidden="false" customHeight="false" outlineLevel="0" collapsed="false">
      <c r="C258" s="14"/>
    </row>
    <row r="259" customFormat="false" ht="12.75" hidden="false" customHeight="false" outlineLevel="0" collapsed="false">
      <c r="C259" s="14"/>
    </row>
    <row r="260" customFormat="false" ht="12.75" hidden="false" customHeight="false" outlineLevel="0" collapsed="false">
      <c r="C260" s="14"/>
    </row>
    <row r="261" customFormat="false" ht="12.75" hidden="false" customHeight="false" outlineLevel="0" collapsed="false">
      <c r="C261" s="14"/>
    </row>
    <row r="262" customFormat="false" ht="12.75" hidden="false" customHeight="false" outlineLevel="0" collapsed="false">
      <c r="C262" s="14"/>
    </row>
    <row r="263" customFormat="false" ht="12.75" hidden="false" customHeight="false" outlineLevel="0" collapsed="false">
      <c r="C263" s="14"/>
    </row>
    <row r="264" customFormat="false" ht="12.75" hidden="false" customHeight="false" outlineLevel="0" collapsed="false">
      <c r="C264" s="14"/>
    </row>
    <row r="265" customFormat="false" ht="12.75" hidden="false" customHeight="false" outlineLevel="0" collapsed="false">
      <c r="C265" s="14"/>
    </row>
    <row r="266" customFormat="false" ht="12.75" hidden="false" customHeight="false" outlineLevel="0" collapsed="false">
      <c r="C266" s="14"/>
    </row>
    <row r="267" customFormat="false" ht="12.75" hidden="false" customHeight="false" outlineLevel="0" collapsed="false">
      <c r="C267" s="14"/>
    </row>
    <row r="268" customFormat="false" ht="12.75" hidden="false" customHeight="false" outlineLevel="0" collapsed="false">
      <c r="C268" s="14"/>
    </row>
    <row r="269" customFormat="false" ht="12.75" hidden="false" customHeight="false" outlineLevel="0" collapsed="false">
      <c r="C269" s="14"/>
    </row>
    <row r="270" customFormat="false" ht="12.75" hidden="false" customHeight="false" outlineLevel="0" collapsed="false">
      <c r="C270" s="14"/>
    </row>
    <row r="271" customFormat="false" ht="12.75" hidden="false" customHeight="false" outlineLevel="0" collapsed="false">
      <c r="C271" s="14"/>
    </row>
    <row r="272" customFormat="false" ht="12.75" hidden="false" customHeight="false" outlineLevel="0" collapsed="false">
      <c r="C272" s="14"/>
    </row>
    <row r="273" customFormat="false" ht="12.75" hidden="false" customHeight="false" outlineLevel="0" collapsed="false">
      <c r="C273" s="14"/>
    </row>
    <row r="274" customFormat="false" ht="12.75" hidden="false" customHeight="false" outlineLevel="0" collapsed="false">
      <c r="C274" s="14"/>
    </row>
    <row r="275" customFormat="false" ht="12.75" hidden="false" customHeight="false" outlineLevel="0" collapsed="false">
      <c r="C275" s="14"/>
    </row>
    <row r="276" customFormat="false" ht="12.75" hidden="false" customHeight="false" outlineLevel="0" collapsed="false">
      <c r="C276" s="14"/>
    </row>
    <row r="277" customFormat="false" ht="12.75" hidden="false" customHeight="false" outlineLevel="0" collapsed="false">
      <c r="C277" s="14"/>
    </row>
    <row r="278" customFormat="false" ht="12.75" hidden="false" customHeight="false" outlineLevel="0" collapsed="false">
      <c r="C278" s="14"/>
    </row>
    <row r="279" customFormat="false" ht="12.75" hidden="false" customHeight="false" outlineLevel="0" collapsed="false">
      <c r="C279" s="14"/>
    </row>
    <row r="280" customFormat="false" ht="12.75" hidden="false" customHeight="false" outlineLevel="0" collapsed="false">
      <c r="C280" s="14"/>
    </row>
    <row r="281" customFormat="false" ht="12.75" hidden="false" customHeight="false" outlineLevel="0" collapsed="false">
      <c r="C281" s="14"/>
    </row>
    <row r="282" customFormat="false" ht="12.75" hidden="false" customHeight="false" outlineLevel="0" collapsed="false">
      <c r="C282" s="14"/>
    </row>
    <row r="283" customFormat="false" ht="12.75" hidden="false" customHeight="false" outlineLevel="0" collapsed="false">
      <c r="C283" s="14"/>
    </row>
    <row r="284" customFormat="false" ht="12.75" hidden="false" customHeight="false" outlineLevel="0" collapsed="false">
      <c r="C284" s="14"/>
    </row>
    <row r="285" customFormat="false" ht="12.75" hidden="false" customHeight="false" outlineLevel="0" collapsed="false">
      <c r="C285" s="14"/>
    </row>
    <row r="286" customFormat="false" ht="12.75" hidden="false" customHeight="false" outlineLevel="0" collapsed="false">
      <c r="C286" s="14"/>
    </row>
    <row r="287" customFormat="false" ht="12.75" hidden="false" customHeight="false" outlineLevel="0" collapsed="false">
      <c r="C287" s="14"/>
    </row>
    <row r="288" customFormat="false" ht="12.75" hidden="false" customHeight="false" outlineLevel="0" collapsed="false">
      <c r="C288" s="14"/>
    </row>
    <row r="289" customFormat="false" ht="12.75" hidden="false" customHeight="false" outlineLevel="0" collapsed="false">
      <c r="C289" s="14"/>
    </row>
    <row r="290" customFormat="false" ht="12.75" hidden="false" customHeight="false" outlineLevel="0" collapsed="false">
      <c r="C290" s="14"/>
    </row>
    <row r="291" customFormat="false" ht="12.75" hidden="false" customHeight="false" outlineLevel="0" collapsed="false">
      <c r="C291" s="14"/>
    </row>
    <row r="292" customFormat="false" ht="12.75" hidden="false" customHeight="false" outlineLevel="0" collapsed="false">
      <c r="C292" s="14"/>
    </row>
    <row r="293" customFormat="false" ht="12.75" hidden="false" customHeight="false" outlineLevel="0" collapsed="false">
      <c r="C293" s="14"/>
    </row>
    <row r="294" customFormat="false" ht="12.75" hidden="false" customHeight="false" outlineLevel="0" collapsed="false">
      <c r="C294" s="14"/>
    </row>
    <row r="295" customFormat="false" ht="12.75" hidden="false" customHeight="false" outlineLevel="0" collapsed="false">
      <c r="C295" s="14"/>
    </row>
    <row r="296" customFormat="false" ht="12.75" hidden="false" customHeight="false" outlineLevel="0" collapsed="false">
      <c r="C296" s="14"/>
    </row>
    <row r="297" customFormat="false" ht="12.75" hidden="false" customHeight="false" outlineLevel="0" collapsed="false">
      <c r="C297" s="14"/>
    </row>
    <row r="298" customFormat="false" ht="12.75" hidden="false" customHeight="false" outlineLevel="0" collapsed="false">
      <c r="C298" s="14"/>
    </row>
    <row r="299" customFormat="false" ht="12.75" hidden="false" customHeight="false" outlineLevel="0" collapsed="false">
      <c r="C299" s="14"/>
    </row>
    <row r="300" customFormat="false" ht="12.75" hidden="false" customHeight="false" outlineLevel="0" collapsed="false">
      <c r="C300" s="14"/>
    </row>
    <row r="301" customFormat="false" ht="12.75" hidden="false" customHeight="false" outlineLevel="0" collapsed="false">
      <c r="C301" s="14"/>
    </row>
    <row r="302" customFormat="false" ht="12.75" hidden="false" customHeight="false" outlineLevel="0" collapsed="false">
      <c r="C302" s="14"/>
    </row>
    <row r="303" customFormat="false" ht="12.75" hidden="false" customHeight="false" outlineLevel="0" collapsed="false">
      <c r="C303" s="14"/>
    </row>
    <row r="304" customFormat="false" ht="12.75" hidden="false" customHeight="false" outlineLevel="0" collapsed="false">
      <c r="C304" s="14"/>
    </row>
    <row r="305" customFormat="false" ht="12.75" hidden="false" customHeight="false" outlineLevel="0" collapsed="false">
      <c r="C305" s="14"/>
    </row>
    <row r="306" customFormat="false" ht="12.75" hidden="false" customHeight="false" outlineLevel="0" collapsed="false">
      <c r="C306" s="14"/>
    </row>
    <row r="307" customFormat="false" ht="12.75" hidden="false" customHeight="false" outlineLevel="0" collapsed="false">
      <c r="C307" s="14"/>
    </row>
    <row r="308" customFormat="false" ht="12.75" hidden="false" customHeight="false" outlineLevel="0" collapsed="false">
      <c r="C308" s="14"/>
    </row>
    <row r="309" customFormat="false" ht="12.75" hidden="false" customHeight="false" outlineLevel="0" collapsed="false">
      <c r="C309" s="14"/>
    </row>
    <row r="310" customFormat="false" ht="12.75" hidden="false" customHeight="false" outlineLevel="0" collapsed="false">
      <c r="C310" s="14"/>
    </row>
    <row r="311" customFormat="false" ht="12.75" hidden="false" customHeight="false" outlineLevel="0" collapsed="false">
      <c r="C311" s="14"/>
    </row>
    <row r="312" customFormat="false" ht="12.75" hidden="false" customHeight="false" outlineLevel="0" collapsed="false">
      <c r="C312" s="14"/>
    </row>
    <row r="313" customFormat="false" ht="12.75" hidden="false" customHeight="false" outlineLevel="0" collapsed="false">
      <c r="C313" s="14"/>
    </row>
    <row r="314" customFormat="false" ht="12.75" hidden="false" customHeight="false" outlineLevel="0" collapsed="false">
      <c r="C314" s="14"/>
    </row>
    <row r="315" customFormat="false" ht="12.75" hidden="false" customHeight="false" outlineLevel="0" collapsed="false">
      <c r="C315" s="14"/>
    </row>
    <row r="316" customFormat="false" ht="12.75" hidden="false" customHeight="false" outlineLevel="0" collapsed="false">
      <c r="C316" s="14"/>
    </row>
    <row r="317" customFormat="false" ht="12.75" hidden="false" customHeight="false" outlineLevel="0" collapsed="false">
      <c r="C317" s="14"/>
    </row>
    <row r="318" customFormat="false" ht="12.75" hidden="false" customHeight="false" outlineLevel="0" collapsed="false">
      <c r="C318" s="14"/>
    </row>
    <row r="319" customFormat="false" ht="12.75" hidden="false" customHeight="false" outlineLevel="0" collapsed="false">
      <c r="C319" s="14"/>
    </row>
    <row r="320" customFormat="false" ht="12.75" hidden="false" customHeight="false" outlineLevel="0" collapsed="false">
      <c r="C320" s="14"/>
    </row>
    <row r="321" customFormat="false" ht="12.75" hidden="false" customHeight="false" outlineLevel="0" collapsed="false">
      <c r="C321" s="14"/>
    </row>
    <row r="322" customFormat="false" ht="12.75" hidden="false" customHeight="false" outlineLevel="0" collapsed="false">
      <c r="C322" s="14"/>
    </row>
    <row r="323" customFormat="false" ht="12.75" hidden="false" customHeight="false" outlineLevel="0" collapsed="false">
      <c r="C323" s="14"/>
    </row>
    <row r="324" customFormat="false" ht="12.75" hidden="false" customHeight="false" outlineLevel="0" collapsed="false">
      <c r="C324" s="14"/>
    </row>
    <row r="325" customFormat="false" ht="12.75" hidden="false" customHeight="false" outlineLevel="0" collapsed="false">
      <c r="C325" s="14"/>
    </row>
    <row r="326" customFormat="false" ht="12.75" hidden="false" customHeight="false" outlineLevel="0" collapsed="false">
      <c r="C326" s="14"/>
    </row>
    <row r="327" customFormat="false" ht="12.75" hidden="false" customHeight="false" outlineLevel="0" collapsed="false">
      <c r="C327" s="14"/>
    </row>
    <row r="328" customFormat="false" ht="12.75" hidden="false" customHeight="false" outlineLevel="0" collapsed="false">
      <c r="C328" s="14"/>
    </row>
    <row r="329" customFormat="false" ht="12.75" hidden="false" customHeight="false" outlineLevel="0" collapsed="false">
      <c r="C329" s="14"/>
    </row>
    <row r="330" customFormat="false" ht="12.75" hidden="false" customHeight="false" outlineLevel="0" collapsed="false">
      <c r="C330" s="14"/>
    </row>
    <row r="331" customFormat="false" ht="12.75" hidden="false" customHeight="false" outlineLevel="0" collapsed="false">
      <c r="C331" s="14"/>
    </row>
    <row r="332" customFormat="false" ht="12.75" hidden="false" customHeight="false" outlineLevel="0" collapsed="false">
      <c r="C332" s="14"/>
    </row>
    <row r="333" customFormat="false" ht="12.75" hidden="false" customHeight="false" outlineLevel="0" collapsed="false">
      <c r="C333" s="14"/>
    </row>
    <row r="334" customFormat="false" ht="12.75" hidden="false" customHeight="false" outlineLevel="0" collapsed="false">
      <c r="C334" s="14"/>
    </row>
    <row r="335" customFormat="false" ht="12.75" hidden="false" customHeight="false" outlineLevel="0" collapsed="false">
      <c r="C335" s="14"/>
    </row>
    <row r="336" customFormat="false" ht="12.75" hidden="false" customHeight="false" outlineLevel="0" collapsed="false">
      <c r="C336" s="14"/>
    </row>
    <row r="337" customFormat="false" ht="12.75" hidden="false" customHeight="false" outlineLevel="0" collapsed="false">
      <c r="C337" s="14"/>
    </row>
    <row r="338" customFormat="false" ht="12.75" hidden="false" customHeight="false" outlineLevel="0" collapsed="false">
      <c r="C338" s="14"/>
    </row>
    <row r="339" customFormat="false" ht="12.75" hidden="false" customHeight="false" outlineLevel="0" collapsed="false">
      <c r="C339" s="14"/>
    </row>
    <row r="340" customFormat="false" ht="12.75" hidden="false" customHeight="false" outlineLevel="0" collapsed="false">
      <c r="C340" s="14"/>
    </row>
    <row r="341" customFormat="false" ht="12.75" hidden="false" customHeight="false" outlineLevel="0" collapsed="false">
      <c r="C341" s="14"/>
    </row>
    <row r="342" customFormat="false" ht="12.75" hidden="false" customHeight="false" outlineLevel="0" collapsed="false">
      <c r="C342" s="14"/>
    </row>
    <row r="343" customFormat="false" ht="12.75" hidden="false" customHeight="false" outlineLevel="0" collapsed="false">
      <c r="C343" s="14"/>
    </row>
    <row r="344" customFormat="false" ht="12.75" hidden="false" customHeight="false" outlineLevel="0" collapsed="false">
      <c r="C344" s="14"/>
    </row>
    <row r="345" customFormat="false" ht="12.75" hidden="false" customHeight="false" outlineLevel="0" collapsed="false">
      <c r="C345" s="14"/>
    </row>
    <row r="346" customFormat="false" ht="12.75" hidden="false" customHeight="false" outlineLevel="0" collapsed="false">
      <c r="C346" s="14"/>
    </row>
    <row r="347" customFormat="false" ht="12.75" hidden="false" customHeight="false" outlineLevel="0" collapsed="false">
      <c r="C347" s="14"/>
    </row>
    <row r="348" customFormat="false" ht="12.75" hidden="false" customHeight="false" outlineLevel="0" collapsed="false">
      <c r="C348" s="14"/>
    </row>
    <row r="349" customFormat="false" ht="12.75" hidden="false" customHeight="false" outlineLevel="0" collapsed="false">
      <c r="C349" s="14"/>
    </row>
    <row r="350" customFormat="false" ht="12.75" hidden="false" customHeight="false" outlineLevel="0" collapsed="false">
      <c r="C350" s="14"/>
    </row>
    <row r="351" customFormat="false" ht="12.75" hidden="false" customHeight="false" outlineLevel="0" collapsed="false">
      <c r="C351" s="14"/>
    </row>
    <row r="352" customFormat="false" ht="12.75" hidden="false" customHeight="false" outlineLevel="0" collapsed="false">
      <c r="C352" s="14"/>
    </row>
    <row r="353" customFormat="false" ht="12.75" hidden="false" customHeight="false" outlineLevel="0" collapsed="false">
      <c r="C353" s="14"/>
    </row>
    <row r="354" customFormat="false" ht="12.75" hidden="false" customHeight="false" outlineLevel="0" collapsed="false">
      <c r="C354" s="14"/>
    </row>
    <row r="355" customFormat="false" ht="12.75" hidden="false" customHeight="false" outlineLevel="0" collapsed="false">
      <c r="C35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5"/>
    <col collapsed="false" customWidth="true" hidden="false" outlineLevel="0" max="2" min="2" style="0" width="12.32"/>
    <col collapsed="false" customWidth="true" hidden="false" outlineLevel="0" max="3" min="3" style="0" width="13.32"/>
    <col collapsed="false" customWidth="true" hidden="false" outlineLevel="0" max="4" min="4" style="0" width="1.82"/>
    <col collapsed="false" customWidth="true" hidden="false" outlineLevel="0" max="5" min="5" style="0" width="12.49"/>
    <col collapsed="false" customWidth="true" hidden="false" outlineLevel="0" max="6" min="6" style="0" width="4.32"/>
    <col collapsed="false" customWidth="true" hidden="false" outlineLevel="0" max="7" min="7" style="0" width="14.99"/>
    <col collapsed="false" customWidth="true" hidden="false" outlineLevel="0" max="8" min="8" style="0" width="1.65"/>
    <col collapsed="false" customWidth="true" hidden="false" outlineLevel="0" max="9" min="9" style="0" width="13.32"/>
    <col collapsed="false" customWidth="true" hidden="false" outlineLevel="0" max="10" min="10" style="0" width="4.32"/>
    <col collapsed="false" customWidth="true" hidden="false" outlineLevel="0" max="11" min="11" style="0" width="21.32"/>
    <col collapsed="false" customWidth="true" hidden="false" outlineLevel="0" max="12" min="12" style="0" width="1.65"/>
    <col collapsed="false" customWidth="true" hidden="false" outlineLevel="0" max="13" min="13" style="0" width="17.99"/>
  </cols>
  <sheetData>
    <row r="1" customFormat="false" ht="22.5" hidden="false" customHeight="false" outlineLevel="0" collapsed="false">
      <c r="A1" s="17" t="s">
        <v>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customFormat="false" ht="15.75" hidden="false" customHeight="false" outlineLevel="0" collapsed="false">
      <c r="A2" s="3" t="s">
        <v>10</v>
      </c>
      <c r="B2" s="4" t="n">
        <f aca="false">'Forward Curves'!B2</f>
        <v>36972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customFormat="false" ht="12.75" hidden="false" customHeight="false" outlineLevel="0" collapsed="false">
      <c r="K3" s="6"/>
      <c r="M3" s="19" t="s">
        <v>11</v>
      </c>
    </row>
    <row r="4" customFormat="false" ht="12.75" hidden="false" customHeight="false" outlineLevel="0" collapsed="false">
      <c r="M4" s="20" t="n">
        <f aca="false">SUM(M7:M12)</f>
        <v>97429828.8480822</v>
      </c>
    </row>
    <row r="5" customFormat="false" ht="12.75" hidden="false" customHeight="false" outlineLevel="0" collapsed="false">
      <c r="C5" s="21" t="s">
        <v>12</v>
      </c>
      <c r="D5" s="21"/>
      <c r="E5" s="21"/>
      <c r="G5" s="21" t="s">
        <v>13</v>
      </c>
      <c r="H5" s="21"/>
      <c r="I5" s="21"/>
      <c r="K5" s="22"/>
      <c r="L5" s="22"/>
    </row>
    <row r="6" customFormat="false" ht="12.75" hidden="false" customHeight="false" outlineLevel="0" collapsed="false">
      <c r="A6" s="22" t="s">
        <v>14</v>
      </c>
      <c r="B6" s="22"/>
      <c r="C6" s="22" t="s">
        <v>15</v>
      </c>
      <c r="D6" s="22"/>
      <c r="E6" s="22" t="s">
        <v>16</v>
      </c>
      <c r="F6" s="22"/>
      <c r="G6" s="22" t="s">
        <v>15</v>
      </c>
      <c r="H6" s="22"/>
      <c r="I6" s="22" t="s">
        <v>17</v>
      </c>
      <c r="J6" s="22"/>
      <c r="K6" s="22" t="s">
        <v>18</v>
      </c>
      <c r="L6" s="22"/>
      <c r="M6" s="22" t="s">
        <v>19</v>
      </c>
    </row>
    <row r="7" customFormat="false" ht="12.75" hidden="false" customHeight="false" outlineLevel="0" collapsed="false">
      <c r="A7" s="0" t="n">
        <v>2001</v>
      </c>
      <c r="C7" s="23" t="n">
        <f aca="false">SUM('Summary by month'!C7:C15)</f>
        <v>3400250</v>
      </c>
      <c r="E7" s="24" t="n">
        <f aca="false">'Summary by month'!W7</f>
        <v>2.88612738769208</v>
      </c>
      <c r="G7" s="23" t="n">
        <f aca="false">SUM('Summary by deal'!AF6:AF14)</f>
        <v>5706250</v>
      </c>
      <c r="I7" s="24" t="n">
        <f aca="false">'Summary by month'!AA7</f>
        <v>2.70574545454545</v>
      </c>
      <c r="K7" s="16" t="n">
        <f aca="false">SUM('Summary by month'!M7:M15)</f>
        <v>23474661.6</v>
      </c>
      <c r="L7" s="16"/>
      <c r="M7" s="16" t="n">
        <f aca="false">SUM('Summary by month'!O7:O15)</f>
        <v>23017249.2907778</v>
      </c>
    </row>
    <row r="8" customFormat="false" ht="12.75" hidden="false" customHeight="false" outlineLevel="0" collapsed="false">
      <c r="A8" s="0" t="n">
        <v>2002</v>
      </c>
      <c r="C8" s="23" t="n">
        <f aca="false">SUM('Summary by month'!C16:C27)</f>
        <v>5201250</v>
      </c>
      <c r="E8" s="24" t="n">
        <f aca="false">'Summary by month'!W16</f>
        <v>3.65948082191781</v>
      </c>
      <c r="G8" s="23" t="n">
        <f aca="false">SUM('Summary by deal'!AF15:AF26)</f>
        <v>7573750</v>
      </c>
      <c r="I8" s="24" t="n">
        <f aca="false">'Summary by month'!AA16</f>
        <v>2.73978082191781</v>
      </c>
      <c r="K8" s="16" t="n">
        <f aca="false">SUM('Summary by month'!M16:M27)</f>
        <v>20482245.375</v>
      </c>
      <c r="L8" s="16"/>
      <c r="M8" s="16" t="n">
        <f aca="false">SUM('Summary by month'!O16:O27)</f>
        <v>19337220.1753322</v>
      </c>
    </row>
    <row r="9" customFormat="false" ht="12.75" hidden="false" customHeight="false" outlineLevel="0" collapsed="false">
      <c r="A9" s="0" t="n">
        <v>2003</v>
      </c>
      <c r="C9" s="23" t="n">
        <f aca="false">SUM('Summary by month'!C28:C39)</f>
        <v>12775000</v>
      </c>
      <c r="E9" s="24" t="n">
        <f aca="false">'Summary by month'!W28</f>
        <v>3.15782876712329</v>
      </c>
      <c r="G9" s="23" t="n">
        <v>0</v>
      </c>
      <c r="I9" s="23" t="n">
        <v>0</v>
      </c>
      <c r="K9" s="16" t="n">
        <f aca="false">SUM('Summary by month'!M28:M39)</f>
        <v>13998897.5</v>
      </c>
      <c r="L9" s="16"/>
      <c r="M9" s="16" t="n">
        <f aca="false">SUM('Summary by month'!O28:O39)</f>
        <v>12543186.9537768</v>
      </c>
    </row>
    <row r="10" customFormat="false" ht="12.75" hidden="false" customHeight="false" outlineLevel="0" collapsed="false">
      <c r="A10" s="0" t="n">
        <v>2004</v>
      </c>
      <c r="C10" s="23" t="n">
        <f aca="false">SUM('Summary by month'!C40:C51)</f>
        <v>12810000</v>
      </c>
      <c r="E10" s="24" t="n">
        <f aca="false">'Summary by month'!W40</f>
        <v>2.93864808743169</v>
      </c>
      <c r="G10" s="23" t="n">
        <v>0</v>
      </c>
      <c r="I10" s="23" t="n">
        <v>0</v>
      </c>
      <c r="K10" s="16" t="n">
        <f aca="false">SUM('Summary by month'!M40:M51)</f>
        <v>16386818</v>
      </c>
      <c r="L10" s="16"/>
      <c r="M10" s="16" t="n">
        <f aca="false">SUM('Summary by month'!O40:O51)</f>
        <v>13883747.9036317</v>
      </c>
    </row>
    <row r="11" customFormat="false" ht="12.75" hidden="false" customHeight="false" outlineLevel="0" collapsed="false">
      <c r="A11" s="0" t="n">
        <v>2005</v>
      </c>
      <c r="C11" s="23" t="n">
        <f aca="false">SUM('Summary by month'!C52:C63)</f>
        <v>12775000</v>
      </c>
      <c r="E11" s="24" t="n">
        <f aca="false">'Summary by month'!W52</f>
        <v>2.82786164383562</v>
      </c>
      <c r="G11" s="23" t="n">
        <v>0</v>
      </c>
      <c r="I11" s="23" t="n">
        <v>0</v>
      </c>
      <c r="K11" s="16" t="n">
        <f aca="false">SUM('Summary by month'!M52:M63)</f>
        <v>18009757.5</v>
      </c>
      <c r="L11" s="16"/>
      <c r="M11" s="16" t="n">
        <f aca="false">SUM('Summary by month'!O52:O63)</f>
        <v>14409227.4521923</v>
      </c>
    </row>
    <row r="12" customFormat="false" ht="15" hidden="false" customHeight="false" outlineLevel="0" collapsed="false">
      <c r="A12" s="0" t="n">
        <v>2006</v>
      </c>
      <c r="C12" s="25" t="n">
        <f aca="false">SUM('Summary by month'!C64:C75)</f>
        <v>12775000</v>
      </c>
      <c r="E12" s="24" t="n">
        <f aca="false">'Summary by month'!W64</f>
        <v>2.79787808219178</v>
      </c>
      <c r="G12" s="25" t="n">
        <v>0</v>
      </c>
      <c r="I12" s="23" t="n">
        <v>0</v>
      </c>
      <c r="K12" s="16" t="n">
        <f aca="false">SUM('Summary by month'!M64:M75)</f>
        <v>18903797.5</v>
      </c>
      <c r="L12" s="16"/>
      <c r="M12" s="16" t="n">
        <f aca="false">SUM('Summary by month'!O64:O75)</f>
        <v>14239197.0723714</v>
      </c>
    </row>
    <row r="13" customFormat="false" ht="12.75" hidden="false" customHeight="false" outlineLevel="0" collapsed="false">
      <c r="A13" s="26" t="s">
        <v>20</v>
      </c>
      <c r="C13" s="23" t="n">
        <f aca="false">SUM(C7:C12)</f>
        <v>59736500</v>
      </c>
      <c r="E13" s="24"/>
      <c r="G13" s="23" t="n">
        <f aca="false">SUM(G7:G12)</f>
        <v>13280000</v>
      </c>
      <c r="I13" s="24"/>
      <c r="K13" s="16"/>
      <c r="M13" s="16"/>
    </row>
    <row r="14" customFormat="false" ht="12.75" hidden="false" customHeight="false" outlineLevel="0" collapsed="false">
      <c r="C14" s="23"/>
      <c r="E14" s="24"/>
      <c r="G14" s="23"/>
      <c r="I14" s="24"/>
      <c r="K14" s="16"/>
      <c r="M14" s="16"/>
    </row>
    <row r="15" customFormat="false" ht="12.75" hidden="false" customHeight="false" outlineLevel="0" collapsed="false">
      <c r="C15" s="23"/>
      <c r="E15" s="24"/>
      <c r="G15" s="23"/>
      <c r="I15" s="24"/>
      <c r="K15" s="16"/>
      <c r="M15" s="16"/>
    </row>
    <row r="16" customFormat="false" ht="12.75" hidden="false" customHeight="false" outlineLevel="0" collapsed="false">
      <c r="C16" s="23"/>
      <c r="E16" s="24"/>
      <c r="G16" s="23"/>
      <c r="I16" s="24"/>
      <c r="K16" s="16"/>
      <c r="M16" s="16"/>
    </row>
    <row r="17" customFormat="false" ht="12.75" hidden="false" customHeight="false" outlineLevel="0" collapsed="false">
      <c r="C17" s="23"/>
      <c r="E17" s="24"/>
      <c r="G17" s="23"/>
      <c r="I17" s="24"/>
      <c r="K17" s="16"/>
      <c r="M17" s="16"/>
    </row>
    <row r="18" customFormat="false" ht="12.75" hidden="false" customHeight="false" outlineLevel="0" collapsed="false">
      <c r="C18" s="23"/>
      <c r="E18" s="24"/>
      <c r="G18" s="23"/>
      <c r="I18" s="24"/>
      <c r="K18" s="16"/>
      <c r="M18" s="16"/>
    </row>
    <row r="19" customFormat="false" ht="12.75" hidden="false" customHeight="false" outlineLevel="0" collapsed="false">
      <c r="C19" s="23"/>
      <c r="E19" s="24"/>
      <c r="G19" s="23"/>
      <c r="I19" s="24"/>
      <c r="K19" s="16"/>
      <c r="M19" s="16"/>
    </row>
    <row r="20" customFormat="false" ht="12.75" hidden="false" customHeight="false" outlineLevel="0" collapsed="false">
      <c r="C20" s="23"/>
      <c r="E20" s="24"/>
      <c r="G20" s="23"/>
      <c r="I20" s="24"/>
      <c r="K20" s="16"/>
      <c r="M20" s="16"/>
    </row>
    <row r="21" customFormat="false" ht="12.75" hidden="false" customHeight="false" outlineLevel="0" collapsed="false">
      <c r="C21" s="23"/>
      <c r="E21" s="24"/>
      <c r="G21" s="23"/>
      <c r="I21" s="24"/>
      <c r="K21" s="16"/>
      <c r="M21" s="16"/>
    </row>
    <row r="22" customFormat="false" ht="12.75" hidden="false" customHeight="false" outlineLevel="0" collapsed="false">
      <c r="C22" s="23"/>
      <c r="E22" s="24"/>
      <c r="G22" s="23"/>
      <c r="I22" s="24"/>
      <c r="K22" s="16"/>
      <c r="M22" s="16"/>
    </row>
    <row r="23" customFormat="false" ht="12.75" hidden="false" customHeight="false" outlineLevel="0" collapsed="false">
      <c r="C23" s="23"/>
      <c r="E23" s="24"/>
      <c r="G23" s="23"/>
      <c r="I23" s="24"/>
      <c r="K23" s="16"/>
      <c r="M23" s="16"/>
    </row>
    <row r="24" customFormat="false" ht="12.75" hidden="false" customHeight="false" outlineLevel="0" collapsed="false">
      <c r="C24" s="23"/>
      <c r="E24" s="24"/>
      <c r="G24" s="23"/>
      <c r="I24" s="24"/>
      <c r="K24" s="16"/>
      <c r="M24" s="16"/>
    </row>
    <row r="25" customFormat="false" ht="12.75" hidden="false" customHeight="false" outlineLevel="0" collapsed="false">
      <c r="C25" s="23"/>
      <c r="E25" s="24"/>
      <c r="G25" s="23"/>
      <c r="I25" s="24"/>
      <c r="K25" s="16"/>
      <c r="M25" s="16"/>
    </row>
    <row r="26" customFormat="false" ht="12.75" hidden="false" customHeight="false" outlineLevel="0" collapsed="false">
      <c r="C26" s="23"/>
      <c r="E26" s="24"/>
      <c r="G26" s="23"/>
      <c r="I26" s="24"/>
      <c r="K26" s="16"/>
      <c r="M26" s="16"/>
    </row>
    <row r="27" customFormat="false" ht="12.75" hidden="false" customHeight="false" outlineLevel="0" collapsed="false">
      <c r="C27" s="23"/>
      <c r="E27" s="24"/>
      <c r="G27" s="23"/>
      <c r="I27" s="24"/>
      <c r="K27" s="16"/>
      <c r="M27" s="16"/>
    </row>
    <row r="28" customFormat="false" ht="12.75" hidden="false" customHeight="false" outlineLevel="0" collapsed="false">
      <c r="C28" s="23"/>
      <c r="E28" s="24"/>
      <c r="G28" s="23"/>
      <c r="K28" s="16"/>
      <c r="M28" s="16"/>
    </row>
    <row r="29" customFormat="false" ht="12.75" hidden="false" customHeight="false" outlineLevel="0" collapsed="false">
      <c r="C29" s="23"/>
      <c r="E29" s="24"/>
      <c r="G29" s="23"/>
      <c r="K29" s="16"/>
      <c r="M29" s="16"/>
    </row>
    <row r="30" customFormat="false" ht="12.75" hidden="false" customHeight="false" outlineLevel="0" collapsed="false">
      <c r="C30" s="23"/>
      <c r="E30" s="24"/>
      <c r="G30" s="23"/>
      <c r="K30" s="16"/>
      <c r="M30" s="16"/>
    </row>
    <row r="31" customFormat="false" ht="12.75" hidden="false" customHeight="false" outlineLevel="0" collapsed="false">
      <c r="C31" s="23"/>
      <c r="E31" s="24"/>
      <c r="G31" s="23"/>
      <c r="K31" s="16"/>
      <c r="M31" s="16"/>
    </row>
    <row r="32" customFormat="false" ht="12.75" hidden="false" customHeight="false" outlineLevel="0" collapsed="false">
      <c r="C32" s="23"/>
      <c r="E32" s="24"/>
      <c r="G32" s="23"/>
      <c r="K32" s="16"/>
      <c r="M32" s="16"/>
    </row>
    <row r="33" customFormat="false" ht="12.75" hidden="false" customHeight="false" outlineLevel="0" collapsed="false">
      <c r="C33" s="23"/>
      <c r="E33" s="24"/>
      <c r="G33" s="23"/>
      <c r="K33" s="16"/>
      <c r="M33" s="16"/>
    </row>
    <row r="34" customFormat="false" ht="12.75" hidden="false" customHeight="false" outlineLevel="0" collapsed="false">
      <c r="C34" s="23"/>
      <c r="E34" s="24"/>
      <c r="G34" s="23"/>
      <c r="K34" s="16"/>
      <c r="M34" s="16"/>
    </row>
    <row r="35" customFormat="false" ht="12.75" hidden="false" customHeight="false" outlineLevel="0" collapsed="false">
      <c r="C35" s="23"/>
      <c r="E35" s="24"/>
      <c r="G35" s="23"/>
      <c r="K35" s="16"/>
      <c r="M35" s="16"/>
    </row>
    <row r="36" customFormat="false" ht="12.75" hidden="false" customHeight="false" outlineLevel="0" collapsed="false">
      <c r="C36" s="23"/>
      <c r="E36" s="24"/>
      <c r="G36" s="23"/>
      <c r="K36" s="16"/>
      <c r="M36" s="16"/>
    </row>
    <row r="37" customFormat="false" ht="12.75" hidden="false" customHeight="false" outlineLevel="0" collapsed="false">
      <c r="C37" s="23"/>
      <c r="E37" s="24"/>
      <c r="G37" s="23"/>
      <c r="K37" s="16"/>
      <c r="M37" s="16"/>
    </row>
    <row r="38" customFormat="false" ht="12.75" hidden="false" customHeight="false" outlineLevel="0" collapsed="false">
      <c r="C38" s="23"/>
      <c r="E38" s="24"/>
      <c r="G38" s="23"/>
      <c r="K38" s="16"/>
      <c r="M38" s="16"/>
    </row>
    <row r="39" customFormat="false" ht="12.75" hidden="false" customHeight="false" outlineLevel="0" collapsed="false">
      <c r="C39" s="23"/>
      <c r="E39" s="24"/>
      <c r="G39" s="23"/>
      <c r="K39" s="16"/>
      <c r="M39" s="16"/>
    </row>
    <row r="40" customFormat="false" ht="12.75" hidden="false" customHeight="false" outlineLevel="0" collapsed="false">
      <c r="C40" s="23"/>
      <c r="E40" s="24"/>
      <c r="G40" s="23"/>
      <c r="K40" s="16"/>
      <c r="M40" s="16"/>
    </row>
    <row r="41" customFormat="false" ht="12.75" hidden="false" customHeight="false" outlineLevel="0" collapsed="false">
      <c r="C41" s="23"/>
      <c r="E41" s="24"/>
      <c r="G41" s="23"/>
      <c r="K41" s="16"/>
      <c r="M41" s="16"/>
    </row>
    <row r="42" customFormat="false" ht="12.75" hidden="false" customHeight="false" outlineLevel="0" collapsed="false">
      <c r="C42" s="23"/>
      <c r="E42" s="24"/>
      <c r="G42" s="23"/>
      <c r="K42" s="16"/>
      <c r="M42" s="16"/>
    </row>
    <row r="43" customFormat="false" ht="12.75" hidden="false" customHeight="false" outlineLevel="0" collapsed="false">
      <c r="C43" s="23"/>
      <c r="E43" s="24"/>
      <c r="G43" s="23"/>
      <c r="K43" s="16"/>
      <c r="M43" s="16"/>
    </row>
    <row r="44" customFormat="false" ht="12.75" hidden="false" customHeight="false" outlineLevel="0" collapsed="false">
      <c r="C44" s="23"/>
      <c r="E44" s="24"/>
      <c r="G44" s="23"/>
      <c r="K44" s="16"/>
      <c r="M44" s="16"/>
    </row>
    <row r="45" customFormat="false" ht="12.75" hidden="false" customHeight="false" outlineLevel="0" collapsed="false">
      <c r="C45" s="23"/>
      <c r="E45" s="24"/>
      <c r="G45" s="23"/>
      <c r="K45" s="16"/>
      <c r="M45" s="16"/>
    </row>
    <row r="46" customFormat="false" ht="12.75" hidden="false" customHeight="false" outlineLevel="0" collapsed="false">
      <c r="C46" s="23"/>
      <c r="E46" s="24"/>
      <c r="G46" s="23"/>
      <c r="K46" s="16"/>
      <c r="M46" s="16"/>
    </row>
    <row r="47" customFormat="false" ht="12.75" hidden="false" customHeight="false" outlineLevel="0" collapsed="false">
      <c r="C47" s="23"/>
      <c r="E47" s="24"/>
      <c r="G47" s="23"/>
      <c r="K47" s="16"/>
      <c r="M47" s="16"/>
    </row>
    <row r="48" customFormat="false" ht="12.75" hidden="false" customHeight="false" outlineLevel="0" collapsed="false">
      <c r="C48" s="23"/>
      <c r="E48" s="24"/>
      <c r="G48" s="23"/>
      <c r="K48" s="16"/>
      <c r="M48" s="16"/>
    </row>
    <row r="49" customFormat="false" ht="12.75" hidden="false" customHeight="false" outlineLevel="0" collapsed="false">
      <c r="C49" s="23"/>
      <c r="E49" s="24"/>
      <c r="G49" s="23"/>
      <c r="K49" s="16"/>
      <c r="M49" s="16"/>
    </row>
    <row r="50" customFormat="false" ht="12.75" hidden="false" customHeight="false" outlineLevel="0" collapsed="false">
      <c r="C50" s="23"/>
      <c r="E50" s="24"/>
      <c r="G50" s="23"/>
      <c r="K50" s="16"/>
      <c r="M50" s="16"/>
    </row>
    <row r="51" customFormat="false" ht="12.75" hidden="false" customHeight="false" outlineLevel="0" collapsed="false">
      <c r="C51" s="23"/>
      <c r="E51" s="24"/>
      <c r="G51" s="23"/>
      <c r="K51" s="16"/>
      <c r="M51" s="16"/>
    </row>
    <row r="52" customFormat="false" ht="12.75" hidden="false" customHeight="false" outlineLevel="0" collapsed="false">
      <c r="C52" s="23"/>
      <c r="E52" s="24"/>
      <c r="G52" s="23"/>
      <c r="K52" s="16"/>
      <c r="M52" s="16"/>
    </row>
    <row r="53" customFormat="false" ht="12.75" hidden="false" customHeight="false" outlineLevel="0" collapsed="false">
      <c r="C53" s="23"/>
      <c r="E53" s="24"/>
      <c r="G53" s="23"/>
      <c r="K53" s="16"/>
      <c r="M53" s="16"/>
    </row>
    <row r="54" customFormat="false" ht="12.75" hidden="false" customHeight="false" outlineLevel="0" collapsed="false">
      <c r="C54" s="23"/>
      <c r="E54" s="24"/>
      <c r="G54" s="23"/>
      <c r="K54" s="16"/>
      <c r="M54" s="16"/>
    </row>
    <row r="55" customFormat="false" ht="12.75" hidden="false" customHeight="false" outlineLevel="0" collapsed="false">
      <c r="C55" s="23"/>
      <c r="E55" s="24"/>
      <c r="G55" s="23"/>
      <c r="K55" s="16"/>
      <c r="M55" s="16"/>
    </row>
    <row r="56" customFormat="false" ht="12.75" hidden="false" customHeight="false" outlineLevel="0" collapsed="false">
      <c r="C56" s="23"/>
      <c r="E56" s="24"/>
      <c r="G56" s="23"/>
      <c r="K56" s="16"/>
      <c r="M56" s="16"/>
    </row>
    <row r="57" customFormat="false" ht="12.75" hidden="false" customHeight="false" outlineLevel="0" collapsed="false">
      <c r="C57" s="23"/>
      <c r="E57" s="24"/>
      <c r="G57" s="23"/>
      <c r="K57" s="16"/>
      <c r="M57" s="16"/>
    </row>
    <row r="58" customFormat="false" ht="12.75" hidden="false" customHeight="false" outlineLevel="0" collapsed="false">
      <c r="C58" s="23"/>
      <c r="E58" s="24"/>
      <c r="G58" s="23"/>
      <c r="K58" s="16"/>
      <c r="M58" s="16"/>
    </row>
    <row r="59" customFormat="false" ht="12.75" hidden="false" customHeight="false" outlineLevel="0" collapsed="false">
      <c r="C59" s="23"/>
      <c r="E59" s="24"/>
      <c r="G59" s="23"/>
      <c r="K59" s="16"/>
      <c r="M59" s="16"/>
    </row>
    <row r="60" customFormat="false" ht="12.75" hidden="false" customHeight="false" outlineLevel="0" collapsed="false">
      <c r="C60" s="23"/>
      <c r="E60" s="24"/>
      <c r="G60" s="23"/>
      <c r="K60" s="16"/>
      <c r="M60" s="16"/>
    </row>
    <row r="61" customFormat="false" ht="12.75" hidden="false" customHeight="false" outlineLevel="0" collapsed="false">
      <c r="C61" s="23"/>
      <c r="E61" s="24"/>
      <c r="G61" s="23"/>
      <c r="K61" s="16"/>
      <c r="M61" s="16"/>
    </row>
    <row r="62" customFormat="false" ht="12.75" hidden="false" customHeight="false" outlineLevel="0" collapsed="false">
      <c r="C62" s="23"/>
      <c r="E62" s="24"/>
      <c r="G62" s="23"/>
      <c r="K62" s="16"/>
      <c r="M62" s="16"/>
    </row>
    <row r="63" customFormat="false" ht="12.75" hidden="false" customHeight="false" outlineLevel="0" collapsed="false">
      <c r="C63" s="23"/>
      <c r="E63" s="24"/>
      <c r="G63" s="23"/>
      <c r="K63" s="16"/>
      <c r="M63" s="16"/>
    </row>
    <row r="64" customFormat="false" ht="12.75" hidden="false" customHeight="false" outlineLevel="0" collapsed="false">
      <c r="C64" s="23"/>
      <c r="E64" s="24"/>
      <c r="G64" s="23"/>
      <c r="K64" s="16"/>
      <c r="M64" s="16"/>
    </row>
    <row r="65" customFormat="false" ht="12.75" hidden="false" customHeight="false" outlineLevel="0" collapsed="false">
      <c r="C65" s="23"/>
      <c r="E65" s="24"/>
      <c r="G65" s="23"/>
      <c r="K65" s="16"/>
      <c r="M65" s="16"/>
    </row>
    <row r="66" customFormat="false" ht="12.75" hidden="false" customHeight="false" outlineLevel="0" collapsed="false">
      <c r="C66" s="23"/>
      <c r="E66" s="24"/>
      <c r="G66" s="23"/>
      <c r="K66" s="16"/>
      <c r="M66" s="16"/>
    </row>
    <row r="67" customFormat="false" ht="12.75" hidden="false" customHeight="false" outlineLevel="0" collapsed="false">
      <c r="C67" s="23"/>
      <c r="E67" s="24"/>
      <c r="G67" s="23"/>
      <c r="K67" s="16"/>
      <c r="M67" s="16"/>
    </row>
    <row r="68" customFormat="false" ht="12.75" hidden="false" customHeight="false" outlineLevel="0" collapsed="false">
      <c r="C68" s="23"/>
      <c r="E68" s="24"/>
      <c r="G68" s="23"/>
      <c r="K68" s="16"/>
      <c r="M68" s="16"/>
    </row>
    <row r="69" customFormat="false" ht="12.75" hidden="false" customHeight="false" outlineLevel="0" collapsed="false">
      <c r="C69" s="23"/>
      <c r="E69" s="24"/>
      <c r="G69" s="23"/>
      <c r="K69" s="16"/>
      <c r="M69" s="16"/>
    </row>
    <row r="70" customFormat="false" ht="12.75" hidden="false" customHeight="false" outlineLevel="0" collapsed="false">
      <c r="C70" s="23"/>
      <c r="E70" s="24"/>
      <c r="G70" s="23"/>
      <c r="K70" s="16"/>
      <c r="M70" s="16"/>
    </row>
    <row r="71" customFormat="false" ht="12.75" hidden="false" customHeight="false" outlineLevel="0" collapsed="false">
      <c r="C71" s="23"/>
      <c r="E71" s="24"/>
      <c r="G71" s="23"/>
      <c r="K71" s="16"/>
      <c r="M71" s="16"/>
    </row>
    <row r="72" customFormat="false" ht="12.75" hidden="false" customHeight="false" outlineLevel="0" collapsed="false">
      <c r="C72" s="23"/>
      <c r="E72" s="24"/>
      <c r="G72" s="23"/>
      <c r="K72" s="16"/>
      <c r="M72" s="16"/>
    </row>
    <row r="73" customFormat="false" ht="12.75" hidden="false" customHeight="false" outlineLevel="0" collapsed="false">
      <c r="C73" s="23"/>
      <c r="E73" s="24"/>
      <c r="G73" s="23"/>
      <c r="K73" s="16"/>
      <c r="M73" s="16"/>
    </row>
    <row r="74" customFormat="false" ht="12.75" hidden="false" customHeight="false" outlineLevel="0" collapsed="false">
      <c r="C74" s="23"/>
      <c r="E74" s="24"/>
      <c r="G74" s="23"/>
      <c r="K74" s="16"/>
      <c r="M74" s="16"/>
    </row>
    <row r="75" customFormat="false" ht="12.75" hidden="false" customHeight="false" outlineLevel="0" collapsed="false">
      <c r="C75" s="23"/>
      <c r="E75" s="24"/>
      <c r="G75" s="23"/>
      <c r="K75" s="16"/>
      <c r="M75" s="16"/>
    </row>
    <row r="76" customFormat="false" ht="12.75" hidden="false" customHeight="false" outlineLevel="0" collapsed="false">
      <c r="A76" s="1"/>
    </row>
    <row r="77" customFormat="false" ht="12.75" hidden="false" customHeight="false" outlineLevel="0" collapsed="false">
      <c r="A77" s="1"/>
    </row>
    <row r="78" customFormat="false" ht="12.75" hidden="false" customHeight="false" outlineLevel="0" collapsed="false">
      <c r="A78" s="1"/>
    </row>
    <row r="79" customFormat="false" ht="12.75" hidden="false" customHeight="false" outlineLevel="0" collapsed="false">
      <c r="A79" s="1"/>
    </row>
  </sheetData>
  <mergeCells count="2">
    <mergeCell ref="C5:E5"/>
    <mergeCell ref="G5:I5"/>
  </mergeCells>
  <printOptions headings="false" gridLines="false" gridLinesSet="true" horizontalCentered="false" verticalCentered="false"/>
  <pageMargins left="0.5" right="0.747916666666667" top="0.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&amp;L&amp;D&amp;R&amp;F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7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5"/>
    <col collapsed="false" customWidth="true" hidden="false" outlineLevel="0" max="2" min="2" style="0" width="12.32"/>
    <col collapsed="false" customWidth="true" hidden="false" outlineLevel="0" max="3" min="3" style="0" width="13.32"/>
    <col collapsed="false" customWidth="true" hidden="false" outlineLevel="0" max="4" min="4" style="0" width="1.82"/>
    <col collapsed="false" customWidth="true" hidden="false" outlineLevel="0" max="5" min="5" style="0" width="12.49"/>
    <col collapsed="false" customWidth="true" hidden="false" outlineLevel="0" max="6" min="6" style="0" width="4.32"/>
    <col collapsed="false" customWidth="true" hidden="false" outlineLevel="0" max="7" min="7" style="0" width="14.99"/>
    <col collapsed="false" customWidth="true" hidden="false" outlineLevel="0" max="8" min="8" style="0" width="1.65"/>
    <col collapsed="false" customWidth="true" hidden="false" outlineLevel="0" max="9" min="9" style="0" width="13.32"/>
    <col collapsed="false" customWidth="true" hidden="false" outlineLevel="0" max="10" min="10" style="0" width="2.82"/>
    <col collapsed="false" customWidth="true" hidden="false" outlineLevel="0" max="11" min="11" style="27" width="12.49"/>
    <col collapsed="false" customWidth="true" hidden="false" outlineLevel="0" max="12" min="12" style="0" width="2.82"/>
    <col collapsed="false" customWidth="true" hidden="false" outlineLevel="0" max="13" min="13" style="0" width="21.32"/>
    <col collapsed="false" customWidth="true" hidden="false" outlineLevel="0" max="14" min="14" style="0" width="1.82"/>
    <col collapsed="false" customWidth="true" hidden="false" outlineLevel="0" max="15" min="15" style="0" width="17.99"/>
    <col collapsed="false" customWidth="true" hidden="false" outlineLevel="0" max="23" min="23" style="0" width="13.99"/>
    <col collapsed="false" customWidth="true" hidden="false" outlineLevel="0" max="27" min="27" style="0" width="11.99"/>
  </cols>
  <sheetData>
    <row r="1" customFormat="false" ht="22.5" hidden="false" customHeight="false" outlineLevel="0" collapsed="false">
      <c r="A1" s="17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28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customFormat="false" ht="15.75" hidden="false" customHeight="false" outlineLevel="0" collapsed="false">
      <c r="A2" s="3" t="s">
        <v>10</v>
      </c>
      <c r="B2" s="4" t="n">
        <f aca="false">'Forward Curves'!B2</f>
        <v>36972</v>
      </c>
      <c r="C2" s="18"/>
      <c r="D2" s="18"/>
      <c r="E2" s="18"/>
      <c r="F2" s="18"/>
      <c r="G2" s="18"/>
      <c r="H2" s="18"/>
      <c r="I2" s="18"/>
      <c r="J2" s="18"/>
      <c r="K2" s="29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customFormat="false" ht="12.75" hidden="false" customHeight="false" outlineLevel="0" collapsed="false">
      <c r="M3" s="6"/>
      <c r="O3" s="30" t="s">
        <v>11</v>
      </c>
    </row>
    <row r="4" customFormat="false" ht="12.75" hidden="false" customHeight="false" outlineLevel="0" collapsed="false">
      <c r="O4" s="31" t="n">
        <f aca="false">SUM(O7:O75)</f>
        <v>97429828.8480822</v>
      </c>
      <c r="V4" s="0" t="s">
        <v>22</v>
      </c>
      <c r="Z4" s="0" t="s">
        <v>23</v>
      </c>
    </row>
    <row r="5" customFormat="false" ht="12.75" hidden="false" customHeight="false" outlineLevel="0" collapsed="false">
      <c r="C5" s="32" t="s">
        <v>12</v>
      </c>
      <c r="D5" s="32"/>
      <c r="E5" s="32"/>
      <c r="G5" s="32" t="s">
        <v>13</v>
      </c>
      <c r="H5" s="32"/>
      <c r="I5" s="32"/>
      <c r="M5" s="22"/>
      <c r="W5" s="33" t="s">
        <v>24</v>
      </c>
      <c r="AA5" s="0" t="s">
        <v>24</v>
      </c>
    </row>
    <row r="6" customFormat="false" ht="12.75" hidden="false" customHeight="false" outlineLevel="0" collapsed="false">
      <c r="A6" s="22" t="s">
        <v>2</v>
      </c>
      <c r="B6" s="22"/>
      <c r="C6" s="22" t="s">
        <v>15</v>
      </c>
      <c r="D6" s="22"/>
      <c r="E6" s="22" t="s">
        <v>16</v>
      </c>
      <c r="F6" s="22"/>
      <c r="G6" s="22" t="s">
        <v>15</v>
      </c>
      <c r="H6" s="22"/>
      <c r="I6" s="22" t="s">
        <v>17</v>
      </c>
      <c r="J6" s="22"/>
      <c r="K6" s="34" t="s">
        <v>25</v>
      </c>
      <c r="L6" s="22"/>
      <c r="M6" s="22" t="s">
        <v>18</v>
      </c>
      <c r="N6" s="22"/>
      <c r="O6" s="22" t="s">
        <v>19</v>
      </c>
      <c r="P6" s="22"/>
      <c r="Q6" s="22"/>
      <c r="R6" s="22"/>
      <c r="S6" s="22"/>
      <c r="T6" s="22"/>
      <c r="U6" s="22"/>
      <c r="V6" s="22" t="s">
        <v>14</v>
      </c>
      <c r="W6" s="22" t="s">
        <v>16</v>
      </c>
      <c r="X6" s="22"/>
      <c r="Y6" s="22"/>
      <c r="Z6" s="22" t="s">
        <v>14</v>
      </c>
      <c r="AA6" s="22" t="s">
        <v>17</v>
      </c>
    </row>
    <row r="7" customFormat="false" ht="12.75" hidden="false" customHeight="false" outlineLevel="0" collapsed="false">
      <c r="A7" s="1" t="n">
        <v>36982</v>
      </c>
      <c r="C7" s="23" t="n">
        <f aca="false">'Summary by deal'!Z6</f>
        <v>427500</v>
      </c>
      <c r="E7" s="24" t="n">
        <f aca="false">'Summary by deal'!AA6</f>
        <v>2.79891754385965</v>
      </c>
      <c r="G7" s="23" t="n">
        <f aca="false">'Summary by deal'!AF6</f>
        <v>622500</v>
      </c>
      <c r="I7" s="24" t="n">
        <f aca="false">'Summary by deal'!AG6</f>
        <v>2.66</v>
      </c>
      <c r="K7" s="35" t="n">
        <f aca="false">'Forward Curves'!C7</f>
        <v>5.212</v>
      </c>
      <c r="M7" s="16" t="n">
        <f aca="false">IF(K7&gt;I7,(G7*(K7-I7))+(C7*(K7-E7)),C7*(K7-E7))</f>
        <v>2620212.75</v>
      </c>
      <c r="O7" s="16" t="n">
        <f aca="false">M7*'Forward Curves'!G7</f>
        <v>2608968.89406349</v>
      </c>
      <c r="V7" s="0" t="n">
        <v>2001</v>
      </c>
      <c r="W7" s="36" t="n">
        <f aca="false">(C7*E7+C8*E8+C9*E9+C10*E10+C11*E11+C12*E12+C13*E13+C14*E14+C15*E15)/SUM(C7:C15)</f>
        <v>2.88612738769208</v>
      </c>
      <c r="Z7" s="0" t="n">
        <f aca="false">V7</f>
        <v>2001</v>
      </c>
      <c r="AA7" s="36" t="n">
        <f aca="false">(G7*I7+G8*I8+G9*I9+G10*I10+G11*I11+G12*I12+G13*I13+G14*I14+G15*I15)/SUM(G7:G15)</f>
        <v>2.70574545454545</v>
      </c>
    </row>
    <row r="8" customFormat="false" ht="12.75" hidden="false" customHeight="false" outlineLevel="0" collapsed="false">
      <c r="A8" s="1" t="n">
        <v>37012</v>
      </c>
      <c r="C8" s="23" t="n">
        <f aca="false">'Summary by deal'!Z7</f>
        <v>441750</v>
      </c>
      <c r="E8" s="24" t="n">
        <f aca="false">'Summary by deal'!AA7</f>
        <v>2.76458947368421</v>
      </c>
      <c r="G8" s="23" t="n">
        <f aca="false">'Summary by deal'!AF7</f>
        <v>643250</v>
      </c>
      <c r="I8" s="24" t="n">
        <f aca="false">'Summary by deal'!AG7</f>
        <v>2.64</v>
      </c>
      <c r="K8" s="35" t="n">
        <f aca="false">'Forward Curves'!C8</f>
        <v>5.262</v>
      </c>
      <c r="M8" s="16" t="n">
        <f aca="false">IF(K8&gt;I8,(G8*(K8-I8))+(C8*(K8-E8)),C8*(K8-E8))</f>
        <v>2789832.6</v>
      </c>
      <c r="O8" s="16" t="n">
        <f aca="false">M8*'Forward Curves'!G8</f>
        <v>2766162.6869734</v>
      </c>
      <c r="W8" s="36"/>
      <c r="AA8" s="36"/>
    </row>
    <row r="9" customFormat="false" ht="12.75" hidden="false" customHeight="false" outlineLevel="0" collapsed="false">
      <c r="A9" s="1" t="n">
        <v>37043</v>
      </c>
      <c r="C9" s="23" t="n">
        <f aca="false">'Summary by deal'!Z8</f>
        <v>427500</v>
      </c>
      <c r="E9" s="24" t="n">
        <f aca="false">'Summary by deal'!AA8</f>
        <v>3.13859649122807</v>
      </c>
      <c r="G9" s="23" t="n">
        <f aca="false">'Summary by deal'!AF8</f>
        <v>622500</v>
      </c>
      <c r="I9" s="24" t="n">
        <f aca="false">'Summary by deal'!AG8</f>
        <v>2.65</v>
      </c>
      <c r="K9" s="35" t="n">
        <f aca="false">'Forward Curves'!C9</f>
        <v>5.307</v>
      </c>
      <c r="M9" s="16" t="n">
        <f aca="false">IF(K9&gt;I9,(G9*(K9-I9))+(C9*(K9-E9)),C9*(K9-E9))</f>
        <v>2580975</v>
      </c>
      <c r="O9" s="16" t="n">
        <f aca="false">M9*'Forward Curves'!G9</f>
        <v>2548629.58193322</v>
      </c>
      <c r="W9" s="36"/>
      <c r="AA9" s="36"/>
    </row>
    <row r="10" customFormat="false" ht="12.75" hidden="false" customHeight="false" outlineLevel="0" collapsed="false">
      <c r="A10" s="1" t="n">
        <v>37073</v>
      </c>
      <c r="C10" s="23" t="n">
        <f aca="false">'Summary by deal'!Z9</f>
        <v>441750</v>
      </c>
      <c r="E10" s="24" t="n">
        <f aca="false">'Summary by deal'!AA9</f>
        <v>3.13017543859649</v>
      </c>
      <c r="G10" s="23" t="n">
        <f aca="false">'Summary by deal'!AF9</f>
        <v>643250</v>
      </c>
      <c r="I10" s="24" t="n">
        <f aca="false">'Summary by deal'!AG9</f>
        <v>2.66</v>
      </c>
      <c r="K10" s="35" t="n">
        <f aca="false">'Forward Curves'!C10</f>
        <v>5.347</v>
      </c>
      <c r="M10" s="16" t="n">
        <f aca="false">IF(K10&gt;I10,(G10*(K10-I10))+(C10*(K10-E10)),C10*(K10-E10))</f>
        <v>2707695</v>
      </c>
      <c r="O10" s="16" t="n">
        <f aca="false">M10*'Forward Curves'!G10</f>
        <v>2663109.55555538</v>
      </c>
      <c r="W10" s="36"/>
      <c r="AA10" s="36"/>
    </row>
    <row r="11" customFormat="false" ht="12.75" hidden="false" customHeight="false" outlineLevel="0" collapsed="false">
      <c r="A11" s="1" t="n">
        <v>37104</v>
      </c>
      <c r="C11" s="23" t="n">
        <f aca="false">'Summary by deal'!Z10</f>
        <v>441750</v>
      </c>
      <c r="E11" s="24" t="n">
        <f aca="false">'Summary by deal'!AA10</f>
        <v>3.12456140350877</v>
      </c>
      <c r="G11" s="23" t="n">
        <f aca="false">'Summary by deal'!AF10</f>
        <v>643250</v>
      </c>
      <c r="I11" s="24" t="n">
        <f aca="false">'Summary by deal'!AG10</f>
        <v>2.67</v>
      </c>
      <c r="K11" s="35" t="n">
        <f aca="false">'Forward Curves'!C11</f>
        <v>5.367</v>
      </c>
      <c r="M11" s="16" t="n">
        <f aca="false">IF(K11&gt;I11,(G11*(K11-I11))+(C11*(K11-E11)),C11*(K11-E11))</f>
        <v>2725442.5</v>
      </c>
      <c r="O11" s="16" t="n">
        <f aca="false">M11*'Forward Curves'!G11</f>
        <v>2670587.77773745</v>
      </c>
      <c r="W11" s="36"/>
      <c r="AA11" s="36"/>
    </row>
    <row r="12" customFormat="false" ht="12.75" hidden="false" customHeight="false" outlineLevel="0" collapsed="false">
      <c r="A12" s="1" t="n">
        <v>37135</v>
      </c>
      <c r="C12" s="23" t="n">
        <f aca="false">'Summary by deal'!Z11</f>
        <v>300000</v>
      </c>
      <c r="E12" s="24" t="n">
        <f aca="false">'Summary by deal'!AA11</f>
        <v>2.81</v>
      </c>
      <c r="G12" s="23" t="n">
        <f aca="false">'Summary by deal'!AF11</f>
        <v>622500</v>
      </c>
      <c r="I12" s="24" t="n">
        <f aca="false">'Summary by deal'!AG11</f>
        <v>2.68</v>
      </c>
      <c r="K12" s="35" t="n">
        <f aca="false">'Forward Curves'!C12</f>
        <v>5.335</v>
      </c>
      <c r="M12" s="16" t="n">
        <f aca="false">IF(K12&gt;I12,(G12*(K12-I12))+(C12*(K12-E12)),C12*(K12-E12))</f>
        <v>2410237.5</v>
      </c>
      <c r="O12" s="16" t="n">
        <f aca="false">M12*'Forward Curves'!G12</f>
        <v>2353333.74519288</v>
      </c>
      <c r="W12" s="36"/>
      <c r="AA12" s="36"/>
    </row>
    <row r="13" customFormat="false" ht="12.75" hidden="false" customHeight="false" outlineLevel="0" collapsed="false">
      <c r="A13" s="1" t="n">
        <v>37165</v>
      </c>
      <c r="C13" s="23" t="n">
        <f aca="false">'Summary by deal'!Z12</f>
        <v>310000</v>
      </c>
      <c r="E13" s="24" t="n">
        <f aca="false">'Summary by deal'!AA12</f>
        <v>2.779</v>
      </c>
      <c r="G13" s="23" t="n">
        <f aca="false">'Summary by deal'!AF12</f>
        <v>643250</v>
      </c>
      <c r="I13" s="24" t="n">
        <f aca="false">'Summary by deal'!AG12</f>
        <v>2.71</v>
      </c>
      <c r="K13" s="35" t="n">
        <f aca="false">'Forward Curves'!C13</f>
        <v>5.34</v>
      </c>
      <c r="M13" s="16" t="n">
        <f aca="false">IF(K13&gt;I13,(G13*(K13-I13))+(C13*(K13-E13)),C13*(K13-E13))</f>
        <v>2485657.5</v>
      </c>
      <c r="O13" s="16" t="n">
        <f aca="false">M13*'Forward Curves'!G13</f>
        <v>2418420.15488345</v>
      </c>
      <c r="W13" s="36"/>
      <c r="AA13" s="36"/>
    </row>
    <row r="14" customFormat="false" ht="12.75" hidden="false" customHeight="false" outlineLevel="0" collapsed="false">
      <c r="A14" s="1" t="n">
        <v>37196</v>
      </c>
      <c r="C14" s="23" t="n">
        <f aca="false">'Summary by deal'!Z13</f>
        <v>300000</v>
      </c>
      <c r="E14" s="24" t="n">
        <f aca="false">'Summary by deal'!AA13</f>
        <v>2.675</v>
      </c>
      <c r="G14" s="23" t="n">
        <f aca="false">'Summary by deal'!AF13</f>
        <v>622500</v>
      </c>
      <c r="I14" s="24" t="n">
        <f aca="false">'Summary by deal'!AG13</f>
        <v>2.78</v>
      </c>
      <c r="K14" s="35" t="n">
        <f aca="false">'Forward Curves'!C14</f>
        <v>5.455</v>
      </c>
      <c r="M14" s="16" t="n">
        <f aca="false">IF(K14&gt;I14,(G14*(K14-I14))+(C14*(K14-E14)),C14*(K14-E14))</f>
        <v>2499187.5</v>
      </c>
      <c r="O14" s="16" t="n">
        <f aca="false">M14*'Forward Curves'!G14</f>
        <v>2422834.20037838</v>
      </c>
      <c r="W14" s="36"/>
      <c r="AA14" s="36"/>
    </row>
    <row r="15" customFormat="false" ht="12.75" hidden="false" customHeight="false" outlineLevel="0" collapsed="false">
      <c r="A15" s="1" t="n">
        <v>37226</v>
      </c>
      <c r="C15" s="23" t="n">
        <f aca="false">'Summary by deal'!Z14</f>
        <v>310000</v>
      </c>
      <c r="E15" s="24" t="n">
        <f aca="false">'Summary by deal'!AA14</f>
        <v>2.529</v>
      </c>
      <c r="G15" s="23" t="n">
        <f aca="false">'Summary by deal'!AF14</f>
        <v>643250</v>
      </c>
      <c r="I15" s="24" t="n">
        <f aca="false">'Summary by deal'!AG14</f>
        <v>2.9</v>
      </c>
      <c r="K15" s="35" t="n">
        <f aca="false">'Forward Curves'!C15</f>
        <v>5.565</v>
      </c>
      <c r="M15" s="16" t="n">
        <f aca="false">IF(K15&gt;I15,(G15*(K15-I15))+(C15*(K15-E15)),C15*(K15-E15))</f>
        <v>2655421.25</v>
      </c>
      <c r="O15" s="16" t="n">
        <f aca="false">M15*'Forward Curves'!G15</f>
        <v>2565202.69406012</v>
      </c>
      <c r="W15" s="36"/>
      <c r="AA15" s="36"/>
    </row>
    <row r="16" customFormat="false" ht="12.75" hidden="false" customHeight="false" outlineLevel="0" collapsed="false">
      <c r="A16" s="1" t="n">
        <v>37257</v>
      </c>
      <c r="C16" s="23" t="n">
        <f aca="false">'Summary by deal'!Z15</f>
        <v>441750</v>
      </c>
      <c r="E16" s="24" t="n">
        <f aca="false">'Summary by deal'!AA15</f>
        <v>4.2727</v>
      </c>
      <c r="G16" s="23" t="n">
        <f aca="false">'Summary by deal'!AF15</f>
        <v>643250</v>
      </c>
      <c r="I16" s="24" t="n">
        <f aca="false">'Summary by deal'!AG15</f>
        <v>2.92</v>
      </c>
      <c r="K16" s="35" t="n">
        <f aca="false">'Forward Curves'!C16</f>
        <v>5.591</v>
      </c>
      <c r="M16" s="16" t="n">
        <f aca="false">IF(K16&gt;I16,(G16*(K16-I16))+(C16*(K16-E16)),C16*(K16-E16))</f>
        <v>2300479.775</v>
      </c>
      <c r="O16" s="16" t="n">
        <f aca="false">M16*'Forward Curves'!G16</f>
        <v>2214379.4093705</v>
      </c>
      <c r="V16" s="0" t="n">
        <v>2002</v>
      </c>
      <c r="W16" s="36" t="n">
        <f aca="false">(C16*E16+C17*E17+C18*E18+C19*E19+C20*E20+C21*E21+C22*E22+C23*E23+C24*E24+C25*E25+C26*E26+C27*E27)/SUM(C16:C27)</f>
        <v>3.65948082191781</v>
      </c>
      <c r="Z16" s="0" t="n">
        <f aca="false">V16</f>
        <v>2002</v>
      </c>
      <c r="AA16" s="36" t="n">
        <f aca="false">(G16*I16+G17*I17+G18*I18+G19*I19+G20*I20+G21*I21+G22*I22+G23*I23+G24*I24+G25*I25+G26*I26+G27*I27)/SUM(G16:G27)</f>
        <v>2.73978082191781</v>
      </c>
    </row>
    <row r="17" customFormat="false" ht="12.75" hidden="false" customHeight="false" outlineLevel="0" collapsed="false">
      <c r="A17" s="1" t="n">
        <v>37288</v>
      </c>
      <c r="C17" s="23" t="n">
        <f aca="false">'Summary by deal'!Z16</f>
        <v>399000</v>
      </c>
      <c r="E17" s="24" t="n">
        <f aca="false">'Summary by deal'!AA16</f>
        <v>4.0477</v>
      </c>
      <c r="G17" s="23" t="n">
        <f aca="false">'Summary by deal'!AF16</f>
        <v>581000</v>
      </c>
      <c r="I17" s="24" t="n">
        <f aca="false">'Summary by deal'!AG16</f>
        <v>2.82</v>
      </c>
      <c r="K17" s="35" t="n">
        <f aca="false">'Forward Curves'!C17</f>
        <v>5.366</v>
      </c>
      <c r="M17" s="16" t="n">
        <f aca="false">IF(K17&gt;I17,(G17*(K17-I17))+(C17*(K17-E17)),C17*(K17-E17))</f>
        <v>2005227.7</v>
      </c>
      <c r="O17" s="16" t="n">
        <f aca="false">M17*'Forward Curves'!G17</f>
        <v>1923000.80670471</v>
      </c>
      <c r="W17" s="36"/>
      <c r="AA17" s="36"/>
    </row>
    <row r="18" customFormat="false" ht="12.75" hidden="false" customHeight="false" outlineLevel="0" collapsed="false">
      <c r="A18" s="1" t="n">
        <v>37316</v>
      </c>
      <c r="C18" s="23" t="n">
        <f aca="false">'Summary by deal'!Z17</f>
        <v>441750</v>
      </c>
      <c r="E18" s="24" t="n">
        <f aca="false">'Summary by deal'!AA17</f>
        <v>3.8177</v>
      </c>
      <c r="G18" s="23" t="n">
        <f aca="false">'Summary by deal'!AF17</f>
        <v>643250</v>
      </c>
      <c r="I18" s="24" t="n">
        <f aca="false">'Summary by deal'!AG17</f>
        <v>2.74</v>
      </c>
      <c r="K18" s="35" t="n">
        <f aca="false">'Forward Curves'!C18</f>
        <v>5.021</v>
      </c>
      <c r="M18" s="16" t="n">
        <f aca="false">IF(K18&gt;I18,(G18*(K18-I18))+(C18*(K18-E18)),C18*(K18-E18))</f>
        <v>1998811.025</v>
      </c>
      <c r="O18" s="16" t="n">
        <f aca="false">M18*'Forward Curves'!G18</f>
        <v>1909732.86389405</v>
      </c>
      <c r="W18" s="36"/>
      <c r="AA18" s="36"/>
    </row>
    <row r="19" customFormat="false" ht="12.75" hidden="false" customHeight="false" outlineLevel="0" collapsed="false">
      <c r="A19" s="1" t="n">
        <v>37347</v>
      </c>
      <c r="C19" s="23" t="n">
        <f aca="false">'Summary by deal'!Z18</f>
        <v>427500</v>
      </c>
      <c r="E19" s="24" t="n">
        <f aca="false">'Summary by deal'!AA18</f>
        <v>3.5777</v>
      </c>
      <c r="G19" s="23" t="n">
        <f aca="false">'Summary by deal'!AF18</f>
        <v>622500</v>
      </c>
      <c r="I19" s="24" t="n">
        <f aca="false">'Summary by deal'!AG18</f>
        <v>2.68</v>
      </c>
      <c r="K19" s="35" t="n">
        <f aca="false">'Forward Curves'!C19</f>
        <v>4.578</v>
      </c>
      <c r="M19" s="16" t="n">
        <f aca="false">IF(K19&gt;I19,(G19*(K19-I19))+(C19*(K19-E19)),C19*(K19-E19))</f>
        <v>1609133.25</v>
      </c>
      <c r="O19" s="16" t="n">
        <f aca="false">M19*'Forward Curves'!G19</f>
        <v>1531701.28796496</v>
      </c>
      <c r="W19" s="36"/>
      <c r="AA19" s="36"/>
    </row>
    <row r="20" customFormat="false" ht="12.75" hidden="false" customHeight="false" outlineLevel="0" collapsed="false">
      <c r="A20" s="1" t="n">
        <v>37377</v>
      </c>
      <c r="C20" s="23" t="n">
        <f aca="false">'Summary by deal'!Z19</f>
        <v>441750</v>
      </c>
      <c r="E20" s="24" t="n">
        <f aca="false">'Summary by deal'!AA19</f>
        <v>3.4857</v>
      </c>
      <c r="G20" s="23" t="n">
        <f aca="false">'Summary by deal'!AF19</f>
        <v>643250</v>
      </c>
      <c r="I20" s="24" t="n">
        <f aca="false">'Summary by deal'!AG19</f>
        <v>2.65</v>
      </c>
      <c r="K20" s="35" t="n">
        <f aca="false">'Forward Curves'!C20</f>
        <v>4.458</v>
      </c>
      <c r="M20" s="16" t="n">
        <f aca="false">IF(K20&gt;I20,(G20*(K20-I20))+(C20*(K20-E20)),C20*(K20-E20))</f>
        <v>1592509.525</v>
      </c>
      <c r="O20" s="16" t="n">
        <f aca="false">M20*'Forward Curves'!G20</f>
        <v>1510178.60134108</v>
      </c>
      <c r="W20" s="36"/>
      <c r="AA20" s="36"/>
    </row>
    <row r="21" customFormat="false" ht="12.75" hidden="false" customHeight="false" outlineLevel="0" collapsed="false">
      <c r="A21" s="1" t="n">
        <v>37408</v>
      </c>
      <c r="C21" s="23" t="n">
        <f aca="false">'Summary by deal'!Z20</f>
        <v>427500</v>
      </c>
      <c r="E21" s="24" t="n">
        <f aca="false">'Summary by deal'!AA20</f>
        <v>3.4707</v>
      </c>
      <c r="G21" s="23" t="n">
        <f aca="false">'Summary by deal'!AF20</f>
        <v>622500</v>
      </c>
      <c r="I21" s="24" t="n">
        <f aca="false">'Summary by deal'!AG20</f>
        <v>2.66</v>
      </c>
      <c r="K21" s="35" t="n">
        <f aca="false">'Forward Curves'!C21</f>
        <v>4.462</v>
      </c>
      <c r="M21" s="16" t="n">
        <f aca="false">IF(K21&gt;I21,(G21*(K21-I21))+(C21*(K21-E21)),C21*(K21-E21))</f>
        <v>1545525.75</v>
      </c>
      <c r="O21" s="16" t="n">
        <f aca="false">M21*'Forward Curves'!G21</f>
        <v>1460120.9082614</v>
      </c>
      <c r="W21" s="36"/>
      <c r="AA21" s="36"/>
    </row>
    <row r="22" customFormat="false" ht="12.75" hidden="false" customHeight="false" outlineLevel="0" collapsed="false">
      <c r="A22" s="1" t="n">
        <v>37438</v>
      </c>
      <c r="C22" s="23" t="n">
        <f aca="false">'Summary by deal'!Z21</f>
        <v>441750</v>
      </c>
      <c r="E22" s="24" t="n">
        <f aca="false">'Summary by deal'!AA21</f>
        <v>3.4827</v>
      </c>
      <c r="G22" s="23" t="n">
        <f aca="false">'Summary by deal'!AF21</f>
        <v>643250</v>
      </c>
      <c r="I22" s="24" t="n">
        <f aca="false">'Summary by deal'!AG21</f>
        <v>2.67</v>
      </c>
      <c r="K22" s="35" t="n">
        <f aca="false">'Forward Curves'!C22</f>
        <v>4.492</v>
      </c>
      <c r="M22" s="16" t="n">
        <f aca="false">IF(K22&gt;I22,(G22*(K22-I22))+(C22*(K22-E22)),C22*(K22-E22))</f>
        <v>1617859.775</v>
      </c>
      <c r="O22" s="16" t="n">
        <f aca="false">M22*'Forward Curves'!G22</f>
        <v>1522624.20880125</v>
      </c>
      <c r="W22" s="36"/>
      <c r="AA22" s="36"/>
    </row>
    <row r="23" customFormat="false" ht="12.75" hidden="false" customHeight="false" outlineLevel="0" collapsed="false">
      <c r="A23" s="1" t="n">
        <v>37469</v>
      </c>
      <c r="C23" s="23" t="n">
        <f aca="false">'Summary by deal'!Z22</f>
        <v>441750</v>
      </c>
      <c r="E23" s="24" t="n">
        <f aca="false">'Summary by deal'!AA22</f>
        <v>3.4997</v>
      </c>
      <c r="G23" s="23" t="n">
        <f aca="false">'Summary by deal'!AF22</f>
        <v>643250</v>
      </c>
      <c r="I23" s="24" t="n">
        <f aca="false">'Summary by deal'!AG22</f>
        <v>2.67</v>
      </c>
      <c r="K23" s="35" t="n">
        <f aca="false">'Forward Curves'!C23</f>
        <v>4.497</v>
      </c>
      <c r="M23" s="16" t="n">
        <f aca="false">IF(K23&gt;I23,(G23*(K23-I23))+(C23*(K23-E23)),C23*(K23-E23))</f>
        <v>1615775.025</v>
      </c>
      <c r="O23" s="16" t="n">
        <f aca="false">M23*'Forward Curves'!G23</f>
        <v>1514678.13184023</v>
      </c>
      <c r="W23" s="36"/>
      <c r="AA23" s="36"/>
    </row>
    <row r="24" customFormat="false" ht="12.75" hidden="false" customHeight="false" outlineLevel="0" collapsed="false">
      <c r="A24" s="1" t="n">
        <v>37500</v>
      </c>
      <c r="C24" s="23" t="n">
        <f aca="false">'Summary by deal'!Z23</f>
        <v>427500</v>
      </c>
      <c r="E24" s="24" t="n">
        <f aca="false">'Summary by deal'!AA23</f>
        <v>3.4977</v>
      </c>
      <c r="G24" s="23" t="n">
        <f aca="false">'Summary by deal'!AF23</f>
        <v>622500</v>
      </c>
      <c r="I24" s="24" t="n">
        <f aca="false">'Summary by deal'!AG23</f>
        <v>2.68</v>
      </c>
      <c r="K24" s="35" t="n">
        <f aca="false">'Forward Curves'!C24</f>
        <v>4.477</v>
      </c>
      <c r="M24" s="16" t="n">
        <f aca="false">IF(K24&gt;I24,(G24*(K24-I24))+(C24*(K24-E24)),C24*(K24-E24))</f>
        <v>1537283.25</v>
      </c>
      <c r="O24" s="16" t="n">
        <f aca="false">M24*'Forward Curves'!G24</f>
        <v>1435401.01869993</v>
      </c>
      <c r="W24" s="36"/>
      <c r="AA24" s="36"/>
    </row>
    <row r="25" customFormat="false" ht="12.75" hidden="false" customHeight="false" outlineLevel="0" collapsed="false">
      <c r="A25" s="1" t="n">
        <v>37530</v>
      </c>
      <c r="C25" s="23" t="n">
        <f aca="false">'Summary by deal'!Z24</f>
        <v>441750</v>
      </c>
      <c r="E25" s="24" t="n">
        <f aca="false">'Summary by deal'!AA24</f>
        <v>3.5007</v>
      </c>
      <c r="G25" s="23" t="n">
        <f aca="false">'Summary by deal'!AF24</f>
        <v>643250</v>
      </c>
      <c r="I25" s="24" t="n">
        <f aca="false">'Summary by deal'!AG24</f>
        <v>2.71</v>
      </c>
      <c r="K25" s="35" t="n">
        <f aca="false">'Forward Curves'!C25</f>
        <v>4.462</v>
      </c>
      <c r="M25" s="16" t="n">
        <f aca="false">IF(K25&gt;I25,(G25*(K25-I25))+(C25*(K25-E25)),C25*(K25-E25))</f>
        <v>1551628.275</v>
      </c>
      <c r="O25" s="16" t="n">
        <f aca="false">M25*'Forward Curves'!G25</f>
        <v>1442978.07774252</v>
      </c>
      <c r="W25" s="36"/>
      <c r="AA25" s="36"/>
    </row>
    <row r="26" customFormat="false" ht="12.75" hidden="false" customHeight="false" outlineLevel="0" collapsed="false">
      <c r="A26" s="1" t="n">
        <v>37561</v>
      </c>
      <c r="C26" s="23" t="n">
        <f aca="false">'Summary by deal'!Z25</f>
        <v>427500</v>
      </c>
      <c r="E26" s="24" t="n">
        <f aca="false">'Summary by deal'!AA25</f>
        <v>3.5977</v>
      </c>
      <c r="G26" s="23" t="n">
        <f aca="false">'Summary by deal'!AF25</f>
        <v>622500</v>
      </c>
      <c r="I26" s="24" t="n">
        <f aca="false">'Summary by deal'!AG25</f>
        <v>2.78</v>
      </c>
      <c r="K26" s="35" t="n">
        <f aca="false">'Forward Curves'!C26</f>
        <v>4.572</v>
      </c>
      <c r="M26" s="16" t="n">
        <f aca="false">IF(K26&gt;I26,(G26*(K26-I26))+(C26*(K26-E26)),C26*(K26-E26))</f>
        <v>1532033.25</v>
      </c>
      <c r="O26" s="16" t="n">
        <f aca="false">M26*'Forward Curves'!G26</f>
        <v>1418884.41436185</v>
      </c>
      <c r="W26" s="36"/>
      <c r="AA26" s="36"/>
    </row>
    <row r="27" customFormat="false" ht="12.75" hidden="false" customHeight="false" outlineLevel="0" collapsed="false">
      <c r="A27" s="1" t="n">
        <v>37591</v>
      </c>
      <c r="C27" s="23" t="n">
        <f aca="false">'Summary by deal'!Z26</f>
        <v>441750</v>
      </c>
      <c r="E27" s="24" t="n">
        <f aca="false">'Summary by deal'!AA26</f>
        <v>3.6847</v>
      </c>
      <c r="G27" s="23" t="n">
        <f aca="false">'Summary by deal'!AF26</f>
        <v>643250</v>
      </c>
      <c r="I27" s="24" t="n">
        <f aca="false">'Summary by deal'!AG26</f>
        <v>2.9</v>
      </c>
      <c r="K27" s="35" t="n">
        <f aca="false">'Forward Curves'!C27</f>
        <v>4.672</v>
      </c>
      <c r="M27" s="16" t="n">
        <f aca="false">IF(K27&gt;I27,(G27*(K27-I27))+(C27*(K27-E27)),C27*(K27-E27))</f>
        <v>1575978.775</v>
      </c>
      <c r="O27" s="16" t="n">
        <f aca="false">M27*'Forward Curves'!G27</f>
        <v>1453540.44634975</v>
      </c>
      <c r="W27" s="36"/>
      <c r="AA27" s="36"/>
    </row>
    <row r="28" customFormat="false" ht="12.75" hidden="false" customHeight="false" outlineLevel="0" collapsed="false">
      <c r="A28" s="1" t="n">
        <v>37622</v>
      </c>
      <c r="C28" s="23" t="n">
        <f aca="false">'Summary by deal'!Z27</f>
        <v>1085000</v>
      </c>
      <c r="E28" s="24" t="n">
        <f aca="false">'Summary by deal'!AA27</f>
        <v>3.6267</v>
      </c>
      <c r="G28" s="23" t="n">
        <f aca="false">'Summary by deal'!AC27</f>
        <v>0</v>
      </c>
      <c r="K28" s="35" t="n">
        <f aca="false">'Forward Curves'!C28</f>
        <v>4.707</v>
      </c>
      <c r="M28" s="16" t="n">
        <f aca="false">IF(K28&gt;I28,(G28*(K28-I28))+(C28*(K28-E28)),C28*(K28-E28))</f>
        <v>1172125.5</v>
      </c>
      <c r="O28" s="16" t="n">
        <f aca="false">M28*'Forward Curves'!G28</f>
        <v>1076487.43677541</v>
      </c>
      <c r="V28" s="0" t="n">
        <v>2003</v>
      </c>
      <c r="W28" s="36" t="n">
        <f aca="false">(C28*E28+C29*E29+C30*E30+C31*E31+C32*E32+C33*E33+C34*E34+C35*E35+C36*E36+C37*E37+C38*E38+C39*E39)/SUM(C28:C39)</f>
        <v>3.15782876712329</v>
      </c>
      <c r="Z28" s="0" t="n">
        <f aca="false">V28</f>
        <v>2003</v>
      </c>
      <c r="AA28" s="36"/>
    </row>
    <row r="29" customFormat="false" ht="12.75" hidden="false" customHeight="false" outlineLevel="0" collapsed="false">
      <c r="A29" s="1" t="n">
        <v>37653</v>
      </c>
      <c r="C29" s="23" t="n">
        <f aca="false">'Summary by deal'!Z28</f>
        <v>980000</v>
      </c>
      <c r="E29" s="24" t="n">
        <f aca="false">'Summary by deal'!AA28</f>
        <v>3.4557</v>
      </c>
      <c r="G29" s="23" t="n">
        <f aca="false">'Summary by deal'!AC28</f>
        <v>0</v>
      </c>
      <c r="K29" s="35" t="n">
        <f aca="false">'Forward Curves'!C29</f>
        <v>4.532</v>
      </c>
      <c r="M29" s="16" t="n">
        <f aca="false">IF(K29&gt;I29,(G29*(K29-I29))+(C29*(K29-E29)),C29*(K29-E29))</f>
        <v>1054774</v>
      </c>
      <c r="O29" s="16" t="n">
        <f aca="false">M29*'Forward Curves'!G29</f>
        <v>964514.741794992</v>
      </c>
      <c r="W29" s="36"/>
      <c r="AA29" s="36"/>
    </row>
    <row r="30" customFormat="false" ht="12.75" hidden="false" customHeight="false" outlineLevel="0" collapsed="false">
      <c r="A30" s="1" t="n">
        <v>37681</v>
      </c>
      <c r="C30" s="23" t="n">
        <f aca="false">'Summary by deal'!Z29</f>
        <v>1085000</v>
      </c>
      <c r="E30" s="24" t="n">
        <f aca="false">'Summary by deal'!AA29</f>
        <v>3.2667</v>
      </c>
      <c r="G30" s="23" t="n">
        <f aca="false">'Summary by deal'!AC29</f>
        <v>0</v>
      </c>
      <c r="K30" s="35" t="n">
        <f aca="false">'Forward Curves'!C30</f>
        <v>4.324</v>
      </c>
      <c r="M30" s="16" t="n">
        <f aca="false">IF(K30&gt;I30,(G30*(K30-I30))+(C30*(K30-E30)),C30*(K30-E30))</f>
        <v>1147170.5</v>
      </c>
      <c r="O30" s="16" t="n">
        <f aca="false">M30*'Forward Curves'!G30</f>
        <v>1044467.44487139</v>
      </c>
      <c r="W30" s="36"/>
      <c r="AA30" s="36"/>
    </row>
    <row r="31" customFormat="false" ht="12.75" hidden="false" customHeight="false" outlineLevel="0" collapsed="false">
      <c r="A31" s="1" t="n">
        <v>37712</v>
      </c>
      <c r="C31" s="23" t="n">
        <f aca="false">'Summary by deal'!Z30</f>
        <v>1050000</v>
      </c>
      <c r="E31" s="24" t="n">
        <f aca="false">'Summary by deal'!AA30</f>
        <v>3.0787</v>
      </c>
      <c r="G31" s="23" t="n">
        <f aca="false">'Summary by deal'!AC30</f>
        <v>0</v>
      </c>
      <c r="K31" s="35" t="n">
        <f aca="false">'Forward Curves'!C31</f>
        <v>4.117</v>
      </c>
      <c r="M31" s="16" t="n">
        <f aca="false">IF(K31&gt;I31,(G31*(K31-I31))+(C31*(K31-E31)),C31*(K31-E31))</f>
        <v>1090215</v>
      </c>
      <c r="O31" s="16" t="n">
        <f aca="false">M31*'Forward Curves'!G31</f>
        <v>988263.580704689</v>
      </c>
      <c r="W31" s="36"/>
      <c r="AA31" s="36"/>
    </row>
    <row r="32" customFormat="false" ht="12.75" hidden="false" customHeight="false" outlineLevel="0" collapsed="false">
      <c r="A32" s="1" t="n">
        <v>37742</v>
      </c>
      <c r="C32" s="23" t="n">
        <f aca="false">'Summary by deal'!Z31</f>
        <v>1085000</v>
      </c>
      <c r="E32" s="24" t="n">
        <f aca="false">'Summary by deal'!AA31</f>
        <v>3.0227</v>
      </c>
      <c r="G32" s="23" t="n">
        <f aca="false">'Summary by deal'!AC31</f>
        <v>0</v>
      </c>
      <c r="K32" s="35" t="n">
        <f aca="false">'Forward Curves'!C32</f>
        <v>4.071</v>
      </c>
      <c r="M32" s="16" t="n">
        <f aca="false">IF(K32&gt;I32,(G32*(K32-I32))+(C32*(K32-E32)),C32*(K32-E32))</f>
        <v>1137405.5</v>
      </c>
      <c r="O32" s="16" t="n">
        <f aca="false">M32*'Forward Curves'!G32</f>
        <v>1026548.85065998</v>
      </c>
      <c r="W32" s="36"/>
      <c r="AA32" s="36"/>
    </row>
    <row r="33" customFormat="false" ht="12.75" hidden="false" customHeight="false" outlineLevel="0" collapsed="false">
      <c r="A33" s="1" t="n">
        <v>37773</v>
      </c>
      <c r="C33" s="23" t="n">
        <f aca="false">'Summary by deal'!Z32</f>
        <v>1050000</v>
      </c>
      <c r="E33" s="24" t="n">
        <f aca="false">'Summary by deal'!AA32</f>
        <v>3.0277</v>
      </c>
      <c r="G33" s="23" t="n">
        <f aca="false">'Summary by deal'!AC32</f>
        <v>0</v>
      </c>
      <c r="K33" s="35" t="n">
        <f aca="false">'Forward Curves'!C33</f>
        <v>4.097</v>
      </c>
      <c r="M33" s="16" t="n">
        <f aca="false">IF(K33&gt;I33,(G33*(K33-I33))+(C33*(K33-E33)),C33*(K33-E33))</f>
        <v>1122765</v>
      </c>
      <c r="O33" s="16" t="n">
        <f aca="false">M33*'Forward Curves'!G33</f>
        <v>1008870.78942836</v>
      </c>
      <c r="W33" s="36"/>
      <c r="AA33" s="36"/>
    </row>
    <row r="34" customFormat="false" ht="12.75" hidden="false" customHeight="false" outlineLevel="0" collapsed="false">
      <c r="A34" s="1" t="n">
        <v>37803</v>
      </c>
      <c r="C34" s="23" t="n">
        <f aca="false">'Summary by deal'!Z33</f>
        <v>1085000</v>
      </c>
      <c r="E34" s="24" t="n">
        <f aca="false">'Summary by deal'!AA33</f>
        <v>3.0357</v>
      </c>
      <c r="G34" s="23" t="n">
        <f aca="false">'Summary by deal'!AC33</f>
        <v>0</v>
      </c>
      <c r="K34" s="35" t="n">
        <f aca="false">'Forward Curves'!C34</f>
        <v>4.115</v>
      </c>
      <c r="M34" s="16" t="n">
        <f aca="false">IF(K34&gt;I34,(G34*(K34-I34))+(C34*(K34-E34)),C34*(K34-E34))</f>
        <v>1171040.5</v>
      </c>
      <c r="O34" s="16" t="n">
        <f aca="false">M34*'Forward Curves'!G34</f>
        <v>1047604.69765005</v>
      </c>
      <c r="W34" s="36"/>
      <c r="AA34" s="36"/>
    </row>
    <row r="35" customFormat="false" ht="12.75" hidden="false" customHeight="false" outlineLevel="0" collapsed="false">
      <c r="A35" s="1" t="n">
        <v>37834</v>
      </c>
      <c r="C35" s="23" t="n">
        <f aca="false">'Summary by deal'!Z34</f>
        <v>1085000</v>
      </c>
      <c r="E35" s="24" t="n">
        <f aca="false">'Summary by deal'!AA34</f>
        <v>3.0397</v>
      </c>
      <c r="G35" s="23" t="n">
        <f aca="false">'Summary by deal'!AC34</f>
        <v>0</v>
      </c>
      <c r="K35" s="35" t="n">
        <f aca="false">'Forward Curves'!C35</f>
        <v>4.15</v>
      </c>
      <c r="M35" s="16" t="n">
        <f aca="false">IF(K35&gt;I35,(G35*(K35-I35))+(C35*(K35-E35)),C35*(K35-E35))</f>
        <v>1204675.5</v>
      </c>
      <c r="O35" s="16" t="n">
        <f aca="false">M35*'Forward Curves'!G35</f>
        <v>1072902.52244816</v>
      </c>
      <c r="W35" s="36"/>
      <c r="AA35" s="36"/>
    </row>
    <row r="36" customFormat="false" ht="12.75" hidden="false" customHeight="false" outlineLevel="0" collapsed="false">
      <c r="A36" s="1" t="n">
        <v>37865</v>
      </c>
      <c r="C36" s="23" t="n">
        <f aca="false">'Summary by deal'!Z35</f>
        <v>1050000</v>
      </c>
      <c r="E36" s="24" t="n">
        <f aca="false">'Summary by deal'!AA35</f>
        <v>3.0287</v>
      </c>
      <c r="G36" s="23" t="n">
        <f aca="false">'Summary by deal'!AC35</f>
        <v>0</v>
      </c>
      <c r="K36" s="35" t="n">
        <f aca="false">'Forward Curves'!C36</f>
        <v>4.149</v>
      </c>
      <c r="M36" s="16" t="n">
        <f aca="false">IF(K36&gt;I36,(G36*(K36-I36))+(C36*(K36-E36)),C36*(K36-E36))</f>
        <v>1176315</v>
      </c>
      <c r="O36" s="16" t="n">
        <f aca="false">M36*'Forward Curves'!G36</f>
        <v>1042951.63906016</v>
      </c>
      <c r="W36" s="36"/>
      <c r="AA36" s="36"/>
    </row>
    <row r="37" customFormat="false" ht="12.75" hidden="false" customHeight="false" outlineLevel="0" collapsed="false">
      <c r="A37" s="1" t="n">
        <v>37895</v>
      </c>
      <c r="C37" s="23" t="n">
        <f aca="false">'Summary by deal'!Z36</f>
        <v>1085000</v>
      </c>
      <c r="E37" s="24" t="n">
        <f aca="false">'Summary by deal'!AA36</f>
        <v>3.0157</v>
      </c>
      <c r="G37" s="23" t="n">
        <f aca="false">'Summary by deal'!AC36</f>
        <v>0</v>
      </c>
      <c r="K37" s="35" t="n">
        <f aca="false">'Forward Curves'!C37</f>
        <v>4.147</v>
      </c>
      <c r="M37" s="16" t="n">
        <f aca="false">IF(K37&gt;I37,(G37*(K37-I37))+(C37*(K37-E37)),C37*(K37-E37))</f>
        <v>1227460.5</v>
      </c>
      <c r="O37" s="16" t="n">
        <f aca="false">M37*'Forward Curves'!G37</f>
        <v>1083424.21439343</v>
      </c>
      <c r="W37" s="36"/>
      <c r="AA37" s="36"/>
    </row>
    <row r="38" customFormat="false" ht="12.75" hidden="false" customHeight="false" outlineLevel="0" collapsed="false">
      <c r="A38" s="1" t="n">
        <v>37926</v>
      </c>
      <c r="C38" s="23" t="n">
        <f aca="false">'Summary by deal'!Z37</f>
        <v>1050000</v>
      </c>
      <c r="E38" s="24" t="n">
        <f aca="false">'Summary by deal'!AA37</f>
        <v>3.1127</v>
      </c>
      <c r="G38" s="23" t="n">
        <f aca="false">'Summary by deal'!AC37</f>
        <v>0</v>
      </c>
      <c r="K38" s="35" t="n">
        <f aca="false">'Forward Curves'!C38</f>
        <v>4.263</v>
      </c>
      <c r="M38" s="16" t="n">
        <f aca="false">IF(K38&gt;I38,(G38*(K38-I38))+(C38*(K38-E38)),C38*(K38-E38))</f>
        <v>1207815</v>
      </c>
      <c r="O38" s="16" t="n">
        <f aca="false">M38*'Forward Curves'!G38</f>
        <v>1061282.04371049</v>
      </c>
      <c r="W38" s="36"/>
      <c r="AA38" s="36"/>
    </row>
    <row r="39" customFormat="false" ht="12.75" hidden="false" customHeight="false" outlineLevel="0" collapsed="false">
      <c r="A39" s="1" t="n">
        <v>37956</v>
      </c>
      <c r="C39" s="23" t="n">
        <f aca="false">'Summary by deal'!Z38</f>
        <v>1085000</v>
      </c>
      <c r="E39" s="24" t="n">
        <f aca="false">'Summary by deal'!AA38</f>
        <v>3.1997</v>
      </c>
      <c r="G39" s="23" t="n">
        <f aca="false">'Summary by deal'!AC38</f>
        <v>0</v>
      </c>
      <c r="K39" s="35" t="n">
        <f aca="false">'Forward Curves'!C39</f>
        <v>4.386</v>
      </c>
      <c r="M39" s="16" t="n">
        <f aca="false">IF(K39&gt;I39,(G39*(K39-I39))+(C39*(K39-E39)),C39*(K39-E39))</f>
        <v>1287135.5</v>
      </c>
      <c r="O39" s="16" t="n">
        <f aca="false">M39*'Forward Curves'!G39</f>
        <v>1125868.99227975</v>
      </c>
      <c r="W39" s="36"/>
      <c r="AA39" s="36"/>
    </row>
    <row r="40" customFormat="false" ht="12.75" hidden="false" customHeight="false" outlineLevel="0" collapsed="false">
      <c r="A40" s="1" t="n">
        <v>37987</v>
      </c>
      <c r="C40" s="23" t="n">
        <f aca="false">'Summary by deal'!Z39</f>
        <v>1085000</v>
      </c>
      <c r="E40" s="24" t="n">
        <f aca="false">'Summary by deal'!AA39</f>
        <v>3.3987</v>
      </c>
      <c r="G40" s="23" t="n">
        <f aca="false">'Summary by deal'!AC39</f>
        <v>0</v>
      </c>
      <c r="K40" s="35" t="n">
        <f aca="false">'Forward Curves'!C40</f>
        <v>4.426</v>
      </c>
      <c r="M40" s="16" t="n">
        <f aca="false">IF(K40&gt;I40,(G40*(K40-I40))+(C40*(K40-E40)),C40*(K40-E40))</f>
        <v>1114620.5</v>
      </c>
      <c r="O40" s="16" t="n">
        <f aca="false">M40*'Forward Curves'!G40</f>
        <v>970508.195873037</v>
      </c>
      <c r="V40" s="0" t="n">
        <v>2004</v>
      </c>
      <c r="W40" s="36" t="n">
        <f aca="false">(C40*E40+C41*E41+C42*E42+C43*E43+C44*E44+C45*E45+C46*E46+C47*E47+C48*E48+C49*E49+C50*E50+C51*E51)/SUM(C40:C51)</f>
        <v>2.93864808743169</v>
      </c>
      <c r="Z40" s="0" t="n">
        <f aca="false">V40</f>
        <v>2004</v>
      </c>
      <c r="AA40" s="36"/>
    </row>
    <row r="41" customFormat="false" ht="12.75" hidden="false" customHeight="false" outlineLevel="0" collapsed="false">
      <c r="A41" s="1" t="n">
        <v>38018</v>
      </c>
      <c r="C41" s="23" t="n">
        <f aca="false">'Summary by deal'!Z40</f>
        <v>1015000</v>
      </c>
      <c r="E41" s="24" t="n">
        <f aca="false">'Summary by deal'!AA40</f>
        <v>3.2317</v>
      </c>
      <c r="G41" s="23" t="n">
        <f aca="false">'Summary by deal'!AC40</f>
        <v>0</v>
      </c>
      <c r="K41" s="35" t="n">
        <f aca="false">'Forward Curves'!C41</f>
        <v>4.306</v>
      </c>
      <c r="M41" s="16" t="n">
        <f aca="false">IF(K41&gt;I41,(G41*(K41-I41))+(C41*(K41-E41)),C41*(K41-E41))</f>
        <v>1090414.5</v>
      </c>
      <c r="O41" s="16" t="n">
        <f aca="false">M41*'Forward Curves'!G41</f>
        <v>945048.108289575</v>
      </c>
      <c r="W41" s="36"/>
      <c r="AA41" s="36"/>
    </row>
    <row r="42" customFormat="false" ht="12.75" hidden="false" customHeight="false" outlineLevel="0" collapsed="false">
      <c r="A42" s="1" t="n">
        <v>38047</v>
      </c>
      <c r="C42" s="23" t="n">
        <f aca="false">'Summary by deal'!Z41</f>
        <v>1085000</v>
      </c>
      <c r="E42" s="24" t="n">
        <f aca="false">'Summary by deal'!AA41</f>
        <v>3.0457</v>
      </c>
      <c r="G42" s="23" t="n">
        <f aca="false">'Summary by deal'!AC41</f>
        <v>0</v>
      </c>
      <c r="K42" s="35" t="n">
        <f aca="false">'Forward Curves'!C42</f>
        <v>4.166</v>
      </c>
      <c r="M42" s="16" t="n">
        <f aca="false">IF(K42&gt;I42,(G42*(K42-I42))+(C42*(K42-E42)),C42*(K42-E42))</f>
        <v>1215525.5</v>
      </c>
      <c r="O42" s="16" t="n">
        <f aca="false">M42*'Forward Curves'!G42</f>
        <v>1048621.40857871</v>
      </c>
      <c r="W42" s="36"/>
      <c r="AA42" s="36"/>
    </row>
    <row r="43" customFormat="false" ht="12.75" hidden="false" customHeight="false" outlineLevel="0" collapsed="false">
      <c r="A43" s="1" t="n">
        <v>38078</v>
      </c>
      <c r="C43" s="23" t="n">
        <f aca="false">'Summary by deal'!Z42</f>
        <v>1050000</v>
      </c>
      <c r="E43" s="24" t="n">
        <f aca="false">'Summary by deal'!AA42</f>
        <v>2.8607</v>
      </c>
      <c r="G43" s="23" t="n">
        <f aca="false">'Summary by deal'!AC42</f>
        <v>0</v>
      </c>
      <c r="K43" s="35" t="n">
        <f aca="false">'Forward Curves'!C43</f>
        <v>4.012</v>
      </c>
      <c r="M43" s="16" t="n">
        <f aca="false">IF(K43&gt;I43,(G43*(K43-I43))+(C43*(K43-E43)),C43*(K43-E43))</f>
        <v>1208865</v>
      </c>
      <c r="O43" s="16" t="n">
        <f aca="false">M43*'Forward Curves'!G43</f>
        <v>1038045.23829151</v>
      </c>
      <c r="W43" s="36"/>
      <c r="AA43" s="36"/>
    </row>
    <row r="44" customFormat="false" ht="12.75" hidden="false" customHeight="false" outlineLevel="0" collapsed="false">
      <c r="A44" s="1" t="n">
        <v>38108</v>
      </c>
      <c r="C44" s="23" t="n">
        <f aca="false">'Summary by deal'!Z43</f>
        <v>1085000</v>
      </c>
      <c r="E44" s="24" t="n">
        <f aca="false">'Summary by deal'!AA43</f>
        <v>2.8057</v>
      </c>
      <c r="G44" s="23" t="n">
        <f aca="false">'Summary by deal'!AC43</f>
        <v>0</v>
      </c>
      <c r="K44" s="35" t="n">
        <f aca="false">'Forward Curves'!C44</f>
        <v>4.056</v>
      </c>
      <c r="M44" s="16" t="n">
        <f aca="false">IF(K44&gt;I44,(G44*(K44-I44))+(C44*(K44-E44)),C44*(K44-E44))</f>
        <v>1356575.5</v>
      </c>
      <c r="O44" s="16" t="n">
        <f aca="false">M44*'Forward Curves'!G44</f>
        <v>1159533.98351673</v>
      </c>
      <c r="W44" s="36"/>
      <c r="AA44" s="36"/>
    </row>
    <row r="45" customFormat="false" ht="12.75" hidden="false" customHeight="false" outlineLevel="0" collapsed="false">
      <c r="A45" s="1" t="n">
        <v>38139</v>
      </c>
      <c r="C45" s="23" t="n">
        <f aca="false">'Summary by deal'!Z44</f>
        <v>1050000</v>
      </c>
      <c r="E45" s="24" t="n">
        <f aca="false">'Summary by deal'!AA44</f>
        <v>2.8117</v>
      </c>
      <c r="G45" s="23" t="n">
        <f aca="false">'Summary by deal'!AC44</f>
        <v>0</v>
      </c>
      <c r="K45" s="35" t="n">
        <f aca="false">'Forward Curves'!C45</f>
        <v>4.102</v>
      </c>
      <c r="M45" s="16" t="n">
        <f aca="false">IF(K45&gt;I45,(G45*(K45-I45))+(C45*(K45-E45)),C45*(K45-E45))</f>
        <v>1354815</v>
      </c>
      <c r="O45" s="16" t="n">
        <f aca="false">M45*'Forward Curves'!G45</f>
        <v>1152662.69774436</v>
      </c>
      <c r="W45" s="36"/>
      <c r="AA45" s="36"/>
    </row>
    <row r="46" customFormat="false" ht="12.75" hidden="false" customHeight="false" outlineLevel="0" collapsed="false">
      <c r="A46" s="1" t="n">
        <v>38169</v>
      </c>
      <c r="C46" s="23" t="n">
        <f aca="false">'Summary by deal'!Z45</f>
        <v>1085000</v>
      </c>
      <c r="E46" s="24" t="n">
        <f aca="false">'Summary by deal'!AA45</f>
        <v>2.8197</v>
      </c>
      <c r="G46" s="23" t="n">
        <f aca="false">'Summary by deal'!AC45</f>
        <v>0</v>
      </c>
      <c r="K46" s="35" t="n">
        <f aca="false">'Forward Curves'!C46</f>
        <v>4.14</v>
      </c>
      <c r="M46" s="16" t="n">
        <f aca="false">IF(K46&gt;I46,(G46*(K46-I46))+(C46*(K46-E46)),C46*(K46-E46))</f>
        <v>1432525.5</v>
      </c>
      <c r="O46" s="16" t="n">
        <f aca="false">M46*'Forward Curves'!G46</f>
        <v>1213133.74933208</v>
      </c>
      <c r="W46" s="36"/>
      <c r="AA46" s="36"/>
    </row>
    <row r="47" customFormat="false" ht="12.75" hidden="false" customHeight="false" outlineLevel="0" collapsed="false">
      <c r="A47" s="1" t="n">
        <v>38200</v>
      </c>
      <c r="C47" s="23" t="n">
        <f aca="false">'Summary by deal'!Z46</f>
        <v>1085000</v>
      </c>
      <c r="E47" s="24" t="n">
        <f aca="false">'Summary by deal'!AA46</f>
        <v>2.8237</v>
      </c>
      <c r="G47" s="23" t="n">
        <f aca="false">'Summary by deal'!AC46</f>
        <v>0</v>
      </c>
      <c r="K47" s="35" t="n">
        <f aca="false">'Forward Curves'!C47</f>
        <v>4.185</v>
      </c>
      <c r="M47" s="16" t="n">
        <f aca="false">IF(K47&gt;I47,(G47*(K47-I47))+(C47*(K47-E47)),C47*(K47-E47))</f>
        <v>1477010.5</v>
      </c>
      <c r="O47" s="16" t="n">
        <f aca="false">M47*'Forward Curves'!G47</f>
        <v>1244978.54435214</v>
      </c>
      <c r="W47" s="36"/>
      <c r="AA47" s="36"/>
    </row>
    <row r="48" customFormat="false" ht="12.75" hidden="false" customHeight="false" outlineLevel="0" collapsed="false">
      <c r="A48" s="1" t="n">
        <v>38231</v>
      </c>
      <c r="C48" s="23" t="n">
        <f aca="false">'Summary by deal'!Z47</f>
        <v>1050000</v>
      </c>
      <c r="E48" s="24" t="n">
        <f aca="false">'Summary by deal'!AA47</f>
        <v>2.8117</v>
      </c>
      <c r="G48" s="23" t="n">
        <f aca="false">'Summary by deal'!AC47</f>
        <v>0</v>
      </c>
      <c r="K48" s="35" t="n">
        <f aca="false">'Forward Curves'!C48</f>
        <v>4.199</v>
      </c>
      <c r="M48" s="16" t="n">
        <f aca="false">IF(K48&gt;I48,(G48*(K48-I48))+(C48*(K48-E48)),C48*(K48-E48))</f>
        <v>1456665</v>
      </c>
      <c r="O48" s="16" t="n">
        <f aca="false">M48*'Forward Curves'!G48</f>
        <v>1222078.33666021</v>
      </c>
      <c r="W48" s="36"/>
      <c r="AA48" s="36"/>
    </row>
    <row r="49" customFormat="false" ht="12.75" hidden="false" customHeight="false" outlineLevel="0" collapsed="false">
      <c r="A49" s="1" t="n">
        <v>38261</v>
      </c>
      <c r="C49" s="23" t="n">
        <f aca="false">'Summary by deal'!Z48</f>
        <v>1085000</v>
      </c>
      <c r="E49" s="24" t="n">
        <f aca="false">'Summary by deal'!AA48</f>
        <v>2.7977</v>
      </c>
      <c r="G49" s="23" t="n">
        <f aca="false">'Summary by deal'!AC48</f>
        <v>0</v>
      </c>
      <c r="K49" s="35" t="n">
        <f aca="false">'Forward Curves'!C49</f>
        <v>4.222</v>
      </c>
      <c r="M49" s="16" t="n">
        <f aca="false">IF(K49&gt;I49,(G49*(K49-I49))+(C49*(K49-E49)),C49*(K49-E49))</f>
        <v>1545365.5</v>
      </c>
      <c r="O49" s="16" t="n">
        <f aca="false">M49*'Forward Curves'!G49</f>
        <v>1290428.23389172</v>
      </c>
      <c r="W49" s="36"/>
      <c r="AA49" s="36"/>
    </row>
    <row r="50" customFormat="false" ht="12.75" hidden="false" customHeight="false" outlineLevel="0" collapsed="false">
      <c r="A50" s="1" t="n">
        <v>38292</v>
      </c>
      <c r="C50" s="23" t="n">
        <f aca="false">'Summary by deal'!Z49</f>
        <v>1050000</v>
      </c>
      <c r="E50" s="24" t="n">
        <f aca="false">'Summary by deal'!AA49</f>
        <v>2.8897</v>
      </c>
      <c r="G50" s="23" t="n">
        <f aca="false">'Summary by deal'!AC49</f>
        <v>0</v>
      </c>
      <c r="K50" s="35" t="n">
        <f aca="false">'Forward Curves'!C50</f>
        <v>4.338</v>
      </c>
      <c r="M50" s="16" t="n">
        <f aca="false">IF(K50&gt;I50,(G50*(K50-I50))+(C50*(K50-E50)),C50*(K50-E50))</f>
        <v>1520715</v>
      </c>
      <c r="O50" s="16" t="n">
        <f aca="false">M50*'Forward Curves'!G50</f>
        <v>1263867.07476549</v>
      </c>
      <c r="W50" s="36"/>
      <c r="AA50" s="36"/>
    </row>
    <row r="51" customFormat="false" ht="12.75" hidden="false" customHeight="false" outlineLevel="0" collapsed="false">
      <c r="A51" s="1" t="n">
        <v>38322</v>
      </c>
      <c r="C51" s="23" t="n">
        <f aca="false">'Summary by deal'!Z50</f>
        <v>1085000</v>
      </c>
      <c r="E51" s="24" t="n">
        <f aca="false">'Summary by deal'!AA50</f>
        <v>2.9737</v>
      </c>
      <c r="G51" s="23" t="n">
        <f aca="false">'Summary by deal'!AC50</f>
        <v>0</v>
      </c>
      <c r="K51" s="35" t="n">
        <f aca="false">'Forward Curves'!C51</f>
        <v>4.461</v>
      </c>
      <c r="M51" s="16" t="n">
        <f aca="false">IF(K51&gt;I51,(G51*(K51-I51))+(C51*(K51-E51)),C51*(K51-E51))</f>
        <v>1613720.5</v>
      </c>
      <c r="O51" s="16" t="n">
        <f aca="false">M51*'Forward Curves'!G51</f>
        <v>1334842.3323361</v>
      </c>
      <c r="W51" s="36"/>
      <c r="AA51" s="36"/>
    </row>
    <row r="52" customFormat="false" ht="12.75" hidden="false" customHeight="false" outlineLevel="0" collapsed="false">
      <c r="A52" s="1" t="n">
        <v>38353</v>
      </c>
      <c r="C52" s="23" t="n">
        <f aca="false">'Summary by deal'!Z51</f>
        <v>1085000</v>
      </c>
      <c r="E52" s="24" t="n">
        <f aca="false">'Summary by deal'!AA51</f>
        <v>3.2807</v>
      </c>
      <c r="G52" s="23" t="n">
        <f aca="false">'Summary by deal'!AC51</f>
        <v>0</v>
      </c>
      <c r="K52" s="35" t="n">
        <f aca="false">'Forward Curves'!C52</f>
        <v>4.446</v>
      </c>
      <c r="M52" s="16" t="n">
        <f aca="false">IF(K52&gt;I52,(G52*(K52-I52))+(C52*(K52-E52)),C52*(K52-E52))</f>
        <v>1264350.5</v>
      </c>
      <c r="O52" s="16" t="n">
        <f aca="false">M52*'Forward Curves'!G52</f>
        <v>1040864.41841344</v>
      </c>
      <c r="V52" s="0" t="n">
        <v>2005</v>
      </c>
      <c r="W52" s="36" t="n">
        <f aca="false">(C52*E52+C53*E53+C54*E54+C55*E55+C56*E56+C57*E57+C58*E58+C59*E59+C60*E60+C61*E61+C62*E62+C63*E63)/SUM(C52:C63)</f>
        <v>2.82786164383562</v>
      </c>
      <c r="Z52" s="0" t="n">
        <f aca="false">V52</f>
        <v>2005</v>
      </c>
      <c r="AA52" s="36"/>
    </row>
    <row r="53" customFormat="false" ht="12.75" hidden="false" customHeight="false" outlineLevel="0" collapsed="false">
      <c r="A53" s="1" t="n">
        <v>38384</v>
      </c>
      <c r="C53" s="23" t="n">
        <f aca="false">'Summary by deal'!Z52</f>
        <v>980000</v>
      </c>
      <c r="E53" s="24" t="n">
        <f aca="false">'Summary by deal'!AA52</f>
        <v>3.1177</v>
      </c>
      <c r="G53" s="23" t="n">
        <f aca="false">'Summary by deal'!AC52</f>
        <v>0</v>
      </c>
      <c r="K53" s="35" t="n">
        <f aca="false">'Forward Curves'!C53</f>
        <v>4.326</v>
      </c>
      <c r="M53" s="16" t="n">
        <f aca="false">IF(K53&gt;I53,(G53*(K53-I53))+(C53*(K53-E53)),C53*(K53-E53))</f>
        <v>1184134</v>
      </c>
      <c r="O53" s="16" t="n">
        <f aca="false">M53*'Forward Curves'!G53</f>
        <v>970146.822485673</v>
      </c>
      <c r="W53" s="36"/>
      <c r="AA53" s="36"/>
    </row>
    <row r="54" customFormat="false" ht="12.75" hidden="false" customHeight="false" outlineLevel="0" collapsed="false">
      <c r="A54" s="1" t="n">
        <v>38412</v>
      </c>
      <c r="C54" s="23" t="n">
        <f aca="false">'Summary by deal'!Z53</f>
        <v>1085000</v>
      </c>
      <c r="E54" s="24" t="n">
        <f aca="false">'Summary by deal'!AA53</f>
        <v>2.9347</v>
      </c>
      <c r="G54" s="23" t="n">
        <f aca="false">'Summary by deal'!AC53</f>
        <v>0</v>
      </c>
      <c r="K54" s="35" t="n">
        <f aca="false">'Forward Curves'!C54</f>
        <v>4.186</v>
      </c>
      <c r="M54" s="16" t="n">
        <f aca="false">IF(K54&gt;I54,(G54*(K54-I54))+(C54*(K54-E54)),C54*(K54-E54))</f>
        <v>1357660.5</v>
      </c>
      <c r="O54" s="16" t="n">
        <f aca="false">M54*'Forward Curves'!G54</f>
        <v>1107011.19761651</v>
      </c>
      <c r="W54" s="36"/>
      <c r="AA54" s="36"/>
    </row>
    <row r="55" customFormat="false" ht="12.75" hidden="false" customHeight="false" outlineLevel="0" collapsed="false">
      <c r="A55" s="1" t="n">
        <v>38443</v>
      </c>
      <c r="C55" s="23" t="n">
        <f aca="false">'Summary by deal'!Z54</f>
        <v>1050000</v>
      </c>
      <c r="E55" s="24" t="n">
        <f aca="false">'Summary by deal'!AA54</f>
        <v>2.7527</v>
      </c>
      <c r="G55" s="23" t="n">
        <f aca="false">'Summary by deal'!AC54</f>
        <v>0</v>
      </c>
      <c r="K55" s="35" t="n">
        <f aca="false">'Forward Curves'!C55</f>
        <v>4.032</v>
      </c>
      <c r="M55" s="16" t="n">
        <f aca="false">IF(K55&gt;I55,(G55*(K55-I55))+(C55*(K55-E55)),C55*(K55-E55))</f>
        <v>1343265</v>
      </c>
      <c r="O55" s="16" t="n">
        <f aca="false">M55*'Forward Curves'!G55</f>
        <v>1090014.35243974</v>
      </c>
      <c r="W55" s="36"/>
      <c r="AA55" s="36"/>
    </row>
    <row r="56" customFormat="false" ht="12.75" hidden="false" customHeight="false" outlineLevel="0" collapsed="false">
      <c r="A56" s="1" t="n">
        <v>38473</v>
      </c>
      <c r="C56" s="23" t="n">
        <f aca="false">'Summary by deal'!Z55</f>
        <v>1085000</v>
      </c>
      <c r="E56" s="24" t="n">
        <f aca="false">'Summary by deal'!AA55</f>
        <v>2.6987</v>
      </c>
      <c r="G56" s="23" t="n">
        <f aca="false">'Summary by deal'!AC55</f>
        <v>0</v>
      </c>
      <c r="K56" s="35" t="n">
        <f aca="false">'Forward Curves'!C56</f>
        <v>4.076</v>
      </c>
      <c r="M56" s="16" t="n">
        <f aca="false">IF(K56&gt;I56,(G56*(K56-I56))+(C56*(K56-E56)),C56*(K56-E56))</f>
        <v>1494370.5</v>
      </c>
      <c r="O56" s="16" t="n">
        <f aca="false">M56*'Forward Curves'!G56</f>
        <v>1206855.37677057</v>
      </c>
      <c r="W56" s="36"/>
      <c r="AA56" s="36"/>
    </row>
    <row r="57" customFormat="false" ht="12.75" hidden="false" customHeight="false" outlineLevel="0" collapsed="false">
      <c r="A57" s="1" t="n">
        <v>38504</v>
      </c>
      <c r="C57" s="23" t="n">
        <f aca="false">'Summary by deal'!Z56</f>
        <v>1050000</v>
      </c>
      <c r="E57" s="24" t="n">
        <f aca="false">'Summary by deal'!AA56</f>
        <v>2.7057</v>
      </c>
      <c r="G57" s="23" t="n">
        <f aca="false">'Summary by deal'!AC56</f>
        <v>0</v>
      </c>
      <c r="K57" s="35" t="n">
        <f aca="false">'Forward Curves'!C57</f>
        <v>4.122</v>
      </c>
      <c r="M57" s="16" t="n">
        <f aca="false">IF(K57&gt;I57,(G57*(K57-I57))+(C57*(K57-E57)),C57*(K57-E57))</f>
        <v>1487115</v>
      </c>
      <c r="O57" s="16" t="n">
        <f aca="false">M57*'Forward Curves'!G57</f>
        <v>1195230.04791268</v>
      </c>
      <c r="W57" s="36"/>
      <c r="AA57" s="36"/>
    </row>
    <row r="58" customFormat="false" ht="12.75" hidden="false" customHeight="false" outlineLevel="0" collapsed="false">
      <c r="A58" s="1" t="n">
        <v>38534</v>
      </c>
      <c r="C58" s="23" t="n">
        <f aca="false">'Summary by deal'!Z57</f>
        <v>1085000</v>
      </c>
      <c r="E58" s="24" t="n">
        <f aca="false">'Summary by deal'!AA57</f>
        <v>2.7137</v>
      </c>
      <c r="G58" s="23" t="n">
        <f aca="false">'Summary by deal'!AC57</f>
        <v>0</v>
      </c>
      <c r="K58" s="35" t="n">
        <f aca="false">'Forward Curves'!C58</f>
        <v>4.16</v>
      </c>
      <c r="M58" s="16" t="n">
        <f aca="false">IF(K58&gt;I58,(G58*(K58-I58))+(C58*(K58-E58)),C58*(K58-E58))</f>
        <v>1569235.5</v>
      </c>
      <c r="O58" s="16" t="n">
        <f aca="false">M58*'Forward Curves'!G58</f>
        <v>1255055.88247871</v>
      </c>
      <c r="W58" s="36"/>
      <c r="AA58" s="36"/>
    </row>
    <row r="59" customFormat="false" ht="12.75" hidden="false" customHeight="false" outlineLevel="0" collapsed="false">
      <c r="A59" s="1" t="n">
        <v>38565</v>
      </c>
      <c r="C59" s="23" t="n">
        <f aca="false">'Summary by deal'!Z58</f>
        <v>1085000</v>
      </c>
      <c r="E59" s="24" t="n">
        <f aca="false">'Summary by deal'!AA58</f>
        <v>2.7177</v>
      </c>
      <c r="G59" s="23" t="n">
        <f aca="false">'Summary by deal'!AC58</f>
        <v>0</v>
      </c>
      <c r="K59" s="35" t="n">
        <f aca="false">'Forward Curves'!C59</f>
        <v>4.205</v>
      </c>
      <c r="M59" s="16" t="n">
        <f aca="false">IF(K59&gt;I59,(G59*(K59-I59))+(C59*(K59-E59)),C59*(K59-E59))</f>
        <v>1613720.5</v>
      </c>
      <c r="O59" s="16" t="n">
        <f aca="false">M59*'Forward Curves'!G59</f>
        <v>1284129.72923882</v>
      </c>
      <c r="W59" s="36"/>
      <c r="AA59" s="36"/>
    </row>
    <row r="60" customFormat="false" ht="12.75" hidden="false" customHeight="false" outlineLevel="0" collapsed="false">
      <c r="A60" s="1" t="n">
        <v>38596</v>
      </c>
      <c r="C60" s="23" t="n">
        <f aca="false">'Summary by deal'!Z59</f>
        <v>1050000</v>
      </c>
      <c r="E60" s="24" t="n">
        <f aca="false">'Summary by deal'!AA59</f>
        <v>2.7047</v>
      </c>
      <c r="G60" s="23" t="n">
        <f aca="false">'Summary by deal'!AC59</f>
        <v>0</v>
      </c>
      <c r="K60" s="35" t="n">
        <f aca="false">'Forward Curves'!C60</f>
        <v>4.219</v>
      </c>
      <c r="M60" s="16" t="n">
        <f aca="false">IF(K60&gt;I60,(G60*(K60-I60))+(C60*(K60-E60)),C60*(K60-E60))</f>
        <v>1590015</v>
      </c>
      <c r="O60" s="16" t="n">
        <f aca="false">M60*'Forward Curves'!G60</f>
        <v>1258853.11839584</v>
      </c>
      <c r="W60" s="36"/>
      <c r="AA60" s="36"/>
    </row>
    <row r="61" customFormat="false" ht="12.75" hidden="false" customHeight="false" outlineLevel="0" collapsed="false">
      <c r="A61" s="1" t="n">
        <v>38626</v>
      </c>
      <c r="C61" s="23" t="n">
        <f aca="false">'Summary by deal'!Z60</f>
        <v>1085000</v>
      </c>
      <c r="E61" s="24" t="n">
        <f aca="false">'Summary by deal'!AA60</f>
        <v>2.6897</v>
      </c>
      <c r="G61" s="23" t="n">
        <f aca="false">'Summary by deal'!AC60</f>
        <v>0</v>
      </c>
      <c r="K61" s="35" t="n">
        <f aca="false">'Forward Curves'!C61</f>
        <v>4.242</v>
      </c>
      <c r="M61" s="16" t="n">
        <f aca="false">IF(K61&gt;I61,(G61*(K61-I61))+(C61*(K61-E61)),C61*(K61-E61))</f>
        <v>1684245.5</v>
      </c>
      <c r="O61" s="16" t="n">
        <f aca="false">M61*'Forward Curves'!G61</f>
        <v>1326695.00377097</v>
      </c>
      <c r="W61" s="36"/>
      <c r="AA61" s="36"/>
    </row>
    <row r="62" customFormat="false" ht="12.75" hidden="false" customHeight="false" outlineLevel="0" collapsed="false">
      <c r="A62" s="1" t="n">
        <v>38657</v>
      </c>
      <c r="C62" s="23" t="n">
        <f aca="false">'Summary by deal'!Z61</f>
        <v>1050000</v>
      </c>
      <c r="E62" s="24" t="n">
        <f aca="false">'Summary by deal'!AA61</f>
        <v>2.7767</v>
      </c>
      <c r="G62" s="23" t="n">
        <f aca="false">'Summary by deal'!AC61</f>
        <v>0</v>
      </c>
      <c r="K62" s="35" t="n">
        <f aca="false">'Forward Curves'!C62</f>
        <v>4.358</v>
      </c>
      <c r="M62" s="16" t="n">
        <f aca="false">IF(K62&gt;I62,(G62*(K62-I62))+(C62*(K62-E62)),C62*(K62-E62))</f>
        <v>1660365</v>
      </c>
      <c r="O62" s="16" t="n">
        <f aca="false">M62*'Forward Curves'!G62</f>
        <v>1301181.68200876</v>
      </c>
      <c r="W62" s="36"/>
      <c r="AA62" s="36"/>
    </row>
    <row r="63" customFormat="false" ht="12.75" hidden="false" customHeight="false" outlineLevel="0" collapsed="false">
      <c r="A63" s="1" t="n">
        <v>38687</v>
      </c>
      <c r="C63" s="23" t="n">
        <f aca="false">'Summary by deal'!Z62</f>
        <v>1085000</v>
      </c>
      <c r="E63" s="24" t="n">
        <f aca="false">'Summary by deal'!AA62</f>
        <v>2.8577</v>
      </c>
      <c r="G63" s="23" t="n">
        <f aca="false">'Summary by deal'!AC62</f>
        <v>0</v>
      </c>
      <c r="K63" s="35" t="n">
        <f aca="false">'Forward Curves'!C63</f>
        <v>4.481</v>
      </c>
      <c r="M63" s="16" t="n">
        <f aca="false">IF(K63&gt;I63,(G63*(K63-I63))+(C63*(K63-E63)),C63*(K63-E63))</f>
        <v>1761280.5</v>
      </c>
      <c r="O63" s="16" t="n">
        <f aca="false">M63*'Forward Curves'!G63</f>
        <v>1373189.8206606</v>
      </c>
      <c r="W63" s="36"/>
      <c r="AA63" s="36"/>
    </row>
    <row r="64" customFormat="false" ht="12.75" hidden="false" customHeight="false" outlineLevel="0" collapsed="false">
      <c r="A64" s="1" t="n">
        <v>38718</v>
      </c>
      <c r="C64" s="23" t="n">
        <f aca="false">'Summary by deal'!Z63</f>
        <v>1085000</v>
      </c>
      <c r="E64" s="24" t="n">
        <f aca="false">'Summary by deal'!AA63</f>
        <v>3.2427</v>
      </c>
      <c r="G64" s="23" t="n">
        <f aca="false">'Summary by deal'!AC63</f>
        <v>0</v>
      </c>
      <c r="K64" s="35" t="n">
        <f aca="false">'Forward Curves'!C64</f>
        <v>4.486</v>
      </c>
      <c r="M64" s="16" t="n">
        <f aca="false">IF(K64&gt;I64,(G64*(K64-I64))+(C64*(K64-E64)),C64*(K64-E64))</f>
        <v>1348980.5</v>
      </c>
      <c r="O64" s="16" t="n">
        <f aca="false">M64*'Forward Curves'!G64</f>
        <v>1046289.36902496</v>
      </c>
      <c r="V64" s="0" t="n">
        <v>2006</v>
      </c>
      <c r="W64" s="36" t="n">
        <f aca="false">(C64*E64+C65*E65+C66*E66+C67*E67+C68*E68+C69*E69+C70*E70+C71*E71+C72*E72+C73*E73+C74*E74+C75*E75)/SUM(C64:C75)</f>
        <v>2.79787808219178</v>
      </c>
      <c r="Z64" s="0" t="n">
        <v>2006</v>
      </c>
      <c r="AA64" s="36"/>
    </row>
    <row r="65" customFormat="false" ht="12.75" hidden="false" customHeight="false" outlineLevel="0" collapsed="false">
      <c r="A65" s="1" t="n">
        <v>38749</v>
      </c>
      <c r="C65" s="23" t="n">
        <f aca="false">'Summary by deal'!Z64</f>
        <v>980000</v>
      </c>
      <c r="E65" s="24" t="n">
        <f aca="false">'Summary by deal'!AA64</f>
        <v>3.0837</v>
      </c>
      <c r="G65" s="23" t="n">
        <f aca="false">'Summary by deal'!AC64</f>
        <v>0</v>
      </c>
      <c r="K65" s="35" t="n">
        <f aca="false">'Forward Curves'!C65</f>
        <v>4.366</v>
      </c>
      <c r="M65" s="16" t="n">
        <f aca="false">IF(K65&gt;I65,(G65*(K65-I65))+(C65*(K65-E65)),C65*(K65-E65))</f>
        <v>1256654</v>
      </c>
      <c r="O65" s="16" t="n">
        <f aca="false">M65*'Forward Curves'!G65</f>
        <v>969602.13094641</v>
      </c>
      <c r="W65" s="36"/>
      <c r="AA65" s="36"/>
    </row>
    <row r="66" customFormat="false" ht="12.75" hidden="false" customHeight="false" outlineLevel="0" collapsed="false">
      <c r="A66" s="1" t="n">
        <v>38777</v>
      </c>
      <c r="C66" s="23" t="n">
        <f aca="false">'Summary by deal'!Z65</f>
        <v>1085000</v>
      </c>
      <c r="E66" s="24" t="n">
        <f aca="false">'Summary by deal'!AA65</f>
        <v>2.9037</v>
      </c>
      <c r="G66" s="23" t="n">
        <f aca="false">'Summary by deal'!AC65</f>
        <v>0</v>
      </c>
      <c r="K66" s="35" t="n">
        <f aca="false">'Forward Curves'!C66</f>
        <v>4.226</v>
      </c>
      <c r="M66" s="16" t="n">
        <f aca="false">IF(K66&gt;I66,(G66*(K66-I66))+(C66*(K66-E66)),C66*(K66-E66))</f>
        <v>1434695.5</v>
      </c>
      <c r="O66" s="16" t="n">
        <f aca="false">M66*'Forward Curves'!G66</f>
        <v>1101267.63633916</v>
      </c>
      <c r="W66" s="36"/>
      <c r="AA66" s="36"/>
    </row>
    <row r="67" customFormat="false" ht="12.75" hidden="false" customHeight="false" outlineLevel="0" collapsed="false">
      <c r="A67" s="1" t="n">
        <v>38808</v>
      </c>
      <c r="C67" s="23" t="n">
        <f aca="false">'Summary by deal'!Z66</f>
        <v>1050000</v>
      </c>
      <c r="E67" s="24" t="n">
        <f aca="false">'Summary by deal'!AA66</f>
        <v>2.7247</v>
      </c>
      <c r="G67" s="23" t="n">
        <f aca="false">'Summary by deal'!AC66</f>
        <v>0</v>
      </c>
      <c r="K67" s="35" t="n">
        <f aca="false">'Forward Curves'!C67</f>
        <v>4.072</v>
      </c>
      <c r="M67" s="16" t="n">
        <f aca="false">IF(K67&gt;I67,(G67*(K67-I67))+(C67*(K67-E67)),C67*(K67-E67))</f>
        <v>1414665</v>
      </c>
      <c r="O67" s="16" t="n">
        <f aca="false">M67*'Forward Curves'!G67</f>
        <v>1080253.95191633</v>
      </c>
      <c r="W67" s="36"/>
      <c r="AA67" s="36"/>
    </row>
    <row r="68" customFormat="false" ht="12.75" hidden="false" customHeight="false" outlineLevel="0" collapsed="false">
      <c r="A68" s="1" t="n">
        <v>38838</v>
      </c>
      <c r="C68" s="23" t="n">
        <f aca="false">'Summary by deal'!Z67</f>
        <v>1085000</v>
      </c>
      <c r="E68" s="24" t="n">
        <f aca="false">'Summary by deal'!AA67</f>
        <v>2.6717</v>
      </c>
      <c r="G68" s="23" t="n">
        <f aca="false">'Summary by deal'!AC67</f>
        <v>0</v>
      </c>
      <c r="K68" s="35" t="n">
        <f aca="false">'Forward Curves'!C68</f>
        <v>4.116</v>
      </c>
      <c r="M68" s="16" t="n">
        <f aca="false">IF(K68&gt;I68,(G68*(K68-I68))+(C68*(K68-E68)),C68*(K68-E68))</f>
        <v>1567065.5</v>
      </c>
      <c r="O68" s="16" t="n">
        <f aca="false">M68*'Forward Curves'!G68</f>
        <v>1190858.34425446</v>
      </c>
      <c r="W68" s="36"/>
      <c r="AA68" s="36"/>
    </row>
    <row r="69" customFormat="false" ht="12.75" hidden="false" customHeight="false" outlineLevel="0" collapsed="false">
      <c r="A69" s="1" t="n">
        <v>38869</v>
      </c>
      <c r="C69" s="23" t="n">
        <f aca="false">'Summary by deal'!Z68</f>
        <v>1050000</v>
      </c>
      <c r="E69" s="24" t="n">
        <f aca="false">'Summary by deal'!AA68</f>
        <v>2.6797</v>
      </c>
      <c r="G69" s="23" t="n">
        <f aca="false">'Summary by deal'!AC68</f>
        <v>0</v>
      </c>
      <c r="K69" s="35" t="n">
        <f aca="false">'Forward Curves'!C69</f>
        <v>4.162</v>
      </c>
      <c r="M69" s="16" t="n">
        <f aca="false">IF(K69&gt;I69,(G69*(K69-I69))+(C69*(K69-E69)),C69*(K69-E69))</f>
        <v>1556415</v>
      </c>
      <c r="O69" s="16" t="n">
        <f aca="false">M69*'Forward Curves'!G69</f>
        <v>1177029.13959032</v>
      </c>
      <c r="W69" s="36"/>
      <c r="AA69" s="36"/>
    </row>
    <row r="70" customFormat="false" ht="12.75" hidden="false" customHeight="false" outlineLevel="0" collapsed="false">
      <c r="A70" s="1" t="n">
        <v>38899</v>
      </c>
      <c r="C70" s="23" t="n">
        <f aca="false">'Summary by deal'!Z69</f>
        <v>1085000</v>
      </c>
      <c r="E70" s="24" t="n">
        <f aca="false">'Summary by deal'!AA69</f>
        <v>2.6877</v>
      </c>
      <c r="G70" s="23" t="n">
        <f aca="false">'Summary by deal'!AC69</f>
        <v>0</v>
      </c>
      <c r="K70" s="35" t="n">
        <f aca="false">'Forward Curves'!C70</f>
        <v>4.2</v>
      </c>
      <c r="M70" s="16" t="n">
        <f aca="false">IF(K70&gt;I70,(G70*(K70-I70))+(C70*(K70-E70)),C70*(K70-E70))</f>
        <v>1640845.5</v>
      </c>
      <c r="O70" s="16" t="n">
        <f aca="false">M70*'Forward Curves'!G70</f>
        <v>1234862.33361619</v>
      </c>
      <c r="W70" s="36"/>
      <c r="AA70" s="36"/>
    </row>
    <row r="71" customFormat="false" ht="12.75" hidden="false" customHeight="false" outlineLevel="0" collapsed="false">
      <c r="A71" s="1" t="n">
        <v>38930</v>
      </c>
      <c r="C71" s="23" t="n">
        <f aca="false">'Summary by deal'!Z70</f>
        <v>1085000</v>
      </c>
      <c r="E71" s="24" t="n">
        <f aca="false">'Summary by deal'!AA70</f>
        <v>2.6917</v>
      </c>
      <c r="G71" s="23" t="n">
        <f aca="false">'Summary by deal'!AC70</f>
        <v>0</v>
      </c>
      <c r="K71" s="35" t="n">
        <f aca="false">'Forward Curves'!C71</f>
        <v>4.245</v>
      </c>
      <c r="M71" s="16" t="n">
        <f aca="false">IF(K71&gt;I71,(G71*(K71-I71))+(C71*(K71-E71)),C71*(K71-E71))</f>
        <v>1685330.5</v>
      </c>
      <c r="O71" s="16" t="n">
        <f aca="false">M71*'Forward Curves'!G71</f>
        <v>1262155.72179873</v>
      </c>
      <c r="W71" s="36"/>
      <c r="AA71" s="36"/>
    </row>
    <row r="72" customFormat="false" ht="12.75" hidden="false" customHeight="false" outlineLevel="0" collapsed="false">
      <c r="A72" s="1" t="n">
        <v>38961</v>
      </c>
      <c r="C72" s="23" t="n">
        <f aca="false">'Summary by deal'!Z71</f>
        <v>1050000</v>
      </c>
      <c r="E72" s="24" t="n">
        <f aca="false">'Summary by deal'!AA71</f>
        <v>2.6777</v>
      </c>
      <c r="G72" s="23" t="n">
        <f aca="false">'Summary by deal'!AC71</f>
        <v>0</v>
      </c>
      <c r="K72" s="35" t="n">
        <f aca="false">'Forward Curves'!C72</f>
        <v>4.259</v>
      </c>
      <c r="M72" s="16" t="n">
        <f aca="false">IF(K72&gt;I72,(G72*(K72-I72))+(C72*(K72-E72)),C72*(K72-E72))</f>
        <v>1660365</v>
      </c>
      <c r="O72" s="16" t="n">
        <f aca="false">M72*'Forward Curves'!G72</f>
        <v>1237378.21492907</v>
      </c>
      <c r="W72" s="36"/>
      <c r="AA72" s="36"/>
    </row>
    <row r="73" customFormat="false" ht="12.75" hidden="false" customHeight="false" outlineLevel="0" collapsed="false">
      <c r="A73" s="1" t="n">
        <v>38991</v>
      </c>
      <c r="C73" s="23" t="n">
        <f aca="false">'Summary by deal'!Z72</f>
        <v>1085000</v>
      </c>
      <c r="E73" s="24" t="n">
        <f aca="false">'Summary by deal'!AA72</f>
        <v>2.6617</v>
      </c>
      <c r="G73" s="23" t="n">
        <f aca="false">'Summary by deal'!AC72</f>
        <v>0</v>
      </c>
      <c r="K73" s="35" t="n">
        <f aca="false">'Forward Curves'!C73</f>
        <v>4.282</v>
      </c>
      <c r="M73" s="16" t="n">
        <f aca="false">IF(K73&gt;I73,(G73*(K73-I73))+(C73*(K73-E73)),C73*(K73-E73))</f>
        <v>1758025.5</v>
      </c>
      <c r="O73" s="16" t="n">
        <f aca="false">M73*'Forward Curves'!G73</f>
        <v>1303753.79135073</v>
      </c>
      <c r="W73" s="36"/>
      <c r="AA73" s="36"/>
    </row>
    <row r="74" customFormat="false" ht="12.75" hidden="false" customHeight="false" outlineLevel="0" collapsed="false">
      <c r="A74" s="1" t="n">
        <v>39022</v>
      </c>
      <c r="C74" s="23" t="n">
        <f aca="false">'Summary by deal'!Z73</f>
        <v>1050000</v>
      </c>
      <c r="E74" s="24" t="n">
        <f aca="false">'Summary by deal'!AA73</f>
        <v>2.7437</v>
      </c>
      <c r="G74" s="23" t="n">
        <f aca="false">'Summary by deal'!AC73</f>
        <v>0</v>
      </c>
      <c r="K74" s="35" t="n">
        <f aca="false">'Forward Curves'!C74</f>
        <v>4.398</v>
      </c>
      <c r="M74" s="16" t="n">
        <f aca="false">IF(K74&gt;I74,(G74*(K74-I74))+(C74*(K74-E74)),C74*(K74-E74))</f>
        <v>1737015</v>
      </c>
      <c r="O74" s="16" t="n">
        <f aca="false">M74*'Forward Curves'!G74</f>
        <v>1281838.09171849</v>
      </c>
      <c r="W74" s="36"/>
      <c r="AA74" s="36"/>
    </row>
    <row r="75" customFormat="false" ht="12.75" hidden="false" customHeight="false" outlineLevel="0" collapsed="false">
      <c r="A75" s="1" t="n">
        <v>39052</v>
      </c>
      <c r="C75" s="23" t="n">
        <f aca="false">'Summary by deal'!Z74</f>
        <v>1085000</v>
      </c>
      <c r="E75" s="24" t="n">
        <f aca="false">'Summary by deal'!AA74</f>
        <v>2.8217</v>
      </c>
      <c r="G75" s="23" t="n">
        <f aca="false">'Summary by deal'!AC74</f>
        <v>0</v>
      </c>
      <c r="K75" s="35" t="n">
        <f aca="false">'Forward Curves'!C75</f>
        <v>4.521</v>
      </c>
      <c r="M75" s="16" t="n">
        <f aca="false">IF(K75&gt;I75,(G75*(K75-I75))+(C75*(K75-E75)),C75*(K75-E75))</f>
        <v>1843740.5</v>
      </c>
      <c r="O75" s="16" t="n">
        <f aca="false">M75*'Forward Curves'!G75</f>
        <v>1353908.34688653</v>
      </c>
      <c r="W75" s="36"/>
      <c r="AA75" s="36"/>
    </row>
    <row r="76" customFormat="false" ht="12.75" hidden="false" customHeight="false" outlineLevel="0" collapsed="false">
      <c r="A76" s="1"/>
      <c r="W76" s="36"/>
      <c r="AA76" s="36"/>
    </row>
    <row r="77" customFormat="false" ht="12.75" hidden="false" customHeight="false" outlineLevel="0" collapsed="false">
      <c r="A77" s="1"/>
      <c r="W77" s="36"/>
      <c r="AA77" s="36"/>
    </row>
    <row r="78" customFormat="false" ht="12.75" hidden="false" customHeight="false" outlineLevel="0" collapsed="false">
      <c r="A78" s="1"/>
      <c r="W78" s="36"/>
      <c r="AA78" s="36"/>
    </row>
    <row r="79" customFormat="false" ht="12.75" hidden="false" customHeight="false" outlineLevel="0" collapsed="false">
      <c r="A79" s="1"/>
      <c r="W79" s="36"/>
      <c r="AA79" s="36"/>
    </row>
    <row r="80" customFormat="false" ht="12.75" hidden="false" customHeight="false" outlineLevel="0" collapsed="false">
      <c r="W80" s="36"/>
      <c r="AA80" s="36"/>
    </row>
    <row r="81" customFormat="false" ht="12.75" hidden="false" customHeight="false" outlineLevel="0" collapsed="false">
      <c r="W81" s="36"/>
      <c r="AA81" s="36"/>
    </row>
    <row r="82" customFormat="false" ht="12.75" hidden="false" customHeight="false" outlineLevel="0" collapsed="false">
      <c r="W82" s="36"/>
      <c r="AA82" s="36"/>
    </row>
    <row r="83" customFormat="false" ht="12.75" hidden="false" customHeight="false" outlineLevel="0" collapsed="false">
      <c r="W83" s="36"/>
      <c r="AA83" s="36"/>
    </row>
    <row r="84" customFormat="false" ht="12.75" hidden="false" customHeight="false" outlineLevel="0" collapsed="false">
      <c r="W84" s="36"/>
      <c r="AA84" s="36"/>
    </row>
    <row r="85" customFormat="false" ht="12.75" hidden="false" customHeight="false" outlineLevel="0" collapsed="false">
      <c r="W85" s="36"/>
      <c r="AA85" s="36"/>
    </row>
    <row r="86" customFormat="false" ht="12.75" hidden="false" customHeight="false" outlineLevel="0" collapsed="false">
      <c r="W86" s="36"/>
      <c r="AA86" s="36"/>
    </row>
    <row r="87" customFormat="false" ht="12.75" hidden="false" customHeight="false" outlineLevel="0" collapsed="false">
      <c r="W87" s="36"/>
      <c r="AA87" s="36"/>
    </row>
    <row r="88" customFormat="false" ht="12.75" hidden="false" customHeight="false" outlineLevel="0" collapsed="false">
      <c r="W88" s="36"/>
      <c r="AA88" s="36"/>
    </row>
    <row r="89" customFormat="false" ht="12.75" hidden="false" customHeight="false" outlineLevel="0" collapsed="false">
      <c r="W89" s="36"/>
      <c r="AA89" s="36"/>
    </row>
    <row r="90" customFormat="false" ht="12.75" hidden="false" customHeight="false" outlineLevel="0" collapsed="false">
      <c r="W90" s="36"/>
      <c r="AA90" s="36"/>
    </row>
    <row r="91" customFormat="false" ht="12.75" hidden="false" customHeight="false" outlineLevel="0" collapsed="false">
      <c r="W91" s="36"/>
      <c r="AA91" s="36"/>
    </row>
    <row r="92" customFormat="false" ht="12.75" hidden="false" customHeight="false" outlineLevel="0" collapsed="false">
      <c r="W92" s="36"/>
      <c r="AA92" s="36"/>
    </row>
    <row r="93" customFormat="false" ht="12.75" hidden="false" customHeight="false" outlineLevel="0" collapsed="false">
      <c r="W93" s="36"/>
      <c r="AA93" s="36"/>
    </row>
    <row r="94" customFormat="false" ht="12.75" hidden="false" customHeight="false" outlineLevel="0" collapsed="false">
      <c r="W94" s="36"/>
      <c r="AA94" s="36"/>
    </row>
    <row r="95" customFormat="false" ht="12.75" hidden="false" customHeight="false" outlineLevel="0" collapsed="false">
      <c r="W95" s="36"/>
      <c r="AA95" s="36"/>
    </row>
    <row r="96" customFormat="false" ht="12.75" hidden="false" customHeight="false" outlineLevel="0" collapsed="false">
      <c r="W96" s="36"/>
      <c r="AA96" s="36"/>
    </row>
    <row r="97" customFormat="false" ht="12.75" hidden="false" customHeight="false" outlineLevel="0" collapsed="false">
      <c r="W97" s="36"/>
      <c r="AA97" s="36"/>
    </row>
    <row r="98" customFormat="false" ht="12.75" hidden="false" customHeight="false" outlineLevel="0" collapsed="false">
      <c r="W98" s="36"/>
      <c r="AA98" s="36"/>
    </row>
    <row r="99" customFormat="false" ht="12.75" hidden="false" customHeight="false" outlineLevel="0" collapsed="false">
      <c r="W99" s="36"/>
      <c r="AA99" s="36"/>
    </row>
    <row r="100" customFormat="false" ht="12.75" hidden="false" customHeight="false" outlineLevel="0" collapsed="false">
      <c r="W100" s="36"/>
      <c r="AA100" s="36"/>
    </row>
    <row r="101" customFormat="false" ht="12.75" hidden="false" customHeight="false" outlineLevel="0" collapsed="false">
      <c r="W101" s="36"/>
      <c r="AA101" s="36"/>
    </row>
    <row r="102" customFormat="false" ht="12.75" hidden="false" customHeight="false" outlineLevel="0" collapsed="false">
      <c r="W102" s="36"/>
      <c r="AA102" s="36"/>
    </row>
    <row r="103" customFormat="false" ht="12.75" hidden="false" customHeight="false" outlineLevel="0" collapsed="false">
      <c r="W103" s="36"/>
      <c r="AA103" s="36"/>
    </row>
    <row r="104" customFormat="false" ht="12.75" hidden="false" customHeight="false" outlineLevel="0" collapsed="false">
      <c r="W104" s="36"/>
      <c r="AA104" s="36"/>
    </row>
    <row r="105" customFormat="false" ht="12.75" hidden="false" customHeight="false" outlineLevel="0" collapsed="false">
      <c r="W105" s="36"/>
      <c r="AA105" s="36"/>
    </row>
    <row r="106" customFormat="false" ht="12.75" hidden="false" customHeight="false" outlineLevel="0" collapsed="false">
      <c r="W106" s="36"/>
      <c r="AA106" s="36"/>
    </row>
    <row r="107" customFormat="false" ht="12.75" hidden="false" customHeight="false" outlineLevel="0" collapsed="false">
      <c r="W107" s="36"/>
      <c r="AA107" s="36"/>
    </row>
    <row r="108" customFormat="false" ht="12.75" hidden="false" customHeight="false" outlineLevel="0" collapsed="false">
      <c r="W108" s="36"/>
      <c r="AA108" s="36"/>
    </row>
    <row r="109" customFormat="false" ht="12.75" hidden="false" customHeight="false" outlineLevel="0" collapsed="false">
      <c r="W109" s="36"/>
      <c r="AA109" s="36"/>
    </row>
    <row r="110" customFormat="false" ht="12.75" hidden="false" customHeight="false" outlineLevel="0" collapsed="false">
      <c r="W110" s="36"/>
      <c r="AA110" s="36"/>
    </row>
    <row r="111" customFormat="false" ht="12.75" hidden="false" customHeight="false" outlineLevel="0" collapsed="false">
      <c r="W111" s="36"/>
      <c r="AA111" s="36"/>
    </row>
    <row r="112" customFormat="false" ht="12.75" hidden="false" customHeight="false" outlineLevel="0" collapsed="false">
      <c r="W112" s="36"/>
      <c r="AA112" s="36"/>
    </row>
    <row r="113" customFormat="false" ht="12.75" hidden="false" customHeight="false" outlineLevel="0" collapsed="false">
      <c r="W113" s="36"/>
      <c r="AA113" s="36"/>
    </row>
    <row r="114" customFormat="false" ht="12.75" hidden="false" customHeight="false" outlineLevel="0" collapsed="false">
      <c r="W114" s="36"/>
      <c r="AA114" s="36"/>
    </row>
    <row r="115" customFormat="false" ht="12.75" hidden="false" customHeight="false" outlineLevel="0" collapsed="false">
      <c r="W115" s="36"/>
      <c r="AA115" s="36"/>
    </row>
    <row r="116" customFormat="false" ht="12.75" hidden="false" customHeight="false" outlineLevel="0" collapsed="false">
      <c r="W116" s="36"/>
      <c r="AA116" s="36"/>
    </row>
    <row r="117" customFormat="false" ht="12.75" hidden="false" customHeight="false" outlineLevel="0" collapsed="false">
      <c r="W117" s="36"/>
      <c r="AA117" s="36"/>
    </row>
    <row r="118" customFormat="false" ht="12.75" hidden="false" customHeight="false" outlineLevel="0" collapsed="false">
      <c r="W118" s="36"/>
      <c r="AA118" s="36"/>
    </row>
    <row r="119" customFormat="false" ht="12.75" hidden="false" customHeight="false" outlineLevel="0" collapsed="false">
      <c r="W119" s="36"/>
      <c r="AA119" s="36"/>
    </row>
    <row r="120" customFormat="false" ht="12.75" hidden="false" customHeight="false" outlineLevel="0" collapsed="false">
      <c r="W120" s="36"/>
      <c r="AA120" s="36"/>
    </row>
    <row r="121" customFormat="false" ht="12.75" hidden="false" customHeight="false" outlineLevel="0" collapsed="false">
      <c r="W121" s="36"/>
      <c r="AA121" s="36"/>
    </row>
    <row r="122" customFormat="false" ht="12.75" hidden="false" customHeight="false" outlineLevel="0" collapsed="false">
      <c r="W122" s="36"/>
      <c r="AA122" s="36"/>
    </row>
    <row r="123" customFormat="false" ht="12.75" hidden="false" customHeight="false" outlineLevel="0" collapsed="false">
      <c r="W123" s="36"/>
      <c r="AA123" s="36"/>
    </row>
    <row r="124" customFormat="false" ht="12.75" hidden="false" customHeight="false" outlineLevel="0" collapsed="false">
      <c r="W124" s="36"/>
      <c r="AA124" s="36"/>
    </row>
    <row r="125" customFormat="false" ht="12.75" hidden="false" customHeight="false" outlineLevel="0" collapsed="false">
      <c r="W125" s="36"/>
      <c r="AA125" s="36"/>
    </row>
    <row r="126" customFormat="false" ht="12.75" hidden="false" customHeight="false" outlineLevel="0" collapsed="false">
      <c r="W126" s="36"/>
      <c r="AA126" s="36"/>
    </row>
    <row r="127" customFormat="false" ht="12.75" hidden="false" customHeight="false" outlineLevel="0" collapsed="false">
      <c r="W127" s="36"/>
      <c r="AA127" s="36"/>
    </row>
    <row r="128" customFormat="false" ht="12.75" hidden="false" customHeight="false" outlineLevel="0" collapsed="false">
      <c r="W128" s="36"/>
      <c r="AA128" s="36"/>
    </row>
    <row r="129" customFormat="false" ht="12.75" hidden="false" customHeight="false" outlineLevel="0" collapsed="false">
      <c r="W129" s="36"/>
      <c r="AA129" s="36"/>
    </row>
    <row r="130" customFormat="false" ht="12.75" hidden="false" customHeight="false" outlineLevel="0" collapsed="false">
      <c r="W130" s="36"/>
      <c r="AA130" s="36"/>
    </row>
    <row r="131" customFormat="false" ht="12.75" hidden="false" customHeight="false" outlineLevel="0" collapsed="false">
      <c r="W131" s="36"/>
      <c r="AA131" s="36"/>
    </row>
    <row r="132" customFormat="false" ht="12.75" hidden="false" customHeight="false" outlineLevel="0" collapsed="false">
      <c r="W132" s="36"/>
      <c r="AA132" s="36"/>
    </row>
    <row r="133" customFormat="false" ht="12.75" hidden="false" customHeight="false" outlineLevel="0" collapsed="false">
      <c r="W133" s="36"/>
      <c r="AA133" s="36"/>
    </row>
    <row r="134" customFormat="false" ht="12.75" hidden="false" customHeight="false" outlineLevel="0" collapsed="false">
      <c r="W134" s="36"/>
      <c r="AA134" s="36"/>
    </row>
    <row r="135" customFormat="false" ht="12.75" hidden="false" customHeight="false" outlineLevel="0" collapsed="false">
      <c r="W135" s="36"/>
      <c r="AA135" s="36"/>
    </row>
    <row r="136" customFormat="false" ht="12.75" hidden="false" customHeight="false" outlineLevel="0" collapsed="false">
      <c r="W136" s="36"/>
      <c r="AA136" s="36"/>
    </row>
    <row r="137" customFormat="false" ht="12.75" hidden="false" customHeight="false" outlineLevel="0" collapsed="false">
      <c r="W137" s="36"/>
      <c r="AA137" s="36"/>
    </row>
    <row r="138" customFormat="false" ht="12.75" hidden="false" customHeight="false" outlineLevel="0" collapsed="false">
      <c r="W138" s="36"/>
      <c r="AA138" s="36"/>
    </row>
    <row r="139" customFormat="false" ht="12.75" hidden="false" customHeight="false" outlineLevel="0" collapsed="false">
      <c r="W139" s="36"/>
      <c r="AA139" s="36"/>
    </row>
    <row r="140" customFormat="false" ht="12.75" hidden="false" customHeight="false" outlineLevel="0" collapsed="false">
      <c r="W140" s="36"/>
      <c r="AA140" s="36"/>
    </row>
    <row r="141" customFormat="false" ht="12.75" hidden="false" customHeight="false" outlineLevel="0" collapsed="false">
      <c r="W141" s="36"/>
      <c r="AA141" s="36"/>
    </row>
    <row r="142" customFormat="false" ht="12.75" hidden="false" customHeight="false" outlineLevel="0" collapsed="false">
      <c r="W142" s="36"/>
      <c r="AA142" s="36"/>
    </row>
    <row r="143" customFormat="false" ht="12.75" hidden="false" customHeight="false" outlineLevel="0" collapsed="false">
      <c r="W143" s="36"/>
      <c r="AA143" s="36"/>
    </row>
    <row r="144" customFormat="false" ht="12.75" hidden="false" customHeight="false" outlineLevel="0" collapsed="false">
      <c r="W144" s="36"/>
      <c r="AA144" s="36"/>
    </row>
    <row r="145" customFormat="false" ht="12.75" hidden="false" customHeight="false" outlineLevel="0" collapsed="false">
      <c r="W145" s="36"/>
      <c r="AA145" s="36"/>
    </row>
    <row r="146" customFormat="false" ht="12.75" hidden="false" customHeight="false" outlineLevel="0" collapsed="false">
      <c r="W146" s="36"/>
      <c r="AA146" s="36"/>
    </row>
    <row r="147" customFormat="false" ht="12.75" hidden="false" customHeight="false" outlineLevel="0" collapsed="false">
      <c r="W147" s="36"/>
      <c r="AA147" s="36"/>
    </row>
    <row r="148" customFormat="false" ht="12.75" hidden="false" customHeight="false" outlineLevel="0" collapsed="false">
      <c r="W148" s="36"/>
      <c r="AA148" s="36"/>
    </row>
    <row r="149" customFormat="false" ht="12.75" hidden="false" customHeight="false" outlineLevel="0" collapsed="false">
      <c r="W149" s="36"/>
      <c r="AA149" s="36"/>
    </row>
    <row r="150" customFormat="false" ht="12.75" hidden="false" customHeight="false" outlineLevel="0" collapsed="false">
      <c r="W150" s="36"/>
      <c r="AA150" s="36"/>
    </row>
    <row r="151" customFormat="false" ht="12.75" hidden="false" customHeight="false" outlineLevel="0" collapsed="false">
      <c r="W151" s="36"/>
      <c r="AA151" s="36"/>
    </row>
    <row r="152" customFormat="false" ht="12.75" hidden="false" customHeight="false" outlineLevel="0" collapsed="false">
      <c r="W152" s="36"/>
      <c r="AA152" s="36"/>
    </row>
    <row r="153" customFormat="false" ht="12.75" hidden="false" customHeight="false" outlineLevel="0" collapsed="false">
      <c r="W153" s="36"/>
      <c r="AA153" s="36"/>
    </row>
    <row r="154" customFormat="false" ht="12.75" hidden="false" customHeight="false" outlineLevel="0" collapsed="false">
      <c r="W154" s="36"/>
      <c r="AA154" s="36"/>
    </row>
    <row r="155" customFormat="false" ht="12.75" hidden="false" customHeight="false" outlineLevel="0" collapsed="false">
      <c r="W155" s="36"/>
      <c r="AA155" s="36"/>
    </row>
    <row r="156" customFormat="false" ht="12.75" hidden="false" customHeight="false" outlineLevel="0" collapsed="false">
      <c r="W156" s="36"/>
      <c r="AA156" s="36"/>
    </row>
    <row r="157" customFormat="false" ht="12.75" hidden="false" customHeight="false" outlineLevel="0" collapsed="false">
      <c r="W157" s="36"/>
      <c r="AA157" s="36"/>
    </row>
    <row r="158" customFormat="false" ht="12.75" hidden="false" customHeight="false" outlineLevel="0" collapsed="false">
      <c r="W158" s="36"/>
      <c r="AA158" s="36"/>
    </row>
    <row r="159" customFormat="false" ht="12.75" hidden="false" customHeight="false" outlineLevel="0" collapsed="false">
      <c r="W159" s="36"/>
      <c r="AA159" s="36"/>
    </row>
    <row r="160" customFormat="false" ht="12.75" hidden="false" customHeight="false" outlineLevel="0" collapsed="false">
      <c r="W160" s="36"/>
      <c r="AA160" s="36"/>
    </row>
    <row r="161" customFormat="false" ht="12.75" hidden="false" customHeight="false" outlineLevel="0" collapsed="false">
      <c r="W161" s="36"/>
      <c r="AA161" s="36"/>
    </row>
    <row r="162" customFormat="false" ht="12.75" hidden="false" customHeight="false" outlineLevel="0" collapsed="false">
      <c r="W162" s="36"/>
      <c r="AA162" s="36"/>
    </row>
    <row r="163" customFormat="false" ht="12.75" hidden="false" customHeight="false" outlineLevel="0" collapsed="false">
      <c r="W163" s="36"/>
      <c r="AA163" s="36"/>
    </row>
    <row r="164" customFormat="false" ht="12.75" hidden="false" customHeight="false" outlineLevel="0" collapsed="false">
      <c r="W164" s="36"/>
      <c r="AA164" s="36"/>
    </row>
    <row r="165" customFormat="false" ht="12.75" hidden="false" customHeight="false" outlineLevel="0" collapsed="false">
      <c r="W165" s="36"/>
      <c r="AA165" s="36"/>
    </row>
    <row r="166" customFormat="false" ht="12.75" hidden="false" customHeight="false" outlineLevel="0" collapsed="false">
      <c r="W166" s="36"/>
      <c r="AA166" s="36"/>
    </row>
    <row r="167" customFormat="false" ht="12.75" hidden="false" customHeight="false" outlineLevel="0" collapsed="false">
      <c r="W167" s="36"/>
      <c r="AA167" s="36"/>
    </row>
    <row r="168" customFormat="false" ht="12.75" hidden="false" customHeight="false" outlineLevel="0" collapsed="false">
      <c r="W168" s="36"/>
      <c r="AA168" s="36"/>
    </row>
    <row r="169" customFormat="false" ht="12.75" hidden="false" customHeight="false" outlineLevel="0" collapsed="false">
      <c r="W169" s="36"/>
      <c r="AA169" s="36"/>
    </row>
    <row r="170" customFormat="false" ht="12.75" hidden="false" customHeight="false" outlineLevel="0" collapsed="false">
      <c r="W170" s="36"/>
      <c r="AA170" s="36"/>
    </row>
    <row r="171" customFormat="false" ht="12.75" hidden="false" customHeight="false" outlineLevel="0" collapsed="false">
      <c r="W171" s="36"/>
      <c r="AA171" s="36"/>
    </row>
    <row r="172" customFormat="false" ht="12.75" hidden="false" customHeight="false" outlineLevel="0" collapsed="false">
      <c r="W172" s="36"/>
      <c r="AA172" s="36"/>
    </row>
    <row r="173" customFormat="false" ht="12.75" hidden="false" customHeight="false" outlineLevel="0" collapsed="false">
      <c r="W173" s="36"/>
      <c r="AA173" s="36"/>
    </row>
    <row r="174" customFormat="false" ht="12.75" hidden="false" customHeight="false" outlineLevel="0" collapsed="false">
      <c r="W174" s="36"/>
      <c r="AA174" s="36"/>
    </row>
    <row r="175" customFormat="false" ht="12.75" hidden="false" customHeight="false" outlineLevel="0" collapsed="false">
      <c r="W175" s="36"/>
      <c r="AA175" s="36"/>
    </row>
    <row r="176" customFormat="false" ht="12.75" hidden="false" customHeight="false" outlineLevel="0" collapsed="false">
      <c r="W176" s="36"/>
      <c r="AA176" s="36"/>
    </row>
    <row r="177" customFormat="false" ht="12.75" hidden="false" customHeight="false" outlineLevel="0" collapsed="false">
      <c r="W177" s="36"/>
      <c r="AA177" s="36"/>
    </row>
    <row r="178" customFormat="false" ht="12.75" hidden="false" customHeight="false" outlineLevel="0" collapsed="false">
      <c r="W178" s="36"/>
      <c r="AA178" s="36"/>
    </row>
    <row r="179" customFormat="false" ht="12.75" hidden="false" customHeight="false" outlineLevel="0" collapsed="false">
      <c r="W179" s="36"/>
      <c r="AA179" s="36"/>
    </row>
    <row r="180" customFormat="false" ht="12.75" hidden="false" customHeight="false" outlineLevel="0" collapsed="false">
      <c r="W180" s="36"/>
      <c r="AA180" s="36"/>
    </row>
    <row r="181" customFormat="false" ht="12.75" hidden="false" customHeight="false" outlineLevel="0" collapsed="false">
      <c r="W181" s="36"/>
      <c r="AA181" s="36"/>
    </row>
    <row r="182" customFormat="false" ht="12.75" hidden="false" customHeight="false" outlineLevel="0" collapsed="false">
      <c r="W182" s="36"/>
      <c r="AA182" s="36"/>
    </row>
    <row r="183" customFormat="false" ht="12.75" hidden="false" customHeight="false" outlineLevel="0" collapsed="false">
      <c r="W183" s="36"/>
      <c r="AA183" s="36"/>
    </row>
    <row r="184" customFormat="false" ht="12.75" hidden="false" customHeight="false" outlineLevel="0" collapsed="false">
      <c r="W184" s="36"/>
      <c r="AA184" s="36"/>
    </row>
    <row r="185" customFormat="false" ht="12.75" hidden="false" customHeight="false" outlineLevel="0" collapsed="false">
      <c r="W185" s="36"/>
      <c r="AA185" s="36"/>
    </row>
    <row r="186" customFormat="false" ht="12.75" hidden="false" customHeight="false" outlineLevel="0" collapsed="false">
      <c r="W186" s="36"/>
      <c r="AA186" s="36"/>
    </row>
    <row r="187" customFormat="false" ht="12.75" hidden="false" customHeight="false" outlineLevel="0" collapsed="false">
      <c r="W187" s="36"/>
      <c r="AA187" s="36"/>
    </row>
    <row r="188" customFormat="false" ht="12.75" hidden="false" customHeight="false" outlineLevel="0" collapsed="false">
      <c r="W188" s="36"/>
      <c r="AA188" s="36"/>
    </row>
    <row r="189" customFormat="false" ht="12.75" hidden="false" customHeight="false" outlineLevel="0" collapsed="false">
      <c r="W189" s="36"/>
      <c r="AA189" s="36"/>
    </row>
    <row r="190" customFormat="false" ht="12.75" hidden="false" customHeight="false" outlineLevel="0" collapsed="false">
      <c r="W190" s="36"/>
      <c r="AA190" s="36"/>
    </row>
    <row r="191" customFormat="false" ht="12.75" hidden="false" customHeight="false" outlineLevel="0" collapsed="false">
      <c r="W191" s="36"/>
      <c r="AA191" s="36"/>
    </row>
    <row r="192" customFormat="false" ht="12.75" hidden="false" customHeight="false" outlineLevel="0" collapsed="false">
      <c r="W192" s="36"/>
      <c r="AA192" s="36"/>
    </row>
    <row r="193" customFormat="false" ht="12.75" hidden="false" customHeight="false" outlineLevel="0" collapsed="false">
      <c r="W193" s="36"/>
      <c r="AA193" s="36"/>
    </row>
    <row r="194" customFormat="false" ht="12.75" hidden="false" customHeight="false" outlineLevel="0" collapsed="false">
      <c r="W194" s="36"/>
      <c r="AA194" s="36"/>
    </row>
    <row r="195" customFormat="false" ht="12.75" hidden="false" customHeight="false" outlineLevel="0" collapsed="false">
      <c r="W195" s="36"/>
      <c r="AA195" s="36"/>
    </row>
    <row r="196" customFormat="false" ht="12.75" hidden="false" customHeight="false" outlineLevel="0" collapsed="false">
      <c r="W196" s="36"/>
      <c r="AA196" s="36"/>
    </row>
    <row r="197" customFormat="false" ht="12.75" hidden="false" customHeight="false" outlineLevel="0" collapsed="false">
      <c r="W197" s="36"/>
      <c r="AA197" s="36"/>
    </row>
    <row r="198" customFormat="false" ht="12.75" hidden="false" customHeight="false" outlineLevel="0" collapsed="false">
      <c r="W198" s="36"/>
      <c r="AA198" s="36"/>
    </row>
    <row r="199" customFormat="false" ht="12.75" hidden="false" customHeight="false" outlineLevel="0" collapsed="false">
      <c r="W199" s="36"/>
      <c r="AA199" s="36"/>
    </row>
    <row r="200" customFormat="false" ht="12.75" hidden="false" customHeight="false" outlineLevel="0" collapsed="false">
      <c r="W200" s="36"/>
      <c r="AA200" s="36"/>
    </row>
    <row r="201" customFormat="false" ht="12.75" hidden="false" customHeight="false" outlineLevel="0" collapsed="false">
      <c r="W201" s="36"/>
      <c r="AA201" s="36"/>
    </row>
    <row r="202" customFormat="false" ht="12.75" hidden="false" customHeight="false" outlineLevel="0" collapsed="false">
      <c r="W202" s="36"/>
      <c r="AA202" s="36"/>
    </row>
    <row r="203" customFormat="false" ht="12.75" hidden="false" customHeight="false" outlineLevel="0" collapsed="false">
      <c r="W203" s="36"/>
      <c r="AA203" s="36"/>
    </row>
    <row r="204" customFormat="false" ht="12.75" hidden="false" customHeight="false" outlineLevel="0" collapsed="false">
      <c r="W204" s="36"/>
      <c r="AA204" s="36"/>
    </row>
    <row r="205" customFormat="false" ht="12.75" hidden="false" customHeight="false" outlineLevel="0" collapsed="false">
      <c r="W205" s="36"/>
      <c r="AA205" s="36"/>
    </row>
    <row r="206" customFormat="false" ht="12.75" hidden="false" customHeight="false" outlineLevel="0" collapsed="false">
      <c r="W206" s="36"/>
      <c r="AA206" s="36"/>
    </row>
    <row r="207" customFormat="false" ht="12.75" hidden="false" customHeight="false" outlineLevel="0" collapsed="false">
      <c r="W207" s="36"/>
      <c r="AA207" s="36"/>
    </row>
    <row r="208" customFormat="false" ht="12.75" hidden="false" customHeight="false" outlineLevel="0" collapsed="false">
      <c r="W208" s="36"/>
      <c r="AA208" s="36"/>
    </row>
    <row r="209" customFormat="false" ht="12.75" hidden="false" customHeight="false" outlineLevel="0" collapsed="false">
      <c r="W209" s="36"/>
      <c r="AA209" s="36"/>
    </row>
    <row r="210" customFormat="false" ht="12.75" hidden="false" customHeight="false" outlineLevel="0" collapsed="false">
      <c r="W210" s="36"/>
      <c r="AA210" s="36"/>
    </row>
    <row r="211" customFormat="false" ht="12.75" hidden="false" customHeight="false" outlineLevel="0" collapsed="false">
      <c r="W211" s="36"/>
      <c r="AA211" s="36"/>
    </row>
    <row r="212" customFormat="false" ht="12.75" hidden="false" customHeight="false" outlineLevel="0" collapsed="false">
      <c r="W212" s="36"/>
      <c r="AA212" s="36"/>
    </row>
    <row r="213" customFormat="false" ht="12.75" hidden="false" customHeight="false" outlineLevel="0" collapsed="false">
      <c r="W213" s="36"/>
      <c r="AA213" s="36"/>
    </row>
    <row r="214" customFormat="false" ht="12.75" hidden="false" customHeight="false" outlineLevel="0" collapsed="false">
      <c r="W214" s="36"/>
      <c r="AA214" s="36"/>
    </row>
    <row r="215" customFormat="false" ht="12.75" hidden="false" customHeight="false" outlineLevel="0" collapsed="false">
      <c r="W215" s="36"/>
      <c r="AA215" s="36"/>
    </row>
    <row r="216" customFormat="false" ht="12.75" hidden="false" customHeight="false" outlineLevel="0" collapsed="false">
      <c r="W216" s="36"/>
      <c r="AA216" s="36"/>
    </row>
    <row r="217" customFormat="false" ht="12.75" hidden="false" customHeight="false" outlineLevel="0" collapsed="false">
      <c r="W217" s="36"/>
      <c r="AA217" s="36"/>
    </row>
    <row r="218" customFormat="false" ht="12.75" hidden="false" customHeight="false" outlineLevel="0" collapsed="false">
      <c r="W218" s="36"/>
      <c r="AA218" s="36"/>
    </row>
    <row r="219" customFormat="false" ht="12.75" hidden="false" customHeight="false" outlineLevel="0" collapsed="false">
      <c r="W219" s="36"/>
      <c r="AA219" s="36"/>
    </row>
    <row r="220" customFormat="false" ht="12.75" hidden="false" customHeight="false" outlineLevel="0" collapsed="false">
      <c r="W220" s="36"/>
      <c r="AA220" s="36"/>
    </row>
    <row r="221" customFormat="false" ht="12.75" hidden="false" customHeight="false" outlineLevel="0" collapsed="false">
      <c r="W221" s="36"/>
      <c r="AA221" s="36"/>
    </row>
    <row r="222" customFormat="false" ht="12.75" hidden="false" customHeight="false" outlineLevel="0" collapsed="false">
      <c r="W222" s="36"/>
      <c r="AA222" s="36"/>
    </row>
    <row r="223" customFormat="false" ht="12.75" hidden="false" customHeight="false" outlineLevel="0" collapsed="false">
      <c r="W223" s="36"/>
      <c r="AA223" s="36"/>
    </row>
    <row r="224" customFormat="false" ht="12.75" hidden="false" customHeight="false" outlineLevel="0" collapsed="false">
      <c r="W224" s="36"/>
      <c r="AA224" s="36"/>
    </row>
    <row r="225" customFormat="false" ht="12.75" hidden="false" customHeight="false" outlineLevel="0" collapsed="false">
      <c r="W225" s="36"/>
      <c r="AA225" s="36"/>
    </row>
    <row r="226" customFormat="false" ht="12.75" hidden="false" customHeight="false" outlineLevel="0" collapsed="false">
      <c r="W226" s="36"/>
      <c r="AA226" s="36"/>
    </row>
    <row r="227" customFormat="false" ht="12.75" hidden="false" customHeight="false" outlineLevel="0" collapsed="false">
      <c r="W227" s="36"/>
      <c r="AA227" s="36"/>
    </row>
    <row r="228" customFormat="false" ht="12.75" hidden="false" customHeight="false" outlineLevel="0" collapsed="false">
      <c r="W228" s="36"/>
      <c r="AA228" s="36"/>
    </row>
    <row r="229" customFormat="false" ht="12.75" hidden="false" customHeight="false" outlineLevel="0" collapsed="false">
      <c r="W229" s="36"/>
      <c r="AA229" s="36"/>
    </row>
    <row r="230" customFormat="false" ht="12.75" hidden="false" customHeight="false" outlineLevel="0" collapsed="false">
      <c r="W230" s="36"/>
      <c r="AA230" s="36"/>
    </row>
    <row r="231" customFormat="false" ht="12.75" hidden="false" customHeight="false" outlineLevel="0" collapsed="false">
      <c r="W231" s="36"/>
      <c r="AA231" s="36"/>
    </row>
    <row r="232" customFormat="false" ht="12.75" hidden="false" customHeight="false" outlineLevel="0" collapsed="false">
      <c r="W232" s="36"/>
      <c r="AA232" s="36"/>
    </row>
    <row r="233" customFormat="false" ht="12.75" hidden="false" customHeight="false" outlineLevel="0" collapsed="false">
      <c r="W233" s="36"/>
      <c r="AA233" s="36"/>
    </row>
    <row r="234" customFormat="false" ht="12.75" hidden="false" customHeight="false" outlineLevel="0" collapsed="false">
      <c r="W234" s="36"/>
      <c r="AA234" s="36"/>
    </row>
    <row r="235" customFormat="false" ht="12.75" hidden="false" customHeight="false" outlineLevel="0" collapsed="false">
      <c r="W235" s="36"/>
      <c r="AA235" s="36"/>
    </row>
    <row r="236" customFormat="false" ht="12.75" hidden="false" customHeight="false" outlineLevel="0" collapsed="false">
      <c r="W236" s="36"/>
      <c r="AA236" s="36"/>
    </row>
    <row r="237" customFormat="false" ht="12.75" hidden="false" customHeight="false" outlineLevel="0" collapsed="false">
      <c r="W237" s="36"/>
      <c r="AA237" s="36"/>
    </row>
    <row r="238" customFormat="false" ht="12.75" hidden="false" customHeight="false" outlineLevel="0" collapsed="false">
      <c r="W238" s="36"/>
      <c r="AA238" s="36"/>
    </row>
    <row r="239" customFormat="false" ht="12.75" hidden="false" customHeight="false" outlineLevel="0" collapsed="false">
      <c r="W239" s="36"/>
      <c r="AA239" s="36"/>
    </row>
    <row r="240" customFormat="false" ht="12.75" hidden="false" customHeight="false" outlineLevel="0" collapsed="false">
      <c r="W240" s="36"/>
      <c r="AA240" s="36"/>
    </row>
    <row r="241" customFormat="false" ht="12.75" hidden="false" customHeight="false" outlineLevel="0" collapsed="false">
      <c r="W241" s="36"/>
      <c r="AA241" s="36"/>
    </row>
    <row r="242" customFormat="false" ht="12.75" hidden="false" customHeight="false" outlineLevel="0" collapsed="false">
      <c r="W242" s="36"/>
      <c r="AA242" s="36"/>
    </row>
    <row r="243" customFormat="false" ht="12.75" hidden="false" customHeight="false" outlineLevel="0" collapsed="false">
      <c r="W243" s="36"/>
      <c r="AA243" s="36"/>
    </row>
    <row r="244" customFormat="false" ht="12.75" hidden="false" customHeight="false" outlineLevel="0" collapsed="false">
      <c r="W244" s="36"/>
      <c r="AA244" s="36"/>
    </row>
    <row r="245" customFormat="false" ht="12.75" hidden="false" customHeight="false" outlineLevel="0" collapsed="false">
      <c r="W245" s="36"/>
      <c r="AA245" s="36"/>
    </row>
    <row r="246" customFormat="false" ht="12.75" hidden="false" customHeight="false" outlineLevel="0" collapsed="false">
      <c r="W246" s="36"/>
      <c r="AA246" s="36"/>
    </row>
    <row r="247" customFormat="false" ht="12.75" hidden="false" customHeight="false" outlineLevel="0" collapsed="false">
      <c r="W247" s="36"/>
      <c r="AA247" s="36"/>
    </row>
    <row r="248" customFormat="false" ht="12.75" hidden="false" customHeight="false" outlineLevel="0" collapsed="false">
      <c r="W248" s="36"/>
      <c r="AA248" s="36"/>
    </row>
    <row r="249" customFormat="false" ht="12.75" hidden="false" customHeight="false" outlineLevel="0" collapsed="false">
      <c r="W249" s="36"/>
      <c r="AA249" s="36"/>
    </row>
    <row r="250" customFormat="false" ht="12.75" hidden="false" customHeight="false" outlineLevel="0" collapsed="false">
      <c r="W250" s="36"/>
      <c r="AA250" s="36"/>
    </row>
    <row r="251" customFormat="false" ht="12.75" hidden="false" customHeight="false" outlineLevel="0" collapsed="false">
      <c r="W251" s="36"/>
      <c r="AA251" s="36"/>
    </row>
    <row r="252" customFormat="false" ht="12.75" hidden="false" customHeight="false" outlineLevel="0" collapsed="false">
      <c r="W252" s="36"/>
      <c r="AA252" s="36"/>
    </row>
    <row r="253" customFormat="false" ht="12.75" hidden="false" customHeight="false" outlineLevel="0" collapsed="false">
      <c r="W253" s="36"/>
      <c r="AA253" s="36"/>
    </row>
    <row r="254" customFormat="false" ht="12.75" hidden="false" customHeight="false" outlineLevel="0" collapsed="false">
      <c r="W254" s="36"/>
      <c r="AA254" s="36"/>
    </row>
    <row r="255" customFormat="false" ht="12.75" hidden="false" customHeight="false" outlineLevel="0" collapsed="false">
      <c r="W255" s="36"/>
      <c r="AA255" s="36"/>
    </row>
    <row r="256" customFormat="false" ht="12.75" hidden="false" customHeight="false" outlineLevel="0" collapsed="false">
      <c r="W256" s="36"/>
      <c r="AA256" s="36"/>
    </row>
    <row r="257" customFormat="false" ht="12.75" hidden="false" customHeight="false" outlineLevel="0" collapsed="false">
      <c r="W257" s="36"/>
      <c r="AA257" s="36"/>
    </row>
    <row r="258" customFormat="false" ht="12.75" hidden="false" customHeight="false" outlineLevel="0" collapsed="false">
      <c r="W258" s="36"/>
      <c r="AA258" s="36"/>
    </row>
    <row r="259" customFormat="false" ht="12.75" hidden="false" customHeight="false" outlineLevel="0" collapsed="false">
      <c r="W259" s="36"/>
      <c r="AA259" s="36"/>
    </row>
    <row r="260" customFormat="false" ht="12.75" hidden="false" customHeight="false" outlineLevel="0" collapsed="false">
      <c r="W260" s="36"/>
      <c r="AA260" s="36"/>
    </row>
    <row r="261" customFormat="false" ht="12.75" hidden="false" customHeight="false" outlineLevel="0" collapsed="false">
      <c r="W261" s="36"/>
      <c r="AA261" s="36"/>
    </row>
    <row r="262" customFormat="false" ht="12.75" hidden="false" customHeight="false" outlineLevel="0" collapsed="false">
      <c r="W262" s="36"/>
      <c r="AA262" s="36"/>
    </row>
    <row r="263" customFormat="false" ht="12.75" hidden="false" customHeight="false" outlineLevel="0" collapsed="false">
      <c r="W263" s="36"/>
      <c r="AA263" s="36"/>
    </row>
    <row r="264" customFormat="false" ht="12.75" hidden="false" customHeight="false" outlineLevel="0" collapsed="false">
      <c r="W264" s="36"/>
      <c r="AA264" s="36"/>
    </row>
    <row r="265" customFormat="false" ht="12.75" hidden="false" customHeight="false" outlineLevel="0" collapsed="false">
      <c r="W265" s="36"/>
      <c r="AA265" s="36"/>
    </row>
    <row r="266" customFormat="false" ht="12.75" hidden="false" customHeight="false" outlineLevel="0" collapsed="false">
      <c r="W266" s="36"/>
      <c r="AA266" s="36"/>
    </row>
    <row r="267" customFormat="false" ht="12.75" hidden="false" customHeight="false" outlineLevel="0" collapsed="false">
      <c r="W267" s="36"/>
      <c r="AA267" s="36"/>
    </row>
    <row r="268" customFormat="false" ht="12.75" hidden="false" customHeight="false" outlineLevel="0" collapsed="false">
      <c r="W268" s="36"/>
      <c r="AA268" s="36"/>
    </row>
    <row r="269" customFormat="false" ht="12.75" hidden="false" customHeight="false" outlineLevel="0" collapsed="false">
      <c r="W269" s="36"/>
      <c r="AA269" s="36"/>
    </row>
    <row r="270" customFormat="false" ht="12.75" hidden="false" customHeight="false" outlineLevel="0" collapsed="false">
      <c r="W270" s="36"/>
      <c r="AA270" s="36"/>
    </row>
    <row r="271" customFormat="false" ht="12.75" hidden="false" customHeight="false" outlineLevel="0" collapsed="false">
      <c r="W271" s="36"/>
      <c r="AA271" s="36"/>
    </row>
    <row r="272" customFormat="false" ht="12.75" hidden="false" customHeight="false" outlineLevel="0" collapsed="false">
      <c r="W272" s="36"/>
      <c r="AA272" s="36"/>
    </row>
    <row r="273" customFormat="false" ht="12.75" hidden="false" customHeight="false" outlineLevel="0" collapsed="false">
      <c r="W273" s="36"/>
      <c r="AA273" s="36"/>
    </row>
    <row r="274" customFormat="false" ht="12.75" hidden="false" customHeight="false" outlineLevel="0" collapsed="false">
      <c r="W274" s="36"/>
      <c r="AA274" s="36"/>
    </row>
    <row r="275" customFormat="false" ht="12.75" hidden="false" customHeight="false" outlineLevel="0" collapsed="false">
      <c r="W275" s="36"/>
      <c r="AA275" s="36"/>
    </row>
    <row r="276" customFormat="false" ht="12.75" hidden="false" customHeight="false" outlineLevel="0" collapsed="false">
      <c r="W276" s="36"/>
      <c r="AA276" s="36"/>
    </row>
    <row r="277" customFormat="false" ht="12.75" hidden="false" customHeight="false" outlineLevel="0" collapsed="false">
      <c r="W277" s="36"/>
      <c r="AA277" s="36"/>
    </row>
    <row r="278" customFormat="false" ht="12.75" hidden="false" customHeight="false" outlineLevel="0" collapsed="false">
      <c r="W278" s="36"/>
      <c r="AA278" s="36"/>
    </row>
    <row r="279" customFormat="false" ht="12.75" hidden="false" customHeight="false" outlineLevel="0" collapsed="false">
      <c r="W279" s="36"/>
      <c r="AA279" s="36"/>
    </row>
    <row r="280" customFormat="false" ht="12.75" hidden="false" customHeight="false" outlineLevel="0" collapsed="false">
      <c r="W280" s="36"/>
      <c r="AA280" s="36"/>
    </row>
    <row r="281" customFormat="false" ht="12.75" hidden="false" customHeight="false" outlineLevel="0" collapsed="false">
      <c r="W281" s="36"/>
      <c r="AA281" s="36"/>
    </row>
    <row r="282" customFormat="false" ht="12.75" hidden="false" customHeight="false" outlineLevel="0" collapsed="false">
      <c r="W282" s="36"/>
      <c r="AA282" s="36"/>
    </row>
    <row r="283" customFormat="false" ht="12.75" hidden="false" customHeight="false" outlineLevel="0" collapsed="false">
      <c r="W283" s="36"/>
      <c r="AA283" s="36"/>
    </row>
    <row r="284" customFormat="false" ht="12.75" hidden="false" customHeight="false" outlineLevel="0" collapsed="false">
      <c r="W284" s="36"/>
      <c r="AA284" s="36"/>
    </row>
    <row r="285" customFormat="false" ht="12.75" hidden="false" customHeight="false" outlineLevel="0" collapsed="false">
      <c r="W285" s="36"/>
      <c r="AA285" s="36"/>
    </row>
    <row r="286" customFormat="false" ht="12.75" hidden="false" customHeight="false" outlineLevel="0" collapsed="false">
      <c r="W286" s="36"/>
      <c r="AA286" s="36"/>
    </row>
    <row r="287" customFormat="false" ht="12.75" hidden="false" customHeight="false" outlineLevel="0" collapsed="false">
      <c r="W287" s="36"/>
      <c r="AA287" s="36"/>
    </row>
    <row r="288" customFormat="false" ht="12.75" hidden="false" customHeight="false" outlineLevel="0" collapsed="false">
      <c r="W288" s="36"/>
      <c r="AA288" s="36"/>
    </row>
    <row r="289" customFormat="false" ht="12.75" hidden="false" customHeight="false" outlineLevel="0" collapsed="false">
      <c r="W289" s="36"/>
      <c r="AA289" s="36"/>
    </row>
    <row r="290" customFormat="false" ht="12.75" hidden="false" customHeight="false" outlineLevel="0" collapsed="false">
      <c r="W290" s="36"/>
      <c r="AA290" s="36"/>
    </row>
    <row r="291" customFormat="false" ht="12.75" hidden="false" customHeight="false" outlineLevel="0" collapsed="false">
      <c r="W291" s="36"/>
      <c r="AA291" s="36"/>
    </row>
    <row r="292" customFormat="false" ht="12.75" hidden="false" customHeight="false" outlineLevel="0" collapsed="false">
      <c r="W292" s="36"/>
      <c r="AA292" s="36"/>
    </row>
    <row r="293" customFormat="false" ht="12.75" hidden="false" customHeight="false" outlineLevel="0" collapsed="false">
      <c r="W293" s="36"/>
      <c r="AA293" s="36"/>
    </row>
    <row r="294" customFormat="false" ht="12.75" hidden="false" customHeight="false" outlineLevel="0" collapsed="false">
      <c r="W294" s="36"/>
      <c r="AA294" s="36"/>
    </row>
    <row r="295" customFormat="false" ht="12.75" hidden="false" customHeight="false" outlineLevel="0" collapsed="false">
      <c r="W295" s="36"/>
      <c r="AA295" s="36"/>
    </row>
    <row r="296" customFormat="false" ht="12.75" hidden="false" customHeight="false" outlineLevel="0" collapsed="false">
      <c r="W296" s="36"/>
      <c r="AA296" s="36"/>
    </row>
    <row r="297" customFormat="false" ht="12.75" hidden="false" customHeight="false" outlineLevel="0" collapsed="false">
      <c r="W297" s="36"/>
      <c r="AA297" s="36"/>
    </row>
    <row r="298" customFormat="false" ht="12.75" hidden="false" customHeight="false" outlineLevel="0" collapsed="false">
      <c r="W298" s="36"/>
      <c r="AA298" s="36"/>
    </row>
    <row r="299" customFormat="false" ht="12.75" hidden="false" customHeight="false" outlineLevel="0" collapsed="false">
      <c r="W299" s="36"/>
      <c r="AA299" s="36"/>
    </row>
    <row r="300" customFormat="false" ht="12.75" hidden="false" customHeight="false" outlineLevel="0" collapsed="false">
      <c r="W300" s="36"/>
      <c r="AA300" s="36"/>
    </row>
    <row r="301" customFormat="false" ht="12.75" hidden="false" customHeight="false" outlineLevel="0" collapsed="false">
      <c r="W301" s="36"/>
      <c r="AA301" s="36"/>
    </row>
    <row r="302" customFormat="false" ht="12.75" hidden="false" customHeight="false" outlineLevel="0" collapsed="false">
      <c r="W302" s="36"/>
      <c r="AA302" s="36"/>
    </row>
    <row r="303" customFormat="false" ht="12.75" hidden="false" customHeight="false" outlineLevel="0" collapsed="false">
      <c r="W303" s="36"/>
      <c r="AA303" s="36"/>
    </row>
    <row r="304" customFormat="false" ht="12.75" hidden="false" customHeight="false" outlineLevel="0" collapsed="false">
      <c r="W304" s="36"/>
      <c r="AA304" s="36"/>
    </row>
    <row r="305" customFormat="false" ht="12.75" hidden="false" customHeight="false" outlineLevel="0" collapsed="false">
      <c r="W305" s="36"/>
      <c r="AA305" s="36"/>
    </row>
    <row r="306" customFormat="false" ht="12.75" hidden="false" customHeight="false" outlineLevel="0" collapsed="false">
      <c r="W306" s="36"/>
      <c r="AA306" s="36"/>
    </row>
    <row r="307" customFormat="false" ht="12.75" hidden="false" customHeight="false" outlineLevel="0" collapsed="false">
      <c r="W307" s="36"/>
      <c r="AA307" s="36"/>
    </row>
    <row r="308" customFormat="false" ht="12.75" hidden="false" customHeight="false" outlineLevel="0" collapsed="false">
      <c r="W308" s="36"/>
      <c r="AA308" s="36"/>
    </row>
    <row r="309" customFormat="false" ht="12.75" hidden="false" customHeight="false" outlineLevel="0" collapsed="false">
      <c r="W309" s="36"/>
      <c r="AA309" s="36"/>
    </row>
    <row r="310" customFormat="false" ht="12.75" hidden="false" customHeight="false" outlineLevel="0" collapsed="false">
      <c r="W310" s="36"/>
      <c r="AA310" s="36"/>
    </row>
    <row r="311" customFormat="false" ht="12.75" hidden="false" customHeight="false" outlineLevel="0" collapsed="false">
      <c r="W311" s="36"/>
      <c r="AA311" s="36"/>
    </row>
    <row r="312" customFormat="false" ht="12.75" hidden="false" customHeight="false" outlineLevel="0" collapsed="false">
      <c r="W312" s="36"/>
      <c r="AA312" s="36"/>
    </row>
    <row r="313" customFormat="false" ht="12.75" hidden="false" customHeight="false" outlineLevel="0" collapsed="false">
      <c r="W313" s="36"/>
      <c r="AA313" s="36"/>
    </row>
    <row r="314" customFormat="false" ht="12.75" hidden="false" customHeight="false" outlineLevel="0" collapsed="false">
      <c r="W314" s="36"/>
      <c r="AA314" s="36"/>
    </row>
    <row r="315" customFormat="false" ht="12.75" hidden="false" customHeight="false" outlineLevel="0" collapsed="false">
      <c r="W315" s="36"/>
      <c r="AA315" s="36"/>
    </row>
    <row r="316" customFormat="false" ht="12.75" hidden="false" customHeight="false" outlineLevel="0" collapsed="false">
      <c r="W316" s="36"/>
      <c r="AA316" s="36"/>
    </row>
    <row r="317" customFormat="false" ht="12.75" hidden="false" customHeight="false" outlineLevel="0" collapsed="false">
      <c r="W317" s="36"/>
      <c r="AA317" s="36"/>
    </row>
    <row r="318" customFormat="false" ht="12.75" hidden="false" customHeight="false" outlineLevel="0" collapsed="false">
      <c r="W318" s="36"/>
      <c r="AA318" s="36"/>
    </row>
    <row r="319" customFormat="false" ht="12.75" hidden="false" customHeight="false" outlineLevel="0" collapsed="false">
      <c r="W319" s="36"/>
      <c r="AA319" s="36"/>
    </row>
    <row r="320" customFormat="false" ht="12.75" hidden="false" customHeight="false" outlineLevel="0" collapsed="false">
      <c r="W320" s="36"/>
      <c r="AA320" s="36"/>
    </row>
    <row r="321" customFormat="false" ht="12.75" hidden="false" customHeight="false" outlineLevel="0" collapsed="false">
      <c r="W321" s="36"/>
      <c r="AA321" s="36"/>
    </row>
    <row r="322" customFormat="false" ht="12.75" hidden="false" customHeight="false" outlineLevel="0" collapsed="false">
      <c r="W322" s="36"/>
      <c r="AA322" s="36"/>
    </row>
    <row r="323" customFormat="false" ht="12.75" hidden="false" customHeight="false" outlineLevel="0" collapsed="false">
      <c r="W323" s="36"/>
      <c r="AA323" s="36"/>
    </row>
    <row r="324" customFormat="false" ht="12.75" hidden="false" customHeight="false" outlineLevel="0" collapsed="false">
      <c r="W324" s="36"/>
      <c r="AA324" s="36"/>
    </row>
    <row r="325" customFormat="false" ht="12.75" hidden="false" customHeight="false" outlineLevel="0" collapsed="false">
      <c r="W325" s="36"/>
      <c r="AA325" s="36"/>
    </row>
    <row r="326" customFormat="false" ht="12.75" hidden="false" customHeight="false" outlineLevel="0" collapsed="false">
      <c r="W326" s="36"/>
      <c r="AA326" s="36"/>
    </row>
    <row r="327" customFormat="false" ht="12.75" hidden="false" customHeight="false" outlineLevel="0" collapsed="false">
      <c r="W327" s="36"/>
      <c r="AA327" s="36"/>
    </row>
    <row r="328" customFormat="false" ht="12.75" hidden="false" customHeight="false" outlineLevel="0" collapsed="false">
      <c r="W328" s="36"/>
      <c r="AA328" s="36"/>
    </row>
    <row r="329" customFormat="false" ht="12.75" hidden="false" customHeight="false" outlineLevel="0" collapsed="false">
      <c r="W329" s="36"/>
      <c r="AA329" s="36"/>
    </row>
    <row r="330" customFormat="false" ht="12.75" hidden="false" customHeight="false" outlineLevel="0" collapsed="false">
      <c r="W330" s="36"/>
      <c r="AA330" s="36"/>
    </row>
    <row r="331" customFormat="false" ht="12.75" hidden="false" customHeight="false" outlineLevel="0" collapsed="false">
      <c r="W331" s="36"/>
      <c r="AA331" s="36"/>
    </row>
    <row r="332" customFormat="false" ht="12.75" hidden="false" customHeight="false" outlineLevel="0" collapsed="false">
      <c r="W332" s="36"/>
      <c r="AA332" s="36"/>
    </row>
    <row r="333" customFormat="false" ht="12.75" hidden="false" customHeight="false" outlineLevel="0" collapsed="false">
      <c r="W333" s="36"/>
      <c r="AA333" s="36"/>
    </row>
    <row r="334" customFormat="false" ht="12.75" hidden="false" customHeight="false" outlineLevel="0" collapsed="false">
      <c r="W334" s="36"/>
      <c r="AA334" s="36"/>
    </row>
    <row r="335" customFormat="false" ht="12.75" hidden="false" customHeight="false" outlineLevel="0" collapsed="false">
      <c r="W335" s="36"/>
      <c r="AA335" s="36"/>
    </row>
    <row r="336" customFormat="false" ht="12.75" hidden="false" customHeight="false" outlineLevel="0" collapsed="false">
      <c r="W336" s="36"/>
      <c r="AA336" s="36"/>
    </row>
    <row r="337" customFormat="false" ht="12.75" hidden="false" customHeight="false" outlineLevel="0" collapsed="false">
      <c r="W337" s="36"/>
      <c r="AA337" s="36"/>
    </row>
    <row r="338" customFormat="false" ht="12.75" hidden="false" customHeight="false" outlineLevel="0" collapsed="false">
      <c r="W338" s="36"/>
      <c r="AA338" s="36"/>
    </row>
    <row r="339" customFormat="false" ht="12.75" hidden="false" customHeight="false" outlineLevel="0" collapsed="false">
      <c r="W339" s="36"/>
      <c r="AA339" s="36"/>
    </row>
    <row r="340" customFormat="false" ht="12.75" hidden="false" customHeight="false" outlineLevel="0" collapsed="false">
      <c r="W340" s="36"/>
      <c r="AA340" s="36"/>
    </row>
    <row r="341" customFormat="false" ht="12.75" hidden="false" customHeight="false" outlineLevel="0" collapsed="false">
      <c r="W341" s="36"/>
      <c r="AA341" s="36"/>
    </row>
    <row r="342" customFormat="false" ht="12.75" hidden="false" customHeight="false" outlineLevel="0" collapsed="false">
      <c r="W342" s="36"/>
      <c r="AA342" s="36"/>
    </row>
    <row r="343" customFormat="false" ht="12.75" hidden="false" customHeight="false" outlineLevel="0" collapsed="false">
      <c r="W343" s="36"/>
      <c r="AA343" s="36"/>
    </row>
    <row r="344" customFormat="false" ht="12.75" hidden="false" customHeight="false" outlineLevel="0" collapsed="false">
      <c r="W344" s="36"/>
      <c r="AA344" s="36"/>
    </row>
    <row r="345" customFormat="false" ht="12.75" hidden="false" customHeight="false" outlineLevel="0" collapsed="false">
      <c r="W345" s="36"/>
      <c r="AA345" s="36"/>
    </row>
    <row r="346" customFormat="false" ht="12.75" hidden="false" customHeight="false" outlineLevel="0" collapsed="false">
      <c r="W346" s="36"/>
      <c r="AA346" s="36"/>
    </row>
    <row r="347" customFormat="false" ht="12.75" hidden="false" customHeight="false" outlineLevel="0" collapsed="false">
      <c r="W347" s="36"/>
      <c r="AA347" s="36"/>
    </row>
    <row r="348" customFormat="false" ht="12.75" hidden="false" customHeight="false" outlineLevel="0" collapsed="false">
      <c r="W348" s="36"/>
      <c r="AA348" s="36"/>
    </row>
    <row r="349" customFormat="false" ht="12.75" hidden="false" customHeight="false" outlineLevel="0" collapsed="false">
      <c r="W349" s="36"/>
      <c r="AA349" s="36"/>
    </row>
    <row r="350" customFormat="false" ht="12.75" hidden="false" customHeight="false" outlineLevel="0" collapsed="false">
      <c r="W350" s="36"/>
      <c r="AA350" s="36"/>
    </row>
    <row r="351" customFormat="false" ht="12.75" hidden="false" customHeight="false" outlineLevel="0" collapsed="false">
      <c r="W351" s="36"/>
      <c r="AA351" s="36"/>
    </row>
    <row r="352" customFormat="false" ht="12.75" hidden="false" customHeight="false" outlineLevel="0" collapsed="false">
      <c r="W352" s="36"/>
      <c r="AA352" s="36"/>
    </row>
    <row r="353" customFormat="false" ht="12.75" hidden="false" customHeight="false" outlineLevel="0" collapsed="false">
      <c r="W353" s="36"/>
      <c r="AA353" s="36"/>
    </row>
    <row r="354" customFormat="false" ht="12.75" hidden="false" customHeight="false" outlineLevel="0" collapsed="false">
      <c r="W354" s="36"/>
      <c r="AA354" s="36"/>
    </row>
    <row r="355" customFormat="false" ht="12.75" hidden="false" customHeight="false" outlineLevel="0" collapsed="false">
      <c r="W355" s="36"/>
      <c r="AA355" s="36"/>
    </row>
    <row r="356" customFormat="false" ht="12.75" hidden="false" customHeight="false" outlineLevel="0" collapsed="false">
      <c r="W356" s="36"/>
      <c r="AA356" s="36"/>
    </row>
    <row r="357" customFormat="false" ht="12.75" hidden="false" customHeight="false" outlineLevel="0" collapsed="false">
      <c r="W357" s="36"/>
      <c r="AA357" s="36"/>
    </row>
    <row r="358" customFormat="false" ht="12.75" hidden="false" customHeight="false" outlineLevel="0" collapsed="false">
      <c r="W358" s="36"/>
      <c r="AA358" s="36"/>
    </row>
    <row r="359" customFormat="false" ht="12.75" hidden="false" customHeight="false" outlineLevel="0" collapsed="false">
      <c r="W359" s="36"/>
      <c r="AA359" s="36"/>
    </row>
    <row r="360" customFormat="false" ht="12.75" hidden="false" customHeight="false" outlineLevel="0" collapsed="false">
      <c r="W360" s="36"/>
      <c r="AA360" s="36"/>
    </row>
    <row r="361" customFormat="false" ht="12.75" hidden="false" customHeight="false" outlineLevel="0" collapsed="false">
      <c r="W361" s="36"/>
      <c r="AA361" s="36"/>
    </row>
    <row r="362" customFormat="false" ht="12.75" hidden="false" customHeight="false" outlineLevel="0" collapsed="false">
      <c r="W362" s="36"/>
      <c r="AA362" s="36"/>
    </row>
    <row r="363" customFormat="false" ht="12.75" hidden="false" customHeight="false" outlineLevel="0" collapsed="false">
      <c r="W363" s="36"/>
      <c r="AA363" s="36"/>
    </row>
    <row r="364" customFormat="false" ht="12.75" hidden="false" customHeight="false" outlineLevel="0" collapsed="false">
      <c r="W364" s="36"/>
      <c r="AA364" s="36"/>
    </row>
    <row r="365" customFormat="false" ht="12.75" hidden="false" customHeight="false" outlineLevel="0" collapsed="false">
      <c r="W365" s="36"/>
      <c r="AA365" s="36"/>
    </row>
    <row r="366" customFormat="false" ht="12.75" hidden="false" customHeight="false" outlineLevel="0" collapsed="false">
      <c r="W366" s="36"/>
      <c r="AA366" s="36"/>
    </row>
    <row r="367" customFormat="false" ht="12.75" hidden="false" customHeight="false" outlineLevel="0" collapsed="false">
      <c r="W367" s="36"/>
      <c r="AA367" s="36"/>
    </row>
    <row r="368" customFormat="false" ht="12.75" hidden="false" customHeight="false" outlineLevel="0" collapsed="false">
      <c r="W368" s="36"/>
      <c r="AA368" s="36"/>
    </row>
    <row r="369" customFormat="false" ht="12.75" hidden="false" customHeight="false" outlineLevel="0" collapsed="false">
      <c r="W369" s="36"/>
      <c r="AA369" s="36"/>
    </row>
    <row r="370" customFormat="false" ht="12.75" hidden="false" customHeight="false" outlineLevel="0" collapsed="false">
      <c r="W370" s="36"/>
      <c r="AA370" s="36"/>
    </row>
    <row r="371" customFormat="false" ht="12.75" hidden="false" customHeight="false" outlineLevel="0" collapsed="false">
      <c r="W371" s="36"/>
      <c r="AA371" s="36"/>
    </row>
    <row r="372" customFormat="false" ht="12.75" hidden="false" customHeight="false" outlineLevel="0" collapsed="false">
      <c r="W372" s="36"/>
      <c r="AA372" s="36"/>
    </row>
    <row r="373" customFormat="false" ht="12.75" hidden="false" customHeight="false" outlineLevel="0" collapsed="false">
      <c r="W373" s="36"/>
      <c r="AA373" s="36"/>
    </row>
    <row r="374" customFormat="false" ht="12.75" hidden="false" customHeight="false" outlineLevel="0" collapsed="false">
      <c r="W374" s="36"/>
      <c r="AA374" s="36"/>
    </row>
    <row r="375" customFormat="false" ht="12.75" hidden="false" customHeight="false" outlineLevel="0" collapsed="false">
      <c r="W375" s="36"/>
      <c r="AA375" s="36"/>
    </row>
    <row r="376" customFormat="false" ht="12.75" hidden="false" customHeight="false" outlineLevel="0" collapsed="false">
      <c r="W376" s="36"/>
      <c r="AA376" s="36"/>
    </row>
    <row r="377" customFormat="false" ht="12.75" hidden="false" customHeight="false" outlineLevel="0" collapsed="false">
      <c r="W377" s="36"/>
      <c r="AA377" s="36"/>
    </row>
    <row r="378" customFormat="false" ht="12.75" hidden="false" customHeight="false" outlineLevel="0" collapsed="false">
      <c r="W378" s="36"/>
      <c r="AA378" s="36"/>
    </row>
    <row r="379" customFormat="false" ht="12.75" hidden="false" customHeight="false" outlineLevel="0" collapsed="false">
      <c r="W379" s="36"/>
      <c r="AA379" s="36"/>
    </row>
    <row r="380" customFormat="false" ht="12.75" hidden="false" customHeight="false" outlineLevel="0" collapsed="false">
      <c r="W380" s="36"/>
      <c r="AA380" s="36"/>
    </row>
    <row r="381" customFormat="false" ht="12.75" hidden="false" customHeight="false" outlineLevel="0" collapsed="false">
      <c r="W381" s="36"/>
      <c r="AA381" s="36"/>
    </row>
    <row r="382" customFormat="false" ht="12.75" hidden="false" customHeight="false" outlineLevel="0" collapsed="false">
      <c r="W382" s="36"/>
      <c r="AA382" s="36"/>
    </row>
    <row r="383" customFormat="false" ht="12.75" hidden="false" customHeight="false" outlineLevel="0" collapsed="false">
      <c r="W383" s="36"/>
      <c r="AA383" s="36"/>
    </row>
    <row r="384" customFormat="false" ht="12.75" hidden="false" customHeight="false" outlineLevel="0" collapsed="false">
      <c r="W384" s="36"/>
      <c r="AA384" s="36"/>
    </row>
    <row r="385" customFormat="false" ht="12.75" hidden="false" customHeight="false" outlineLevel="0" collapsed="false">
      <c r="W385" s="36"/>
      <c r="AA385" s="36"/>
    </row>
    <row r="386" customFormat="false" ht="12.75" hidden="false" customHeight="false" outlineLevel="0" collapsed="false">
      <c r="W386" s="36"/>
      <c r="AA386" s="36"/>
    </row>
    <row r="387" customFormat="false" ht="12.75" hidden="false" customHeight="false" outlineLevel="0" collapsed="false">
      <c r="W387" s="36"/>
      <c r="AA387" s="36"/>
    </row>
    <row r="388" customFormat="false" ht="12.75" hidden="false" customHeight="false" outlineLevel="0" collapsed="false">
      <c r="W388" s="36"/>
      <c r="AA388" s="36"/>
    </row>
    <row r="389" customFormat="false" ht="12.75" hidden="false" customHeight="false" outlineLevel="0" collapsed="false">
      <c r="W389" s="36"/>
      <c r="AA389" s="36"/>
    </row>
    <row r="390" customFormat="false" ht="12.75" hidden="false" customHeight="false" outlineLevel="0" collapsed="false">
      <c r="W390" s="36"/>
      <c r="AA390" s="36"/>
    </row>
    <row r="391" customFormat="false" ht="12.75" hidden="false" customHeight="false" outlineLevel="0" collapsed="false">
      <c r="W391" s="36"/>
      <c r="AA391" s="36"/>
    </row>
    <row r="392" customFormat="false" ht="12.75" hidden="false" customHeight="false" outlineLevel="0" collapsed="false">
      <c r="W392" s="36"/>
      <c r="AA392" s="36"/>
    </row>
    <row r="393" customFormat="false" ht="12.75" hidden="false" customHeight="false" outlineLevel="0" collapsed="false">
      <c r="W393" s="36"/>
      <c r="AA393" s="36"/>
    </row>
    <row r="394" customFormat="false" ht="12.75" hidden="false" customHeight="false" outlineLevel="0" collapsed="false">
      <c r="W394" s="36"/>
      <c r="AA394" s="36"/>
    </row>
    <row r="395" customFormat="false" ht="12.75" hidden="false" customHeight="false" outlineLevel="0" collapsed="false">
      <c r="W395" s="36"/>
      <c r="AA395" s="36"/>
    </row>
    <row r="396" customFormat="false" ht="12.75" hidden="false" customHeight="false" outlineLevel="0" collapsed="false">
      <c r="W396" s="36"/>
      <c r="AA396" s="36"/>
    </row>
    <row r="397" customFormat="false" ht="12.75" hidden="false" customHeight="false" outlineLevel="0" collapsed="false">
      <c r="W397" s="36"/>
      <c r="AA397" s="36"/>
    </row>
    <row r="398" customFormat="false" ht="12.75" hidden="false" customHeight="false" outlineLevel="0" collapsed="false">
      <c r="W398" s="36"/>
      <c r="AA398" s="36"/>
    </row>
    <row r="399" customFormat="false" ht="12.75" hidden="false" customHeight="false" outlineLevel="0" collapsed="false">
      <c r="W399" s="36"/>
      <c r="AA399" s="36"/>
    </row>
    <row r="400" customFormat="false" ht="12.75" hidden="false" customHeight="false" outlineLevel="0" collapsed="false">
      <c r="W400" s="36"/>
      <c r="AA400" s="36"/>
    </row>
    <row r="401" customFormat="false" ht="12.75" hidden="false" customHeight="false" outlineLevel="0" collapsed="false">
      <c r="W401" s="36"/>
      <c r="AA401" s="36"/>
    </row>
    <row r="402" customFormat="false" ht="12.75" hidden="false" customHeight="false" outlineLevel="0" collapsed="false">
      <c r="W402" s="36"/>
      <c r="AA402" s="36"/>
    </row>
    <row r="403" customFormat="false" ht="12.75" hidden="false" customHeight="false" outlineLevel="0" collapsed="false">
      <c r="W403" s="36"/>
      <c r="AA403" s="36"/>
    </row>
    <row r="404" customFormat="false" ht="12.75" hidden="false" customHeight="false" outlineLevel="0" collapsed="false">
      <c r="W404" s="36"/>
      <c r="AA404" s="36"/>
    </row>
    <row r="405" customFormat="false" ht="12.75" hidden="false" customHeight="false" outlineLevel="0" collapsed="false">
      <c r="W405" s="36"/>
      <c r="AA405" s="36"/>
    </row>
    <row r="406" customFormat="false" ht="12.75" hidden="false" customHeight="false" outlineLevel="0" collapsed="false">
      <c r="W406" s="36"/>
      <c r="AA406" s="36"/>
    </row>
    <row r="407" customFormat="false" ht="12.75" hidden="false" customHeight="false" outlineLevel="0" collapsed="false">
      <c r="W407" s="36"/>
      <c r="AA407" s="36"/>
    </row>
    <row r="408" customFormat="false" ht="12.75" hidden="false" customHeight="false" outlineLevel="0" collapsed="false">
      <c r="W408" s="36"/>
      <c r="AA408" s="36"/>
    </row>
    <row r="409" customFormat="false" ht="12.75" hidden="false" customHeight="false" outlineLevel="0" collapsed="false">
      <c r="W409" s="36"/>
      <c r="AA409" s="36"/>
    </row>
    <row r="410" customFormat="false" ht="12.75" hidden="false" customHeight="false" outlineLevel="0" collapsed="false">
      <c r="W410" s="36"/>
      <c r="AA410" s="36"/>
    </row>
    <row r="411" customFormat="false" ht="12.75" hidden="false" customHeight="false" outlineLevel="0" collapsed="false">
      <c r="W411" s="36"/>
      <c r="AA411" s="36"/>
    </row>
    <row r="412" customFormat="false" ht="12.75" hidden="false" customHeight="false" outlineLevel="0" collapsed="false">
      <c r="W412" s="36"/>
      <c r="AA412" s="36"/>
    </row>
    <row r="413" customFormat="false" ht="12.75" hidden="false" customHeight="false" outlineLevel="0" collapsed="false">
      <c r="W413" s="36"/>
      <c r="AA413" s="36"/>
    </row>
    <row r="414" customFormat="false" ht="12.75" hidden="false" customHeight="false" outlineLevel="0" collapsed="false">
      <c r="W414" s="36"/>
      <c r="AA414" s="36"/>
    </row>
    <row r="415" customFormat="false" ht="12.75" hidden="false" customHeight="false" outlineLevel="0" collapsed="false">
      <c r="W415" s="36"/>
      <c r="AA415" s="36"/>
    </row>
    <row r="416" customFormat="false" ht="12.75" hidden="false" customHeight="false" outlineLevel="0" collapsed="false">
      <c r="W416" s="36"/>
      <c r="AA416" s="36"/>
    </row>
    <row r="417" customFormat="false" ht="12.75" hidden="false" customHeight="false" outlineLevel="0" collapsed="false">
      <c r="W417" s="36"/>
      <c r="AA417" s="36"/>
    </row>
    <row r="418" customFormat="false" ht="12.75" hidden="false" customHeight="false" outlineLevel="0" collapsed="false">
      <c r="W418" s="36"/>
      <c r="AA418" s="36"/>
    </row>
    <row r="419" customFormat="false" ht="12.75" hidden="false" customHeight="false" outlineLevel="0" collapsed="false">
      <c r="W419" s="36"/>
      <c r="AA419" s="36"/>
    </row>
    <row r="420" customFormat="false" ht="12.75" hidden="false" customHeight="false" outlineLevel="0" collapsed="false">
      <c r="W420" s="36"/>
      <c r="AA420" s="36"/>
    </row>
    <row r="421" customFormat="false" ht="12.75" hidden="false" customHeight="false" outlineLevel="0" collapsed="false">
      <c r="W421" s="36"/>
      <c r="AA421" s="36"/>
    </row>
    <row r="422" customFormat="false" ht="12.75" hidden="false" customHeight="false" outlineLevel="0" collapsed="false">
      <c r="W422" s="36"/>
      <c r="AA422" s="36"/>
    </row>
    <row r="423" customFormat="false" ht="12.75" hidden="false" customHeight="false" outlineLevel="0" collapsed="false">
      <c r="W423" s="36"/>
      <c r="AA423" s="36"/>
    </row>
    <row r="424" customFormat="false" ht="12.75" hidden="false" customHeight="false" outlineLevel="0" collapsed="false">
      <c r="W424" s="36"/>
      <c r="AA424" s="36"/>
    </row>
    <row r="425" customFormat="false" ht="12.75" hidden="false" customHeight="false" outlineLevel="0" collapsed="false">
      <c r="W425" s="36"/>
      <c r="AA425" s="36"/>
    </row>
    <row r="426" customFormat="false" ht="12.75" hidden="false" customHeight="false" outlineLevel="0" collapsed="false">
      <c r="W426" s="36"/>
      <c r="AA426" s="36"/>
    </row>
    <row r="427" customFormat="false" ht="12.75" hidden="false" customHeight="false" outlineLevel="0" collapsed="false">
      <c r="W427" s="36"/>
      <c r="AA427" s="36"/>
    </row>
    <row r="428" customFormat="false" ht="12.75" hidden="false" customHeight="false" outlineLevel="0" collapsed="false">
      <c r="W428" s="36"/>
      <c r="AA428" s="36"/>
    </row>
    <row r="429" customFormat="false" ht="12.75" hidden="false" customHeight="false" outlineLevel="0" collapsed="false">
      <c r="W429" s="36"/>
      <c r="AA429" s="36"/>
    </row>
    <row r="430" customFormat="false" ht="12.75" hidden="false" customHeight="false" outlineLevel="0" collapsed="false">
      <c r="W430" s="36"/>
      <c r="AA430" s="36"/>
    </row>
    <row r="431" customFormat="false" ht="12.75" hidden="false" customHeight="false" outlineLevel="0" collapsed="false">
      <c r="W431" s="36"/>
      <c r="AA431" s="36"/>
    </row>
    <row r="432" customFormat="false" ht="12.75" hidden="false" customHeight="false" outlineLevel="0" collapsed="false">
      <c r="W432" s="36"/>
      <c r="AA432" s="36"/>
    </row>
    <row r="433" customFormat="false" ht="12.75" hidden="false" customHeight="false" outlineLevel="0" collapsed="false">
      <c r="W433" s="36"/>
      <c r="AA433" s="36"/>
    </row>
    <row r="434" customFormat="false" ht="12.75" hidden="false" customHeight="false" outlineLevel="0" collapsed="false">
      <c r="W434" s="36"/>
      <c r="AA434" s="36"/>
    </row>
    <row r="435" customFormat="false" ht="12.75" hidden="false" customHeight="false" outlineLevel="0" collapsed="false">
      <c r="W435" s="36"/>
      <c r="AA435" s="36"/>
    </row>
    <row r="436" customFormat="false" ht="12.75" hidden="false" customHeight="false" outlineLevel="0" collapsed="false">
      <c r="W436" s="36"/>
      <c r="AA436" s="36"/>
    </row>
    <row r="437" customFormat="false" ht="12.75" hidden="false" customHeight="false" outlineLevel="0" collapsed="false">
      <c r="W437" s="36"/>
      <c r="AA437" s="36"/>
    </row>
    <row r="438" customFormat="false" ht="12.75" hidden="false" customHeight="false" outlineLevel="0" collapsed="false">
      <c r="W438" s="36"/>
      <c r="AA438" s="36"/>
    </row>
    <row r="439" customFormat="false" ht="12.75" hidden="false" customHeight="false" outlineLevel="0" collapsed="false">
      <c r="W439" s="36"/>
      <c r="AA439" s="36"/>
    </row>
    <row r="440" customFormat="false" ht="12.75" hidden="false" customHeight="false" outlineLevel="0" collapsed="false">
      <c r="W440" s="36"/>
      <c r="AA440" s="36"/>
    </row>
    <row r="441" customFormat="false" ht="12.75" hidden="false" customHeight="false" outlineLevel="0" collapsed="false">
      <c r="W441" s="36"/>
      <c r="AA441" s="36"/>
    </row>
    <row r="442" customFormat="false" ht="12.75" hidden="false" customHeight="false" outlineLevel="0" collapsed="false">
      <c r="W442" s="36"/>
      <c r="AA442" s="36"/>
    </row>
    <row r="443" customFormat="false" ht="12.75" hidden="false" customHeight="false" outlineLevel="0" collapsed="false">
      <c r="W443" s="36"/>
      <c r="AA443" s="36"/>
    </row>
    <row r="444" customFormat="false" ht="12.75" hidden="false" customHeight="false" outlineLevel="0" collapsed="false">
      <c r="W444" s="36"/>
      <c r="AA444" s="36"/>
    </row>
    <row r="445" customFormat="false" ht="12.75" hidden="false" customHeight="false" outlineLevel="0" collapsed="false">
      <c r="W445" s="36"/>
      <c r="AA445" s="36"/>
    </row>
    <row r="446" customFormat="false" ht="12.75" hidden="false" customHeight="false" outlineLevel="0" collapsed="false">
      <c r="W446" s="36"/>
      <c r="AA446" s="36"/>
    </row>
    <row r="447" customFormat="false" ht="12.75" hidden="false" customHeight="false" outlineLevel="0" collapsed="false">
      <c r="W447" s="36"/>
      <c r="AA447" s="36"/>
    </row>
    <row r="448" customFormat="false" ht="12.75" hidden="false" customHeight="false" outlineLevel="0" collapsed="false">
      <c r="W448" s="36"/>
      <c r="AA448" s="36"/>
    </row>
    <row r="449" customFormat="false" ht="12.75" hidden="false" customHeight="false" outlineLevel="0" collapsed="false">
      <c r="W449" s="36"/>
      <c r="AA449" s="36"/>
    </row>
    <row r="450" customFormat="false" ht="12.75" hidden="false" customHeight="false" outlineLevel="0" collapsed="false">
      <c r="W450" s="36"/>
      <c r="AA450" s="36"/>
    </row>
    <row r="451" customFormat="false" ht="12.75" hidden="false" customHeight="false" outlineLevel="0" collapsed="false">
      <c r="W451" s="36"/>
      <c r="AA451" s="36"/>
    </row>
    <row r="452" customFormat="false" ht="12.75" hidden="false" customHeight="false" outlineLevel="0" collapsed="false">
      <c r="W452" s="36"/>
      <c r="AA452" s="36"/>
    </row>
    <row r="453" customFormat="false" ht="12.75" hidden="false" customHeight="false" outlineLevel="0" collapsed="false">
      <c r="W453" s="36"/>
      <c r="AA453" s="36"/>
    </row>
    <row r="454" customFormat="false" ht="12.75" hidden="false" customHeight="false" outlineLevel="0" collapsed="false">
      <c r="W454" s="36"/>
      <c r="AA454" s="36"/>
    </row>
    <row r="455" customFormat="false" ht="12.75" hidden="false" customHeight="false" outlineLevel="0" collapsed="false">
      <c r="W455" s="36"/>
      <c r="AA455" s="36"/>
    </row>
    <row r="456" customFormat="false" ht="12.75" hidden="false" customHeight="false" outlineLevel="0" collapsed="false">
      <c r="W456" s="36"/>
      <c r="AA456" s="36"/>
    </row>
    <row r="457" customFormat="false" ht="12.75" hidden="false" customHeight="false" outlineLevel="0" collapsed="false">
      <c r="W457" s="36"/>
      <c r="AA457" s="36"/>
    </row>
    <row r="458" customFormat="false" ht="12.75" hidden="false" customHeight="false" outlineLevel="0" collapsed="false">
      <c r="W458" s="36"/>
      <c r="AA458" s="36"/>
    </row>
    <row r="459" customFormat="false" ht="12.75" hidden="false" customHeight="false" outlineLevel="0" collapsed="false">
      <c r="W459" s="36"/>
      <c r="AA459" s="36"/>
    </row>
    <row r="460" customFormat="false" ht="12.75" hidden="false" customHeight="false" outlineLevel="0" collapsed="false">
      <c r="W460" s="36"/>
      <c r="AA460" s="36"/>
    </row>
    <row r="461" customFormat="false" ht="12.75" hidden="false" customHeight="false" outlineLevel="0" collapsed="false">
      <c r="W461" s="36"/>
      <c r="AA461" s="36"/>
    </row>
    <row r="462" customFormat="false" ht="12.75" hidden="false" customHeight="false" outlineLevel="0" collapsed="false">
      <c r="W462" s="36"/>
      <c r="AA462" s="36"/>
    </row>
    <row r="463" customFormat="false" ht="12.75" hidden="false" customHeight="false" outlineLevel="0" collapsed="false">
      <c r="W463" s="36"/>
      <c r="AA463" s="36"/>
    </row>
    <row r="464" customFormat="false" ht="12.75" hidden="false" customHeight="false" outlineLevel="0" collapsed="false">
      <c r="W464" s="36"/>
      <c r="AA464" s="36"/>
    </row>
    <row r="465" customFormat="false" ht="12.75" hidden="false" customHeight="false" outlineLevel="0" collapsed="false">
      <c r="W465" s="36"/>
      <c r="AA465" s="36"/>
    </row>
    <row r="466" customFormat="false" ht="12.75" hidden="false" customHeight="false" outlineLevel="0" collapsed="false">
      <c r="W466" s="36"/>
      <c r="AA466" s="36"/>
    </row>
    <row r="467" customFormat="false" ht="12.75" hidden="false" customHeight="false" outlineLevel="0" collapsed="false">
      <c r="W467" s="36"/>
      <c r="AA467" s="36"/>
    </row>
    <row r="468" customFormat="false" ht="12.75" hidden="false" customHeight="false" outlineLevel="0" collapsed="false">
      <c r="W468" s="36"/>
      <c r="AA468" s="36"/>
    </row>
    <row r="469" customFormat="false" ht="12.75" hidden="false" customHeight="false" outlineLevel="0" collapsed="false">
      <c r="W469" s="36"/>
      <c r="AA469" s="36"/>
    </row>
    <row r="470" customFormat="false" ht="12.75" hidden="false" customHeight="false" outlineLevel="0" collapsed="false">
      <c r="W470" s="36"/>
      <c r="AA470" s="36"/>
    </row>
    <row r="471" customFormat="false" ht="12.75" hidden="false" customHeight="false" outlineLevel="0" collapsed="false">
      <c r="W471" s="36"/>
      <c r="AA471" s="36"/>
    </row>
    <row r="472" customFormat="false" ht="12.75" hidden="false" customHeight="false" outlineLevel="0" collapsed="false">
      <c r="W472" s="36"/>
      <c r="AA472" s="36"/>
    </row>
    <row r="473" customFormat="false" ht="12.75" hidden="false" customHeight="false" outlineLevel="0" collapsed="false">
      <c r="W473" s="36"/>
      <c r="AA473" s="36"/>
    </row>
    <row r="474" customFormat="false" ht="12.75" hidden="false" customHeight="false" outlineLevel="0" collapsed="false">
      <c r="W474" s="36"/>
      <c r="AA474" s="36"/>
    </row>
    <row r="475" customFormat="false" ht="12.75" hidden="false" customHeight="false" outlineLevel="0" collapsed="false">
      <c r="W475" s="36"/>
      <c r="AA475" s="36"/>
    </row>
    <row r="476" customFormat="false" ht="12.75" hidden="false" customHeight="false" outlineLevel="0" collapsed="false">
      <c r="W476" s="36"/>
      <c r="AA476" s="36"/>
    </row>
    <row r="477" customFormat="false" ht="12.75" hidden="false" customHeight="false" outlineLevel="0" collapsed="false">
      <c r="W477" s="36"/>
      <c r="AA477" s="36"/>
    </row>
    <row r="478" customFormat="false" ht="12.75" hidden="false" customHeight="false" outlineLevel="0" collapsed="false">
      <c r="W478" s="36"/>
      <c r="AA478" s="36"/>
    </row>
    <row r="479" customFormat="false" ht="12.75" hidden="false" customHeight="false" outlineLevel="0" collapsed="false">
      <c r="W479" s="36"/>
      <c r="AA479" s="36"/>
    </row>
    <row r="480" customFormat="false" ht="12.75" hidden="false" customHeight="false" outlineLevel="0" collapsed="false">
      <c r="W480" s="36"/>
      <c r="AA480" s="36"/>
    </row>
    <row r="481" customFormat="false" ht="12.75" hidden="false" customHeight="false" outlineLevel="0" collapsed="false">
      <c r="W481" s="36"/>
      <c r="AA481" s="36"/>
    </row>
    <row r="482" customFormat="false" ht="12.75" hidden="false" customHeight="false" outlineLevel="0" collapsed="false">
      <c r="W482" s="36"/>
      <c r="AA482" s="36"/>
    </row>
    <row r="483" customFormat="false" ht="12.75" hidden="false" customHeight="false" outlineLevel="0" collapsed="false">
      <c r="W483" s="36"/>
      <c r="AA483" s="36"/>
    </row>
    <row r="484" customFormat="false" ht="12.75" hidden="false" customHeight="false" outlineLevel="0" collapsed="false">
      <c r="W484" s="36"/>
      <c r="AA484" s="36"/>
    </row>
    <row r="485" customFormat="false" ht="12.75" hidden="false" customHeight="false" outlineLevel="0" collapsed="false">
      <c r="W485" s="36"/>
      <c r="AA485" s="36"/>
    </row>
    <row r="486" customFormat="false" ht="12.75" hidden="false" customHeight="false" outlineLevel="0" collapsed="false">
      <c r="W486" s="36"/>
      <c r="AA486" s="36"/>
    </row>
    <row r="487" customFormat="false" ht="12.75" hidden="false" customHeight="false" outlineLevel="0" collapsed="false">
      <c r="W487" s="36"/>
      <c r="AA487" s="36"/>
    </row>
    <row r="488" customFormat="false" ht="12.75" hidden="false" customHeight="false" outlineLevel="0" collapsed="false">
      <c r="W488" s="36"/>
      <c r="AA488" s="36"/>
    </row>
    <row r="489" customFormat="false" ht="12.75" hidden="false" customHeight="false" outlineLevel="0" collapsed="false">
      <c r="W489" s="36"/>
      <c r="AA489" s="36"/>
    </row>
    <row r="490" customFormat="false" ht="12.75" hidden="false" customHeight="false" outlineLevel="0" collapsed="false">
      <c r="W490" s="36"/>
      <c r="AA490" s="36"/>
    </row>
    <row r="491" customFormat="false" ht="12.75" hidden="false" customHeight="false" outlineLevel="0" collapsed="false">
      <c r="W491" s="36"/>
      <c r="AA491" s="36"/>
    </row>
    <row r="492" customFormat="false" ht="12.75" hidden="false" customHeight="false" outlineLevel="0" collapsed="false">
      <c r="W492" s="36"/>
      <c r="AA492" s="36"/>
    </row>
    <row r="493" customFormat="false" ht="12.75" hidden="false" customHeight="false" outlineLevel="0" collapsed="false">
      <c r="W493" s="36"/>
      <c r="AA493" s="36"/>
    </row>
    <row r="494" customFormat="false" ht="12.75" hidden="false" customHeight="false" outlineLevel="0" collapsed="false">
      <c r="W494" s="36"/>
      <c r="AA494" s="36"/>
    </row>
    <row r="495" customFormat="false" ht="12.75" hidden="false" customHeight="false" outlineLevel="0" collapsed="false">
      <c r="W495" s="36"/>
      <c r="AA495" s="36"/>
    </row>
    <row r="496" customFormat="false" ht="12.75" hidden="false" customHeight="false" outlineLevel="0" collapsed="false">
      <c r="W496" s="36"/>
      <c r="AA496" s="36"/>
    </row>
    <row r="497" customFormat="false" ht="12.75" hidden="false" customHeight="false" outlineLevel="0" collapsed="false">
      <c r="W497" s="36"/>
      <c r="AA497" s="36"/>
    </row>
    <row r="498" customFormat="false" ht="12.75" hidden="false" customHeight="false" outlineLevel="0" collapsed="false">
      <c r="W498" s="36"/>
      <c r="AA498" s="36"/>
    </row>
    <row r="499" customFormat="false" ht="12.75" hidden="false" customHeight="false" outlineLevel="0" collapsed="false">
      <c r="W499" s="36"/>
      <c r="AA499" s="36"/>
    </row>
    <row r="500" customFormat="false" ht="12.75" hidden="false" customHeight="false" outlineLevel="0" collapsed="false">
      <c r="W500" s="36"/>
      <c r="AA500" s="36"/>
    </row>
    <row r="501" customFormat="false" ht="12.75" hidden="false" customHeight="false" outlineLevel="0" collapsed="false">
      <c r="W501" s="36"/>
      <c r="AA501" s="36"/>
    </row>
    <row r="502" customFormat="false" ht="12.75" hidden="false" customHeight="false" outlineLevel="0" collapsed="false">
      <c r="W502" s="36"/>
      <c r="AA502" s="36"/>
    </row>
    <row r="503" customFormat="false" ht="12.75" hidden="false" customHeight="false" outlineLevel="0" collapsed="false">
      <c r="W503" s="36"/>
      <c r="AA503" s="36"/>
    </row>
    <row r="504" customFormat="false" ht="12.75" hidden="false" customHeight="false" outlineLevel="0" collapsed="false">
      <c r="W504" s="36"/>
      <c r="AA504" s="36"/>
    </row>
    <row r="505" customFormat="false" ht="12.75" hidden="false" customHeight="false" outlineLevel="0" collapsed="false">
      <c r="W505" s="36"/>
      <c r="AA505" s="36"/>
    </row>
    <row r="506" customFormat="false" ht="12.75" hidden="false" customHeight="false" outlineLevel="0" collapsed="false">
      <c r="W506" s="36"/>
      <c r="AA506" s="36"/>
    </row>
    <row r="507" customFormat="false" ht="12.75" hidden="false" customHeight="false" outlineLevel="0" collapsed="false">
      <c r="W507" s="36"/>
      <c r="AA507" s="36"/>
    </row>
    <row r="508" customFormat="false" ht="12.75" hidden="false" customHeight="false" outlineLevel="0" collapsed="false">
      <c r="W508" s="36"/>
      <c r="AA508" s="36"/>
    </row>
    <row r="509" customFormat="false" ht="12.75" hidden="false" customHeight="false" outlineLevel="0" collapsed="false">
      <c r="W509" s="36"/>
      <c r="AA509" s="36"/>
    </row>
    <row r="510" customFormat="false" ht="12.75" hidden="false" customHeight="false" outlineLevel="0" collapsed="false">
      <c r="W510" s="36"/>
      <c r="AA510" s="36"/>
    </row>
    <row r="511" customFormat="false" ht="12.75" hidden="false" customHeight="false" outlineLevel="0" collapsed="false">
      <c r="W511" s="36"/>
      <c r="AA511" s="36"/>
    </row>
    <row r="512" customFormat="false" ht="12.75" hidden="false" customHeight="false" outlineLevel="0" collapsed="false">
      <c r="W512" s="36"/>
      <c r="AA512" s="36"/>
    </row>
    <row r="513" customFormat="false" ht="12.75" hidden="false" customHeight="false" outlineLevel="0" collapsed="false">
      <c r="W513" s="36"/>
      <c r="AA513" s="36"/>
    </row>
    <row r="514" customFormat="false" ht="12.75" hidden="false" customHeight="false" outlineLevel="0" collapsed="false">
      <c r="W514" s="36"/>
      <c r="AA514" s="36"/>
    </row>
    <row r="515" customFormat="false" ht="12.75" hidden="false" customHeight="false" outlineLevel="0" collapsed="false">
      <c r="W515" s="36"/>
      <c r="AA515" s="36"/>
    </row>
    <row r="516" customFormat="false" ht="12.75" hidden="false" customHeight="false" outlineLevel="0" collapsed="false">
      <c r="W516" s="36"/>
      <c r="AA516" s="36"/>
    </row>
    <row r="517" customFormat="false" ht="12.75" hidden="false" customHeight="false" outlineLevel="0" collapsed="false">
      <c r="W517" s="36"/>
      <c r="AA517" s="36"/>
    </row>
    <row r="518" customFormat="false" ht="12.75" hidden="false" customHeight="false" outlineLevel="0" collapsed="false">
      <c r="W518" s="36"/>
      <c r="AA518" s="36"/>
    </row>
    <row r="519" customFormat="false" ht="12.75" hidden="false" customHeight="false" outlineLevel="0" collapsed="false">
      <c r="W519" s="36"/>
      <c r="AA519" s="36"/>
    </row>
    <row r="520" customFormat="false" ht="12.75" hidden="false" customHeight="false" outlineLevel="0" collapsed="false">
      <c r="W520" s="36"/>
      <c r="AA520" s="36"/>
    </row>
    <row r="521" customFormat="false" ht="12.75" hidden="false" customHeight="false" outlineLevel="0" collapsed="false">
      <c r="W521" s="36"/>
      <c r="AA521" s="36"/>
    </row>
    <row r="522" customFormat="false" ht="12.75" hidden="false" customHeight="false" outlineLevel="0" collapsed="false">
      <c r="W522" s="36"/>
      <c r="AA522" s="36"/>
    </row>
    <row r="523" customFormat="false" ht="12.75" hidden="false" customHeight="false" outlineLevel="0" collapsed="false">
      <c r="W523" s="36"/>
      <c r="AA523" s="36"/>
    </row>
    <row r="524" customFormat="false" ht="12.75" hidden="false" customHeight="false" outlineLevel="0" collapsed="false">
      <c r="W524" s="36"/>
      <c r="AA524" s="36"/>
    </row>
    <row r="525" customFormat="false" ht="12.75" hidden="false" customHeight="false" outlineLevel="0" collapsed="false">
      <c r="W525" s="36"/>
      <c r="AA525" s="36"/>
    </row>
    <row r="526" customFormat="false" ht="12.75" hidden="false" customHeight="false" outlineLevel="0" collapsed="false">
      <c r="W526" s="36"/>
      <c r="AA526" s="36"/>
    </row>
    <row r="527" customFormat="false" ht="12.75" hidden="false" customHeight="false" outlineLevel="0" collapsed="false">
      <c r="W527" s="36"/>
      <c r="AA527" s="36"/>
    </row>
    <row r="528" customFormat="false" ht="12.75" hidden="false" customHeight="false" outlineLevel="0" collapsed="false">
      <c r="W528" s="36"/>
      <c r="AA528" s="36"/>
    </row>
    <row r="529" customFormat="false" ht="12.75" hidden="false" customHeight="false" outlineLevel="0" collapsed="false">
      <c r="W529" s="36"/>
      <c r="AA529" s="36"/>
    </row>
    <row r="530" customFormat="false" ht="12.75" hidden="false" customHeight="false" outlineLevel="0" collapsed="false">
      <c r="W530" s="36"/>
      <c r="AA530" s="36"/>
    </row>
    <row r="531" customFormat="false" ht="12.75" hidden="false" customHeight="false" outlineLevel="0" collapsed="false">
      <c r="W531" s="36"/>
      <c r="AA531" s="36"/>
    </row>
    <row r="532" customFormat="false" ht="12.75" hidden="false" customHeight="false" outlineLevel="0" collapsed="false">
      <c r="W532" s="36"/>
      <c r="AA532" s="36"/>
    </row>
    <row r="533" customFormat="false" ht="12.75" hidden="false" customHeight="false" outlineLevel="0" collapsed="false">
      <c r="W533" s="36"/>
      <c r="AA533" s="36"/>
    </row>
    <row r="534" customFormat="false" ht="12.75" hidden="false" customHeight="false" outlineLevel="0" collapsed="false">
      <c r="W534" s="36"/>
      <c r="AA534" s="36"/>
    </row>
    <row r="535" customFormat="false" ht="12.75" hidden="false" customHeight="false" outlineLevel="0" collapsed="false">
      <c r="W535" s="36"/>
      <c r="AA535" s="36"/>
    </row>
    <row r="536" customFormat="false" ht="12.75" hidden="false" customHeight="false" outlineLevel="0" collapsed="false">
      <c r="W536" s="36"/>
      <c r="AA536" s="36"/>
    </row>
    <row r="537" customFormat="false" ht="12.75" hidden="false" customHeight="false" outlineLevel="0" collapsed="false">
      <c r="W537" s="36"/>
      <c r="AA537" s="36"/>
    </row>
    <row r="538" customFormat="false" ht="12.75" hidden="false" customHeight="false" outlineLevel="0" collapsed="false">
      <c r="W538" s="36"/>
      <c r="AA538" s="36"/>
    </row>
    <row r="539" customFormat="false" ht="12.75" hidden="false" customHeight="false" outlineLevel="0" collapsed="false">
      <c r="W539" s="36"/>
      <c r="AA539" s="36"/>
    </row>
    <row r="540" customFormat="false" ht="12.75" hidden="false" customHeight="false" outlineLevel="0" collapsed="false">
      <c r="W540" s="36"/>
      <c r="AA540" s="36"/>
    </row>
    <row r="541" customFormat="false" ht="12.75" hidden="false" customHeight="false" outlineLevel="0" collapsed="false">
      <c r="W541" s="36"/>
      <c r="AA541" s="36"/>
    </row>
    <row r="542" customFormat="false" ht="12.75" hidden="false" customHeight="false" outlineLevel="0" collapsed="false">
      <c r="W542" s="36"/>
      <c r="AA542" s="36"/>
    </row>
    <row r="543" customFormat="false" ht="12.75" hidden="false" customHeight="false" outlineLevel="0" collapsed="false">
      <c r="W543" s="36"/>
      <c r="AA543" s="36"/>
    </row>
    <row r="544" customFormat="false" ht="12.75" hidden="false" customHeight="false" outlineLevel="0" collapsed="false">
      <c r="W544" s="36"/>
      <c r="AA544" s="36"/>
    </row>
    <row r="545" customFormat="false" ht="12.75" hidden="false" customHeight="false" outlineLevel="0" collapsed="false">
      <c r="W545" s="36"/>
      <c r="AA545" s="36"/>
    </row>
    <row r="546" customFormat="false" ht="12.75" hidden="false" customHeight="false" outlineLevel="0" collapsed="false">
      <c r="W546" s="36"/>
      <c r="AA546" s="36"/>
    </row>
    <row r="547" customFormat="false" ht="12.75" hidden="false" customHeight="false" outlineLevel="0" collapsed="false">
      <c r="W547" s="36"/>
      <c r="AA547" s="36"/>
    </row>
    <row r="548" customFormat="false" ht="12.75" hidden="false" customHeight="false" outlineLevel="0" collapsed="false">
      <c r="W548" s="36"/>
      <c r="AA548" s="36"/>
    </row>
    <row r="549" customFormat="false" ht="12.75" hidden="false" customHeight="false" outlineLevel="0" collapsed="false">
      <c r="W549" s="36"/>
      <c r="AA549" s="36"/>
    </row>
    <row r="550" customFormat="false" ht="12.75" hidden="false" customHeight="false" outlineLevel="0" collapsed="false">
      <c r="W550" s="36"/>
      <c r="AA550" s="36"/>
    </row>
    <row r="551" customFormat="false" ht="12.75" hidden="false" customHeight="false" outlineLevel="0" collapsed="false">
      <c r="W551" s="36"/>
      <c r="AA551" s="36"/>
    </row>
    <row r="552" customFormat="false" ht="12.75" hidden="false" customHeight="false" outlineLevel="0" collapsed="false">
      <c r="W552" s="36"/>
      <c r="AA552" s="36"/>
    </row>
    <row r="553" customFormat="false" ht="12.75" hidden="false" customHeight="false" outlineLevel="0" collapsed="false">
      <c r="W553" s="36"/>
      <c r="AA553" s="36"/>
    </row>
    <row r="554" customFormat="false" ht="12.75" hidden="false" customHeight="false" outlineLevel="0" collapsed="false">
      <c r="W554" s="36"/>
      <c r="AA554" s="36"/>
    </row>
    <row r="555" customFormat="false" ht="12.75" hidden="false" customHeight="false" outlineLevel="0" collapsed="false">
      <c r="W555" s="36"/>
      <c r="AA555" s="36"/>
    </row>
    <row r="556" customFormat="false" ht="12.75" hidden="false" customHeight="false" outlineLevel="0" collapsed="false">
      <c r="W556" s="36"/>
      <c r="AA556" s="36"/>
    </row>
    <row r="557" customFormat="false" ht="12.75" hidden="false" customHeight="false" outlineLevel="0" collapsed="false">
      <c r="W557" s="36"/>
      <c r="AA557" s="36"/>
    </row>
    <row r="558" customFormat="false" ht="12.75" hidden="false" customHeight="false" outlineLevel="0" collapsed="false">
      <c r="W558" s="36"/>
      <c r="AA558" s="36"/>
    </row>
    <row r="559" customFormat="false" ht="12.75" hidden="false" customHeight="false" outlineLevel="0" collapsed="false">
      <c r="W559" s="36"/>
      <c r="AA559" s="36"/>
    </row>
    <row r="560" customFormat="false" ht="12.75" hidden="false" customHeight="false" outlineLevel="0" collapsed="false">
      <c r="W560" s="36"/>
      <c r="AA560" s="36"/>
    </row>
    <row r="561" customFormat="false" ht="12.75" hidden="false" customHeight="false" outlineLevel="0" collapsed="false">
      <c r="W561" s="36"/>
      <c r="AA561" s="36"/>
    </row>
    <row r="562" customFormat="false" ht="12.75" hidden="false" customHeight="false" outlineLevel="0" collapsed="false">
      <c r="W562" s="36"/>
      <c r="AA562" s="36"/>
    </row>
    <row r="563" customFormat="false" ht="12.75" hidden="false" customHeight="false" outlineLevel="0" collapsed="false">
      <c r="W563" s="36"/>
      <c r="AA563" s="36"/>
    </row>
    <row r="564" customFormat="false" ht="12.75" hidden="false" customHeight="false" outlineLevel="0" collapsed="false">
      <c r="W564" s="36"/>
      <c r="AA564" s="36"/>
    </row>
    <row r="565" customFormat="false" ht="12.75" hidden="false" customHeight="false" outlineLevel="0" collapsed="false">
      <c r="W565" s="36"/>
      <c r="AA565" s="36"/>
    </row>
    <row r="566" customFormat="false" ht="12.75" hidden="false" customHeight="false" outlineLevel="0" collapsed="false">
      <c r="W566" s="36"/>
      <c r="AA566" s="36"/>
    </row>
    <row r="567" customFormat="false" ht="12.75" hidden="false" customHeight="false" outlineLevel="0" collapsed="false">
      <c r="W567" s="36"/>
      <c r="AA567" s="36"/>
    </row>
    <row r="568" customFormat="false" ht="12.75" hidden="false" customHeight="false" outlineLevel="0" collapsed="false">
      <c r="W568" s="36"/>
      <c r="AA568" s="36"/>
    </row>
    <row r="569" customFormat="false" ht="12.75" hidden="false" customHeight="false" outlineLevel="0" collapsed="false">
      <c r="W569" s="36"/>
      <c r="AA569" s="36"/>
    </row>
    <row r="570" customFormat="false" ht="12.75" hidden="false" customHeight="false" outlineLevel="0" collapsed="false">
      <c r="W570" s="36"/>
      <c r="AA570" s="36"/>
    </row>
    <row r="571" customFormat="false" ht="12.75" hidden="false" customHeight="false" outlineLevel="0" collapsed="false">
      <c r="W571" s="36"/>
      <c r="AA571" s="36"/>
    </row>
    <row r="572" customFormat="false" ht="12.75" hidden="false" customHeight="false" outlineLevel="0" collapsed="false">
      <c r="W572" s="36"/>
      <c r="AA572" s="36"/>
    </row>
    <row r="573" customFormat="false" ht="12.75" hidden="false" customHeight="false" outlineLevel="0" collapsed="false">
      <c r="W573" s="36"/>
      <c r="AA573" s="36"/>
    </row>
    <row r="574" customFormat="false" ht="12.75" hidden="false" customHeight="false" outlineLevel="0" collapsed="false">
      <c r="W574" s="36"/>
      <c r="AA574" s="36"/>
    </row>
    <row r="575" customFormat="false" ht="12.75" hidden="false" customHeight="false" outlineLevel="0" collapsed="false">
      <c r="W575" s="36"/>
      <c r="AA575" s="36"/>
    </row>
    <row r="576" customFormat="false" ht="12.75" hidden="false" customHeight="false" outlineLevel="0" collapsed="false">
      <c r="W576" s="36"/>
      <c r="AA576" s="36"/>
    </row>
    <row r="577" customFormat="false" ht="12.75" hidden="false" customHeight="false" outlineLevel="0" collapsed="false">
      <c r="W577" s="36"/>
      <c r="AA577" s="36"/>
    </row>
    <row r="578" customFormat="false" ht="12.75" hidden="false" customHeight="false" outlineLevel="0" collapsed="false">
      <c r="W578" s="36"/>
      <c r="AA578" s="36"/>
    </row>
    <row r="579" customFormat="false" ht="12.75" hidden="false" customHeight="false" outlineLevel="0" collapsed="false">
      <c r="W579" s="36"/>
      <c r="AA579" s="36"/>
    </row>
    <row r="580" customFormat="false" ht="12.75" hidden="false" customHeight="false" outlineLevel="0" collapsed="false">
      <c r="W580" s="36"/>
      <c r="AA580" s="36"/>
    </row>
    <row r="581" customFormat="false" ht="12.75" hidden="false" customHeight="false" outlineLevel="0" collapsed="false">
      <c r="W581" s="36"/>
      <c r="AA581" s="36"/>
    </row>
    <row r="582" customFormat="false" ht="12.75" hidden="false" customHeight="false" outlineLevel="0" collapsed="false">
      <c r="W582" s="36"/>
      <c r="AA582" s="36"/>
    </row>
    <row r="583" customFormat="false" ht="12.75" hidden="false" customHeight="false" outlineLevel="0" collapsed="false">
      <c r="W583" s="36"/>
      <c r="AA583" s="36"/>
    </row>
    <row r="584" customFormat="false" ht="12.75" hidden="false" customHeight="false" outlineLevel="0" collapsed="false">
      <c r="W584" s="36"/>
      <c r="AA584" s="36"/>
    </row>
    <row r="585" customFormat="false" ht="12.75" hidden="false" customHeight="false" outlineLevel="0" collapsed="false">
      <c r="W585" s="36"/>
      <c r="AA585" s="36"/>
    </row>
    <row r="586" customFormat="false" ht="12.75" hidden="false" customHeight="false" outlineLevel="0" collapsed="false">
      <c r="W586" s="36"/>
      <c r="AA586" s="36"/>
    </row>
    <row r="587" customFormat="false" ht="12.75" hidden="false" customHeight="false" outlineLevel="0" collapsed="false">
      <c r="W587" s="36"/>
      <c r="AA587" s="36"/>
    </row>
    <row r="588" customFormat="false" ht="12.75" hidden="false" customHeight="false" outlineLevel="0" collapsed="false">
      <c r="W588" s="36"/>
      <c r="AA588" s="36"/>
    </row>
    <row r="589" customFormat="false" ht="12.75" hidden="false" customHeight="false" outlineLevel="0" collapsed="false">
      <c r="W589" s="36"/>
      <c r="AA589" s="36"/>
    </row>
    <row r="590" customFormat="false" ht="12.75" hidden="false" customHeight="false" outlineLevel="0" collapsed="false">
      <c r="W590" s="36"/>
      <c r="AA590" s="36"/>
    </row>
    <row r="591" customFormat="false" ht="12.75" hidden="false" customHeight="false" outlineLevel="0" collapsed="false">
      <c r="W591" s="36"/>
      <c r="AA591" s="36"/>
    </row>
    <row r="592" customFormat="false" ht="12.75" hidden="false" customHeight="false" outlineLevel="0" collapsed="false">
      <c r="W592" s="36"/>
      <c r="AA592" s="36"/>
    </row>
    <row r="593" customFormat="false" ht="12.75" hidden="false" customHeight="false" outlineLevel="0" collapsed="false">
      <c r="W593" s="36"/>
      <c r="AA593" s="36"/>
    </row>
    <row r="594" customFormat="false" ht="12.75" hidden="false" customHeight="false" outlineLevel="0" collapsed="false">
      <c r="W594" s="36"/>
      <c r="AA594" s="36"/>
    </row>
    <row r="595" customFormat="false" ht="12.75" hidden="false" customHeight="false" outlineLevel="0" collapsed="false">
      <c r="W595" s="36"/>
      <c r="AA595" s="36"/>
    </row>
    <row r="596" customFormat="false" ht="12.75" hidden="false" customHeight="false" outlineLevel="0" collapsed="false">
      <c r="W596" s="36"/>
      <c r="AA596" s="36"/>
    </row>
    <row r="597" customFormat="false" ht="12.75" hidden="false" customHeight="false" outlineLevel="0" collapsed="false">
      <c r="W597" s="36"/>
      <c r="AA597" s="36"/>
    </row>
    <row r="598" customFormat="false" ht="12.75" hidden="false" customHeight="false" outlineLevel="0" collapsed="false">
      <c r="W598" s="36"/>
      <c r="AA598" s="36"/>
    </row>
    <row r="599" customFormat="false" ht="12.75" hidden="false" customHeight="false" outlineLevel="0" collapsed="false">
      <c r="W599" s="36"/>
      <c r="AA599" s="36"/>
    </row>
    <row r="600" customFormat="false" ht="12.75" hidden="false" customHeight="false" outlineLevel="0" collapsed="false">
      <c r="W600" s="36"/>
      <c r="AA600" s="36"/>
    </row>
    <row r="601" customFormat="false" ht="12.75" hidden="false" customHeight="false" outlineLevel="0" collapsed="false">
      <c r="W601" s="36"/>
      <c r="AA601" s="36"/>
    </row>
    <row r="602" customFormat="false" ht="12.75" hidden="false" customHeight="false" outlineLevel="0" collapsed="false">
      <c r="W602" s="36"/>
      <c r="AA602" s="36"/>
    </row>
    <row r="603" customFormat="false" ht="12.75" hidden="false" customHeight="false" outlineLevel="0" collapsed="false">
      <c r="W603" s="36"/>
      <c r="AA603" s="36"/>
    </row>
    <row r="604" customFormat="false" ht="12.75" hidden="false" customHeight="false" outlineLevel="0" collapsed="false">
      <c r="W604" s="36"/>
      <c r="AA604" s="36"/>
    </row>
    <row r="605" customFormat="false" ht="12.75" hidden="false" customHeight="false" outlineLevel="0" collapsed="false">
      <c r="W605" s="36"/>
      <c r="AA605" s="36"/>
    </row>
    <row r="606" customFormat="false" ht="12.75" hidden="false" customHeight="false" outlineLevel="0" collapsed="false">
      <c r="W606" s="36"/>
      <c r="AA606" s="36"/>
    </row>
    <row r="607" customFormat="false" ht="12.75" hidden="false" customHeight="false" outlineLevel="0" collapsed="false">
      <c r="W607" s="36"/>
      <c r="AA607" s="36"/>
    </row>
    <row r="608" customFormat="false" ht="12.75" hidden="false" customHeight="false" outlineLevel="0" collapsed="false">
      <c r="W608" s="36"/>
      <c r="AA608" s="36"/>
    </row>
    <row r="609" customFormat="false" ht="12.75" hidden="false" customHeight="false" outlineLevel="0" collapsed="false">
      <c r="W609" s="36"/>
      <c r="AA609" s="36"/>
    </row>
    <row r="610" customFormat="false" ht="12.75" hidden="false" customHeight="false" outlineLevel="0" collapsed="false">
      <c r="W610" s="36"/>
      <c r="AA610" s="36"/>
    </row>
    <row r="611" customFormat="false" ht="12.75" hidden="false" customHeight="false" outlineLevel="0" collapsed="false">
      <c r="W611" s="36"/>
      <c r="AA611" s="36"/>
    </row>
    <row r="612" customFormat="false" ht="12.75" hidden="false" customHeight="false" outlineLevel="0" collapsed="false">
      <c r="W612" s="36"/>
      <c r="AA612" s="36"/>
    </row>
    <row r="613" customFormat="false" ht="12.75" hidden="false" customHeight="false" outlineLevel="0" collapsed="false">
      <c r="W613" s="36"/>
      <c r="AA613" s="36"/>
    </row>
    <row r="614" customFormat="false" ht="12.75" hidden="false" customHeight="false" outlineLevel="0" collapsed="false">
      <c r="W614" s="36"/>
      <c r="AA614" s="36"/>
    </row>
    <row r="615" customFormat="false" ht="12.75" hidden="false" customHeight="false" outlineLevel="0" collapsed="false">
      <c r="W615" s="36"/>
      <c r="AA615" s="36"/>
    </row>
    <row r="616" customFormat="false" ht="12.75" hidden="false" customHeight="false" outlineLevel="0" collapsed="false">
      <c r="W616" s="36"/>
      <c r="AA616" s="36"/>
    </row>
    <row r="617" customFormat="false" ht="12.75" hidden="false" customHeight="false" outlineLevel="0" collapsed="false">
      <c r="W617" s="36"/>
      <c r="AA617" s="36"/>
    </row>
    <row r="618" customFormat="false" ht="12.75" hidden="false" customHeight="false" outlineLevel="0" collapsed="false">
      <c r="W618" s="36"/>
      <c r="AA618" s="36"/>
    </row>
    <row r="619" customFormat="false" ht="12.75" hidden="false" customHeight="false" outlineLevel="0" collapsed="false">
      <c r="W619" s="36"/>
      <c r="AA619" s="36"/>
    </row>
    <row r="620" customFormat="false" ht="12.75" hidden="false" customHeight="false" outlineLevel="0" collapsed="false">
      <c r="W620" s="36"/>
      <c r="AA620" s="36"/>
    </row>
    <row r="621" customFormat="false" ht="12.75" hidden="false" customHeight="false" outlineLevel="0" collapsed="false">
      <c r="W621" s="36"/>
      <c r="AA621" s="36"/>
    </row>
    <row r="622" customFormat="false" ht="12.75" hidden="false" customHeight="false" outlineLevel="0" collapsed="false">
      <c r="W622" s="36"/>
      <c r="AA622" s="36"/>
    </row>
    <row r="623" customFormat="false" ht="12.75" hidden="false" customHeight="false" outlineLevel="0" collapsed="false">
      <c r="W623" s="36"/>
      <c r="AA623" s="36"/>
    </row>
    <row r="624" customFormat="false" ht="12.75" hidden="false" customHeight="false" outlineLevel="0" collapsed="false">
      <c r="W624" s="36"/>
      <c r="AA624" s="36"/>
    </row>
    <row r="625" customFormat="false" ht="12.75" hidden="false" customHeight="false" outlineLevel="0" collapsed="false">
      <c r="W625" s="36"/>
      <c r="AA625" s="36"/>
    </row>
    <row r="626" customFormat="false" ht="12.75" hidden="false" customHeight="false" outlineLevel="0" collapsed="false">
      <c r="W626" s="36"/>
      <c r="AA626" s="36"/>
    </row>
    <row r="627" customFormat="false" ht="12.75" hidden="false" customHeight="false" outlineLevel="0" collapsed="false">
      <c r="W627" s="36"/>
      <c r="AA627" s="36"/>
    </row>
    <row r="628" customFormat="false" ht="12.75" hidden="false" customHeight="false" outlineLevel="0" collapsed="false">
      <c r="W628" s="36"/>
      <c r="AA628" s="36"/>
    </row>
    <row r="629" customFormat="false" ht="12.75" hidden="false" customHeight="false" outlineLevel="0" collapsed="false">
      <c r="W629" s="36"/>
      <c r="AA629" s="36"/>
    </row>
    <row r="630" customFormat="false" ht="12.75" hidden="false" customHeight="false" outlineLevel="0" collapsed="false">
      <c r="W630" s="36"/>
      <c r="AA630" s="36"/>
    </row>
    <row r="631" customFormat="false" ht="12.75" hidden="false" customHeight="false" outlineLevel="0" collapsed="false">
      <c r="W631" s="36"/>
      <c r="AA631" s="36"/>
    </row>
    <row r="632" customFormat="false" ht="12.75" hidden="false" customHeight="false" outlineLevel="0" collapsed="false">
      <c r="W632" s="36"/>
      <c r="AA632" s="36"/>
    </row>
    <row r="633" customFormat="false" ht="12.75" hidden="false" customHeight="false" outlineLevel="0" collapsed="false">
      <c r="W633" s="36"/>
      <c r="AA633" s="36"/>
    </row>
    <row r="634" customFormat="false" ht="12.75" hidden="false" customHeight="false" outlineLevel="0" collapsed="false">
      <c r="W634" s="36"/>
      <c r="AA634" s="36"/>
    </row>
    <row r="635" customFormat="false" ht="12.75" hidden="false" customHeight="false" outlineLevel="0" collapsed="false">
      <c r="W635" s="36"/>
      <c r="AA635" s="36"/>
    </row>
    <row r="636" customFormat="false" ht="12.75" hidden="false" customHeight="false" outlineLevel="0" collapsed="false">
      <c r="W636" s="36"/>
      <c r="AA636" s="36"/>
    </row>
    <row r="637" customFormat="false" ht="12.75" hidden="false" customHeight="false" outlineLevel="0" collapsed="false">
      <c r="W637" s="36"/>
      <c r="AA637" s="36"/>
    </row>
    <row r="638" customFormat="false" ht="12.75" hidden="false" customHeight="false" outlineLevel="0" collapsed="false">
      <c r="W638" s="36"/>
      <c r="AA638" s="36"/>
    </row>
    <row r="639" customFormat="false" ht="12.75" hidden="false" customHeight="false" outlineLevel="0" collapsed="false">
      <c r="W639" s="36"/>
      <c r="AA639" s="36"/>
    </row>
    <row r="640" customFormat="false" ht="12.75" hidden="false" customHeight="false" outlineLevel="0" collapsed="false">
      <c r="W640" s="36"/>
      <c r="AA640" s="36"/>
    </row>
    <row r="641" customFormat="false" ht="12.75" hidden="false" customHeight="false" outlineLevel="0" collapsed="false">
      <c r="W641" s="36"/>
      <c r="AA641" s="36"/>
    </row>
    <row r="642" customFormat="false" ht="12.75" hidden="false" customHeight="false" outlineLevel="0" collapsed="false">
      <c r="W642" s="36"/>
      <c r="AA642" s="36"/>
    </row>
    <row r="643" customFormat="false" ht="12.75" hidden="false" customHeight="false" outlineLevel="0" collapsed="false">
      <c r="W643" s="36"/>
      <c r="AA643" s="36"/>
    </row>
    <row r="644" customFormat="false" ht="12.75" hidden="false" customHeight="false" outlineLevel="0" collapsed="false">
      <c r="W644" s="36"/>
      <c r="AA644" s="36"/>
    </row>
    <row r="645" customFormat="false" ht="12.75" hidden="false" customHeight="false" outlineLevel="0" collapsed="false">
      <c r="W645" s="36"/>
      <c r="AA645" s="36"/>
    </row>
    <row r="646" customFormat="false" ht="12.75" hidden="false" customHeight="false" outlineLevel="0" collapsed="false">
      <c r="W646" s="36"/>
      <c r="AA646" s="36"/>
    </row>
    <row r="647" customFormat="false" ht="12.75" hidden="false" customHeight="false" outlineLevel="0" collapsed="false">
      <c r="W647" s="36"/>
      <c r="AA647" s="36"/>
    </row>
    <row r="648" customFormat="false" ht="12.75" hidden="false" customHeight="false" outlineLevel="0" collapsed="false">
      <c r="W648" s="36"/>
      <c r="AA648" s="36"/>
    </row>
    <row r="649" customFormat="false" ht="12.75" hidden="false" customHeight="false" outlineLevel="0" collapsed="false">
      <c r="W649" s="36"/>
      <c r="AA649" s="36"/>
    </row>
    <row r="650" customFormat="false" ht="12.75" hidden="false" customHeight="false" outlineLevel="0" collapsed="false">
      <c r="W650" s="36"/>
      <c r="AA650" s="36"/>
    </row>
    <row r="651" customFormat="false" ht="12.75" hidden="false" customHeight="false" outlineLevel="0" collapsed="false">
      <c r="W651" s="36"/>
      <c r="AA651" s="36"/>
    </row>
    <row r="652" customFormat="false" ht="12.75" hidden="false" customHeight="false" outlineLevel="0" collapsed="false">
      <c r="W652" s="36"/>
      <c r="AA652" s="36"/>
    </row>
    <row r="653" customFormat="false" ht="12.75" hidden="false" customHeight="false" outlineLevel="0" collapsed="false">
      <c r="W653" s="36"/>
      <c r="AA653" s="36"/>
    </row>
    <row r="654" customFormat="false" ht="12.75" hidden="false" customHeight="false" outlineLevel="0" collapsed="false">
      <c r="W654" s="36"/>
      <c r="AA654" s="36"/>
    </row>
    <row r="655" customFormat="false" ht="12.75" hidden="false" customHeight="false" outlineLevel="0" collapsed="false">
      <c r="W655" s="36"/>
      <c r="AA655" s="36"/>
    </row>
    <row r="656" customFormat="false" ht="12.75" hidden="false" customHeight="false" outlineLevel="0" collapsed="false">
      <c r="W656" s="36"/>
      <c r="AA656" s="36"/>
    </row>
    <row r="657" customFormat="false" ht="12.75" hidden="false" customHeight="false" outlineLevel="0" collapsed="false">
      <c r="W657" s="36"/>
      <c r="AA657" s="36"/>
    </row>
    <row r="658" customFormat="false" ht="12.75" hidden="false" customHeight="false" outlineLevel="0" collapsed="false">
      <c r="W658" s="36"/>
      <c r="AA658" s="36"/>
    </row>
    <row r="659" customFormat="false" ht="12.75" hidden="false" customHeight="false" outlineLevel="0" collapsed="false">
      <c r="W659" s="36"/>
      <c r="AA659" s="36"/>
    </row>
    <row r="660" customFormat="false" ht="12.75" hidden="false" customHeight="false" outlineLevel="0" collapsed="false">
      <c r="W660" s="36"/>
      <c r="AA660" s="36"/>
    </row>
    <row r="661" customFormat="false" ht="12.75" hidden="false" customHeight="false" outlineLevel="0" collapsed="false">
      <c r="W661" s="36"/>
      <c r="AA661" s="36"/>
    </row>
    <row r="662" customFormat="false" ht="12.75" hidden="false" customHeight="false" outlineLevel="0" collapsed="false">
      <c r="W662" s="36"/>
      <c r="AA662" s="36"/>
    </row>
    <row r="663" customFormat="false" ht="12.75" hidden="false" customHeight="false" outlineLevel="0" collapsed="false">
      <c r="W663" s="36"/>
      <c r="AA663" s="36"/>
    </row>
    <row r="664" customFormat="false" ht="12.75" hidden="false" customHeight="false" outlineLevel="0" collapsed="false">
      <c r="W664" s="36"/>
      <c r="AA664" s="36"/>
    </row>
    <row r="665" customFormat="false" ht="12.75" hidden="false" customHeight="false" outlineLevel="0" collapsed="false">
      <c r="W665" s="36"/>
      <c r="AA665" s="36"/>
    </row>
    <row r="666" customFormat="false" ht="12.75" hidden="false" customHeight="false" outlineLevel="0" collapsed="false">
      <c r="W666" s="36"/>
      <c r="AA666" s="36"/>
    </row>
    <row r="667" customFormat="false" ht="12.75" hidden="false" customHeight="false" outlineLevel="0" collapsed="false">
      <c r="W667" s="36"/>
      <c r="AA667" s="36"/>
    </row>
    <row r="668" customFormat="false" ht="12.75" hidden="false" customHeight="false" outlineLevel="0" collapsed="false">
      <c r="W668" s="36"/>
      <c r="AA668" s="36"/>
    </row>
    <row r="669" customFormat="false" ht="12.75" hidden="false" customHeight="false" outlineLevel="0" collapsed="false">
      <c r="W669" s="36"/>
      <c r="AA669" s="36"/>
    </row>
    <row r="670" customFormat="false" ht="12.75" hidden="false" customHeight="false" outlineLevel="0" collapsed="false">
      <c r="W670" s="36"/>
      <c r="AA670" s="36"/>
    </row>
    <row r="671" customFormat="false" ht="12.75" hidden="false" customHeight="false" outlineLevel="0" collapsed="false">
      <c r="W671" s="36"/>
      <c r="AA671" s="36"/>
    </row>
    <row r="672" customFormat="false" ht="12.75" hidden="false" customHeight="false" outlineLevel="0" collapsed="false">
      <c r="W672" s="36"/>
      <c r="AA672" s="36"/>
    </row>
    <row r="673" customFormat="false" ht="12.75" hidden="false" customHeight="false" outlineLevel="0" collapsed="false">
      <c r="W673" s="36"/>
      <c r="AA673" s="36"/>
    </row>
    <row r="674" customFormat="false" ht="12.75" hidden="false" customHeight="false" outlineLevel="0" collapsed="false">
      <c r="W674" s="36"/>
      <c r="AA674" s="36"/>
    </row>
    <row r="675" customFormat="false" ht="12.75" hidden="false" customHeight="false" outlineLevel="0" collapsed="false">
      <c r="W675" s="36"/>
      <c r="AA675" s="36"/>
    </row>
    <row r="676" customFormat="false" ht="12.75" hidden="false" customHeight="false" outlineLevel="0" collapsed="false">
      <c r="W676" s="36"/>
      <c r="AA676" s="36"/>
    </row>
    <row r="677" customFormat="false" ht="12.75" hidden="false" customHeight="false" outlineLevel="0" collapsed="false">
      <c r="W677" s="36"/>
      <c r="AA677" s="36"/>
    </row>
    <row r="678" customFormat="false" ht="12.75" hidden="false" customHeight="false" outlineLevel="0" collapsed="false">
      <c r="W678" s="36"/>
      <c r="AA678" s="36"/>
    </row>
    <row r="679" customFormat="false" ht="12.75" hidden="false" customHeight="false" outlineLevel="0" collapsed="false">
      <c r="W679" s="36"/>
      <c r="AA679" s="36"/>
    </row>
    <row r="680" customFormat="false" ht="12.75" hidden="false" customHeight="false" outlineLevel="0" collapsed="false">
      <c r="W680" s="36"/>
      <c r="AA680" s="36"/>
    </row>
    <row r="681" customFormat="false" ht="12.75" hidden="false" customHeight="false" outlineLevel="0" collapsed="false">
      <c r="W681" s="36"/>
      <c r="AA681" s="36"/>
    </row>
    <row r="682" customFormat="false" ht="12.75" hidden="false" customHeight="false" outlineLevel="0" collapsed="false">
      <c r="W682" s="36"/>
      <c r="AA682" s="36"/>
    </row>
    <row r="683" customFormat="false" ht="12.75" hidden="false" customHeight="false" outlineLevel="0" collapsed="false">
      <c r="W683" s="36"/>
      <c r="AA683" s="36"/>
    </row>
    <row r="684" customFormat="false" ht="12.75" hidden="false" customHeight="false" outlineLevel="0" collapsed="false">
      <c r="W684" s="36"/>
      <c r="AA684" s="36"/>
    </row>
    <row r="685" customFormat="false" ht="12.75" hidden="false" customHeight="false" outlineLevel="0" collapsed="false">
      <c r="W685" s="36"/>
      <c r="AA685" s="36"/>
    </row>
    <row r="686" customFormat="false" ht="12.75" hidden="false" customHeight="false" outlineLevel="0" collapsed="false">
      <c r="W686" s="36"/>
      <c r="AA686" s="36"/>
    </row>
    <row r="687" customFormat="false" ht="12.75" hidden="false" customHeight="false" outlineLevel="0" collapsed="false">
      <c r="W687" s="36"/>
      <c r="AA687" s="36"/>
    </row>
    <row r="688" customFormat="false" ht="12.75" hidden="false" customHeight="false" outlineLevel="0" collapsed="false">
      <c r="W688" s="36"/>
      <c r="AA688" s="36"/>
    </row>
    <row r="689" customFormat="false" ht="12.75" hidden="false" customHeight="false" outlineLevel="0" collapsed="false">
      <c r="W689" s="36"/>
      <c r="AA689" s="36"/>
    </row>
    <row r="690" customFormat="false" ht="12.75" hidden="false" customHeight="false" outlineLevel="0" collapsed="false">
      <c r="W690" s="36"/>
      <c r="AA690" s="36"/>
    </row>
    <row r="691" customFormat="false" ht="12.75" hidden="false" customHeight="false" outlineLevel="0" collapsed="false">
      <c r="W691" s="36"/>
      <c r="AA691" s="36"/>
    </row>
    <row r="692" customFormat="false" ht="12.75" hidden="false" customHeight="false" outlineLevel="0" collapsed="false">
      <c r="W692" s="36"/>
      <c r="AA692" s="36"/>
    </row>
    <row r="693" customFormat="false" ht="12.75" hidden="false" customHeight="false" outlineLevel="0" collapsed="false">
      <c r="W693" s="36"/>
      <c r="AA693" s="36"/>
    </row>
    <row r="694" customFormat="false" ht="12.75" hidden="false" customHeight="false" outlineLevel="0" collapsed="false">
      <c r="W694" s="36"/>
      <c r="AA694" s="36"/>
    </row>
    <row r="695" customFormat="false" ht="12.75" hidden="false" customHeight="false" outlineLevel="0" collapsed="false">
      <c r="W695" s="36"/>
      <c r="AA695" s="36"/>
    </row>
    <row r="696" customFormat="false" ht="12.75" hidden="false" customHeight="false" outlineLevel="0" collapsed="false">
      <c r="W696" s="36"/>
      <c r="AA696" s="36"/>
    </row>
    <row r="697" customFormat="false" ht="12.75" hidden="false" customHeight="false" outlineLevel="0" collapsed="false">
      <c r="W697" s="36"/>
      <c r="AA697" s="36"/>
    </row>
    <row r="698" customFormat="false" ht="12.75" hidden="false" customHeight="false" outlineLevel="0" collapsed="false">
      <c r="W698" s="36"/>
      <c r="AA698" s="36"/>
    </row>
    <row r="699" customFormat="false" ht="12.75" hidden="false" customHeight="false" outlineLevel="0" collapsed="false">
      <c r="W699" s="36"/>
      <c r="AA699" s="36"/>
    </row>
    <row r="700" customFormat="false" ht="12.75" hidden="false" customHeight="false" outlineLevel="0" collapsed="false">
      <c r="W700" s="36"/>
      <c r="AA700" s="36"/>
    </row>
    <row r="701" customFormat="false" ht="12.75" hidden="false" customHeight="false" outlineLevel="0" collapsed="false">
      <c r="W701" s="36"/>
      <c r="AA701" s="36"/>
    </row>
    <row r="702" customFormat="false" ht="12.75" hidden="false" customHeight="false" outlineLevel="0" collapsed="false">
      <c r="W702" s="36"/>
      <c r="AA702" s="36"/>
    </row>
    <row r="703" customFormat="false" ht="12.75" hidden="false" customHeight="false" outlineLevel="0" collapsed="false">
      <c r="W703" s="36"/>
      <c r="AA703" s="36"/>
    </row>
    <row r="704" customFormat="false" ht="12.75" hidden="false" customHeight="false" outlineLevel="0" collapsed="false">
      <c r="W704" s="36"/>
      <c r="AA704" s="36"/>
    </row>
    <row r="705" customFormat="false" ht="12.75" hidden="false" customHeight="false" outlineLevel="0" collapsed="false">
      <c r="W705" s="36"/>
      <c r="AA705" s="36"/>
    </row>
    <row r="706" customFormat="false" ht="12.75" hidden="false" customHeight="false" outlineLevel="0" collapsed="false">
      <c r="W706" s="36"/>
      <c r="AA706" s="36"/>
    </row>
    <row r="707" customFormat="false" ht="12.75" hidden="false" customHeight="false" outlineLevel="0" collapsed="false">
      <c r="W707" s="36"/>
      <c r="AA707" s="36"/>
    </row>
    <row r="708" customFormat="false" ht="12.75" hidden="false" customHeight="false" outlineLevel="0" collapsed="false">
      <c r="W708" s="36"/>
      <c r="AA708" s="36"/>
    </row>
    <row r="709" customFormat="false" ht="12.75" hidden="false" customHeight="false" outlineLevel="0" collapsed="false">
      <c r="W709" s="36"/>
      <c r="AA709" s="36"/>
    </row>
    <row r="710" customFormat="false" ht="12.75" hidden="false" customHeight="false" outlineLevel="0" collapsed="false">
      <c r="W710" s="36"/>
      <c r="AA710" s="36"/>
    </row>
    <row r="711" customFormat="false" ht="12.75" hidden="false" customHeight="false" outlineLevel="0" collapsed="false">
      <c r="W711" s="36"/>
      <c r="AA711" s="36"/>
    </row>
    <row r="712" customFormat="false" ht="12.75" hidden="false" customHeight="false" outlineLevel="0" collapsed="false">
      <c r="W712" s="36"/>
      <c r="AA712" s="36"/>
    </row>
    <row r="713" customFormat="false" ht="12.75" hidden="false" customHeight="false" outlineLevel="0" collapsed="false">
      <c r="W713" s="36"/>
      <c r="AA713" s="36"/>
    </row>
    <row r="714" customFormat="false" ht="12.75" hidden="false" customHeight="false" outlineLevel="0" collapsed="false">
      <c r="W714" s="36"/>
      <c r="AA714" s="36"/>
    </row>
    <row r="715" customFormat="false" ht="12.75" hidden="false" customHeight="false" outlineLevel="0" collapsed="false">
      <c r="W715" s="36"/>
      <c r="AA715" s="36"/>
    </row>
    <row r="716" customFormat="false" ht="12.75" hidden="false" customHeight="false" outlineLevel="0" collapsed="false">
      <c r="W716" s="36"/>
      <c r="AA716" s="36"/>
    </row>
    <row r="717" customFormat="false" ht="12.75" hidden="false" customHeight="false" outlineLevel="0" collapsed="false">
      <c r="W717" s="36"/>
      <c r="AA717" s="36"/>
    </row>
    <row r="718" customFormat="false" ht="12.75" hidden="false" customHeight="false" outlineLevel="0" collapsed="false">
      <c r="W718" s="36"/>
      <c r="AA718" s="36"/>
    </row>
    <row r="719" customFormat="false" ht="12.75" hidden="false" customHeight="false" outlineLevel="0" collapsed="false">
      <c r="W719" s="36"/>
      <c r="AA719" s="36"/>
    </row>
    <row r="720" customFormat="false" ht="12.75" hidden="false" customHeight="false" outlineLevel="0" collapsed="false">
      <c r="W720" s="36"/>
      <c r="AA720" s="36"/>
    </row>
    <row r="721" customFormat="false" ht="12.75" hidden="false" customHeight="false" outlineLevel="0" collapsed="false">
      <c r="W721" s="36"/>
      <c r="AA721" s="36"/>
    </row>
    <row r="722" customFormat="false" ht="12.75" hidden="false" customHeight="false" outlineLevel="0" collapsed="false">
      <c r="W722" s="36"/>
      <c r="AA722" s="36"/>
    </row>
    <row r="723" customFormat="false" ht="12.75" hidden="false" customHeight="false" outlineLevel="0" collapsed="false">
      <c r="W723" s="36"/>
      <c r="AA723" s="36"/>
    </row>
    <row r="724" customFormat="false" ht="12.75" hidden="false" customHeight="false" outlineLevel="0" collapsed="false">
      <c r="W724" s="36"/>
      <c r="AA724" s="36"/>
    </row>
    <row r="725" customFormat="false" ht="12.75" hidden="false" customHeight="false" outlineLevel="0" collapsed="false">
      <c r="W725" s="36"/>
      <c r="AA725" s="36"/>
    </row>
    <row r="726" customFormat="false" ht="12.75" hidden="false" customHeight="false" outlineLevel="0" collapsed="false">
      <c r="W726" s="36"/>
      <c r="AA726" s="36"/>
    </row>
    <row r="727" customFormat="false" ht="12.75" hidden="false" customHeight="false" outlineLevel="0" collapsed="false">
      <c r="W727" s="36"/>
      <c r="AA727" s="36"/>
    </row>
    <row r="728" customFormat="false" ht="12.75" hidden="false" customHeight="false" outlineLevel="0" collapsed="false">
      <c r="W728" s="36"/>
      <c r="AA728" s="36"/>
    </row>
    <row r="729" customFormat="false" ht="12.75" hidden="false" customHeight="false" outlineLevel="0" collapsed="false">
      <c r="W729" s="36"/>
      <c r="AA729" s="36"/>
    </row>
    <row r="730" customFormat="false" ht="12.75" hidden="false" customHeight="false" outlineLevel="0" collapsed="false">
      <c r="W730" s="36"/>
      <c r="AA730" s="36"/>
    </row>
    <row r="731" customFormat="false" ht="12.75" hidden="false" customHeight="false" outlineLevel="0" collapsed="false">
      <c r="W731" s="36"/>
      <c r="AA731" s="36"/>
    </row>
    <row r="732" customFormat="false" ht="12.75" hidden="false" customHeight="false" outlineLevel="0" collapsed="false">
      <c r="W732" s="36"/>
      <c r="AA732" s="36"/>
    </row>
    <row r="733" customFormat="false" ht="12.75" hidden="false" customHeight="false" outlineLevel="0" collapsed="false">
      <c r="W733" s="36"/>
      <c r="AA733" s="36"/>
    </row>
    <row r="734" customFormat="false" ht="12.75" hidden="false" customHeight="false" outlineLevel="0" collapsed="false">
      <c r="W734" s="36"/>
      <c r="AA734" s="36"/>
    </row>
    <row r="735" customFormat="false" ht="12.75" hidden="false" customHeight="false" outlineLevel="0" collapsed="false">
      <c r="W735" s="36"/>
      <c r="AA735" s="36"/>
    </row>
    <row r="736" customFormat="false" ht="12.75" hidden="false" customHeight="false" outlineLevel="0" collapsed="false">
      <c r="W736" s="36"/>
      <c r="AA736" s="36"/>
    </row>
    <row r="737" customFormat="false" ht="12.75" hidden="false" customHeight="false" outlineLevel="0" collapsed="false">
      <c r="W737" s="36"/>
      <c r="AA737" s="36"/>
    </row>
    <row r="738" customFormat="false" ht="12.75" hidden="false" customHeight="false" outlineLevel="0" collapsed="false">
      <c r="W738" s="36"/>
      <c r="AA738" s="36"/>
    </row>
    <row r="739" customFormat="false" ht="12.75" hidden="false" customHeight="false" outlineLevel="0" collapsed="false">
      <c r="W739" s="36"/>
      <c r="AA739" s="36"/>
    </row>
    <row r="740" customFormat="false" ht="12.75" hidden="false" customHeight="false" outlineLevel="0" collapsed="false">
      <c r="W740" s="36"/>
      <c r="AA740" s="36"/>
    </row>
    <row r="741" customFormat="false" ht="12.75" hidden="false" customHeight="false" outlineLevel="0" collapsed="false">
      <c r="W741" s="36"/>
      <c r="AA741" s="36"/>
    </row>
    <row r="742" customFormat="false" ht="12.75" hidden="false" customHeight="false" outlineLevel="0" collapsed="false">
      <c r="W742" s="36"/>
      <c r="AA742" s="36"/>
    </row>
    <row r="743" customFormat="false" ht="12.75" hidden="false" customHeight="false" outlineLevel="0" collapsed="false">
      <c r="W743" s="36"/>
      <c r="AA743" s="36"/>
    </row>
    <row r="744" customFormat="false" ht="12.75" hidden="false" customHeight="false" outlineLevel="0" collapsed="false">
      <c r="W744" s="36"/>
      <c r="AA744" s="36"/>
    </row>
    <row r="745" customFormat="false" ht="12.75" hidden="false" customHeight="false" outlineLevel="0" collapsed="false">
      <c r="W745" s="36"/>
      <c r="AA745" s="36"/>
    </row>
    <row r="746" customFormat="false" ht="12.75" hidden="false" customHeight="false" outlineLevel="0" collapsed="false">
      <c r="W746" s="36"/>
      <c r="AA746" s="36"/>
    </row>
    <row r="747" customFormat="false" ht="12.75" hidden="false" customHeight="false" outlineLevel="0" collapsed="false">
      <c r="W747" s="36"/>
      <c r="AA747" s="36"/>
    </row>
    <row r="748" customFormat="false" ht="12.75" hidden="false" customHeight="false" outlineLevel="0" collapsed="false">
      <c r="W748" s="36"/>
      <c r="AA748" s="36"/>
    </row>
    <row r="749" customFormat="false" ht="12.75" hidden="false" customHeight="false" outlineLevel="0" collapsed="false">
      <c r="W749" s="36"/>
      <c r="AA749" s="36"/>
    </row>
    <row r="750" customFormat="false" ht="12.75" hidden="false" customHeight="false" outlineLevel="0" collapsed="false">
      <c r="W750" s="36"/>
      <c r="AA750" s="36"/>
    </row>
    <row r="751" customFormat="false" ht="12.75" hidden="false" customHeight="false" outlineLevel="0" collapsed="false">
      <c r="W751" s="36"/>
      <c r="AA751" s="36"/>
    </row>
    <row r="752" customFormat="false" ht="12.75" hidden="false" customHeight="false" outlineLevel="0" collapsed="false">
      <c r="W752" s="36"/>
      <c r="AA752" s="36"/>
    </row>
    <row r="753" customFormat="false" ht="12.75" hidden="false" customHeight="false" outlineLevel="0" collapsed="false">
      <c r="W753" s="36"/>
      <c r="AA753" s="36"/>
    </row>
    <row r="754" customFormat="false" ht="12.75" hidden="false" customHeight="false" outlineLevel="0" collapsed="false">
      <c r="W754" s="36"/>
      <c r="AA754" s="36"/>
    </row>
    <row r="755" customFormat="false" ht="12.75" hidden="false" customHeight="false" outlineLevel="0" collapsed="false">
      <c r="W755" s="36"/>
      <c r="AA755" s="36"/>
    </row>
    <row r="756" customFormat="false" ht="12.75" hidden="false" customHeight="false" outlineLevel="0" collapsed="false">
      <c r="W756" s="36"/>
      <c r="AA756" s="36"/>
    </row>
    <row r="757" customFormat="false" ht="12.75" hidden="false" customHeight="false" outlineLevel="0" collapsed="false">
      <c r="W757" s="36"/>
      <c r="AA757" s="36"/>
    </row>
    <row r="758" customFormat="false" ht="12.75" hidden="false" customHeight="false" outlineLevel="0" collapsed="false">
      <c r="W758" s="36"/>
      <c r="AA758" s="36"/>
    </row>
    <row r="759" customFormat="false" ht="12.75" hidden="false" customHeight="false" outlineLevel="0" collapsed="false">
      <c r="W759" s="36"/>
      <c r="AA759" s="36"/>
    </row>
    <row r="760" customFormat="false" ht="12.75" hidden="false" customHeight="false" outlineLevel="0" collapsed="false">
      <c r="W760" s="36"/>
      <c r="AA760" s="36"/>
    </row>
    <row r="761" customFormat="false" ht="12.75" hidden="false" customHeight="false" outlineLevel="0" collapsed="false">
      <c r="W761" s="36"/>
      <c r="AA761" s="36"/>
    </row>
    <row r="762" customFormat="false" ht="12.75" hidden="false" customHeight="false" outlineLevel="0" collapsed="false">
      <c r="W762" s="36"/>
      <c r="AA762" s="36"/>
    </row>
    <row r="763" customFormat="false" ht="12.75" hidden="false" customHeight="false" outlineLevel="0" collapsed="false">
      <c r="W763" s="36"/>
      <c r="AA763" s="36"/>
    </row>
    <row r="764" customFormat="false" ht="12.75" hidden="false" customHeight="false" outlineLevel="0" collapsed="false">
      <c r="W764" s="36"/>
      <c r="AA764" s="36"/>
    </row>
    <row r="765" customFormat="false" ht="12.75" hidden="false" customHeight="false" outlineLevel="0" collapsed="false">
      <c r="W765" s="36"/>
      <c r="AA765" s="36"/>
    </row>
    <row r="766" customFormat="false" ht="12.75" hidden="false" customHeight="false" outlineLevel="0" collapsed="false">
      <c r="W766" s="36"/>
      <c r="AA766" s="36"/>
    </row>
    <row r="767" customFormat="false" ht="12.75" hidden="false" customHeight="false" outlineLevel="0" collapsed="false">
      <c r="W767" s="36"/>
      <c r="AA767" s="36"/>
    </row>
    <row r="768" customFormat="false" ht="12.75" hidden="false" customHeight="false" outlineLevel="0" collapsed="false">
      <c r="W768" s="36"/>
      <c r="AA768" s="36"/>
    </row>
    <row r="769" customFormat="false" ht="12.75" hidden="false" customHeight="false" outlineLevel="0" collapsed="false">
      <c r="W769" s="36"/>
      <c r="AA769" s="36"/>
    </row>
    <row r="770" customFormat="false" ht="12.75" hidden="false" customHeight="false" outlineLevel="0" collapsed="false">
      <c r="W770" s="36"/>
      <c r="AA770" s="36"/>
    </row>
    <row r="771" customFormat="false" ht="12.75" hidden="false" customHeight="false" outlineLevel="0" collapsed="false">
      <c r="W771" s="36"/>
      <c r="AA771" s="36"/>
    </row>
    <row r="772" customFormat="false" ht="12.75" hidden="false" customHeight="false" outlineLevel="0" collapsed="false">
      <c r="W772" s="36"/>
      <c r="AA772" s="36"/>
    </row>
    <row r="773" customFormat="false" ht="12.75" hidden="false" customHeight="false" outlineLevel="0" collapsed="false">
      <c r="W773" s="36"/>
      <c r="AA773" s="36"/>
    </row>
    <row r="774" customFormat="false" ht="12.75" hidden="false" customHeight="false" outlineLevel="0" collapsed="false">
      <c r="W774" s="36"/>
      <c r="AA774" s="36"/>
    </row>
    <row r="775" customFormat="false" ht="12.75" hidden="false" customHeight="false" outlineLevel="0" collapsed="false">
      <c r="W775" s="36"/>
      <c r="AA775" s="36"/>
    </row>
    <row r="776" customFormat="false" ht="12.75" hidden="false" customHeight="false" outlineLevel="0" collapsed="false">
      <c r="W776" s="36"/>
      <c r="AA776" s="36"/>
    </row>
    <row r="777" customFormat="false" ht="12.75" hidden="false" customHeight="false" outlineLevel="0" collapsed="false">
      <c r="W777" s="36"/>
      <c r="AA777" s="36"/>
    </row>
    <row r="778" customFormat="false" ht="12.75" hidden="false" customHeight="false" outlineLevel="0" collapsed="false">
      <c r="W778" s="36"/>
      <c r="AA778" s="36"/>
    </row>
    <row r="779" customFormat="false" ht="12.75" hidden="false" customHeight="false" outlineLevel="0" collapsed="false">
      <c r="W779" s="36"/>
      <c r="AA779" s="36"/>
    </row>
    <row r="780" customFormat="false" ht="12.75" hidden="false" customHeight="false" outlineLevel="0" collapsed="false">
      <c r="W780" s="36"/>
      <c r="AA780" s="36"/>
    </row>
    <row r="781" customFormat="false" ht="12.75" hidden="false" customHeight="false" outlineLevel="0" collapsed="false">
      <c r="W781" s="36"/>
      <c r="AA781" s="36"/>
    </row>
    <row r="782" customFormat="false" ht="12.75" hidden="false" customHeight="false" outlineLevel="0" collapsed="false">
      <c r="W782" s="36"/>
      <c r="AA782" s="36"/>
    </row>
    <row r="783" customFormat="false" ht="12.75" hidden="false" customHeight="false" outlineLevel="0" collapsed="false">
      <c r="W783" s="36"/>
      <c r="AA783" s="36"/>
    </row>
    <row r="784" customFormat="false" ht="12.75" hidden="false" customHeight="false" outlineLevel="0" collapsed="false">
      <c r="W784" s="36"/>
      <c r="AA784" s="36"/>
    </row>
    <row r="785" customFormat="false" ht="12.75" hidden="false" customHeight="false" outlineLevel="0" collapsed="false">
      <c r="W785" s="36"/>
      <c r="AA785" s="36"/>
    </row>
    <row r="786" customFormat="false" ht="12.75" hidden="false" customHeight="false" outlineLevel="0" collapsed="false">
      <c r="W786" s="36"/>
      <c r="AA786" s="36"/>
    </row>
    <row r="787" customFormat="false" ht="12.75" hidden="false" customHeight="false" outlineLevel="0" collapsed="false">
      <c r="W787" s="36"/>
      <c r="AA787" s="36"/>
    </row>
    <row r="788" customFormat="false" ht="12.75" hidden="false" customHeight="false" outlineLevel="0" collapsed="false">
      <c r="W788" s="36"/>
      <c r="AA788" s="36"/>
    </row>
    <row r="789" customFormat="false" ht="12.75" hidden="false" customHeight="false" outlineLevel="0" collapsed="false">
      <c r="W789" s="36"/>
      <c r="AA789" s="36"/>
    </row>
    <row r="790" customFormat="false" ht="12.75" hidden="false" customHeight="false" outlineLevel="0" collapsed="false">
      <c r="W790" s="36"/>
      <c r="AA790" s="36"/>
    </row>
    <row r="791" customFormat="false" ht="12.75" hidden="false" customHeight="false" outlineLevel="0" collapsed="false">
      <c r="W791" s="36"/>
      <c r="AA791" s="36"/>
    </row>
    <row r="792" customFormat="false" ht="12.75" hidden="false" customHeight="false" outlineLevel="0" collapsed="false">
      <c r="W792" s="36"/>
      <c r="AA792" s="36"/>
    </row>
    <row r="793" customFormat="false" ht="12.75" hidden="false" customHeight="false" outlineLevel="0" collapsed="false">
      <c r="W793" s="36"/>
      <c r="AA793" s="36"/>
    </row>
    <row r="794" customFormat="false" ht="12.75" hidden="false" customHeight="false" outlineLevel="0" collapsed="false">
      <c r="W794" s="36"/>
      <c r="AA794" s="36"/>
    </row>
    <row r="795" customFormat="false" ht="12.75" hidden="false" customHeight="false" outlineLevel="0" collapsed="false">
      <c r="W795" s="36"/>
      <c r="AA795" s="36"/>
    </row>
    <row r="796" customFormat="false" ht="12.75" hidden="false" customHeight="false" outlineLevel="0" collapsed="false">
      <c r="W796" s="36"/>
      <c r="AA796" s="36"/>
    </row>
  </sheetData>
  <mergeCells count="2">
    <mergeCell ref="C5:E5"/>
    <mergeCell ref="G5:I5"/>
  </mergeCells>
  <printOptions headings="false" gridLines="false" gridLinesSet="true" horizontalCentered="false" verticalCentered="false"/>
  <pageMargins left="0.5" right="0.5" top="0.5" bottom="0.5" header="0.511811023622047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&amp;L&amp;D&amp;R&amp;F
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5"/>
  <sheetViews>
    <sheetView showFormulas="false" showGridLines="true" showRowColHeaders="true" showZeros="true" rightToLeft="false" tabSelected="false" showOutlineSymbols="true" defaultGridColor="true" view="normal" topLeftCell="AH53" colorId="64" zoomScale="100" zoomScaleNormal="100" zoomScalePageLayoutView="100" workbookViewId="0">
      <selection pane="topLeft" activeCell="AM71" activeCellId="0" sqref="AM7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1.15"/>
    <col collapsed="false" customWidth="true" hidden="false" outlineLevel="0" max="2" min="2" style="23" width="13.32"/>
    <col collapsed="false" customWidth="true" hidden="false" outlineLevel="0" max="3" min="3" style="37" width="12.49"/>
    <col collapsed="false" customWidth="true" hidden="false" outlineLevel="0" max="4" min="4" style="38" width="1.65"/>
    <col collapsed="false" customWidth="true" hidden="false" outlineLevel="0" max="5" min="5" style="39" width="13.32"/>
    <col collapsed="false" customWidth="true" hidden="false" outlineLevel="0" max="6" min="6" style="37" width="12.49"/>
    <col collapsed="false" customWidth="true" hidden="false" outlineLevel="0" max="7" min="7" style="38" width="1.82"/>
    <col collapsed="false" customWidth="true" hidden="false" outlineLevel="0" max="8" min="8" style="39" width="13.32"/>
    <col collapsed="false" customWidth="true" hidden="false" outlineLevel="0" max="9" min="9" style="37" width="12.49"/>
    <col collapsed="false" customWidth="true" hidden="false" outlineLevel="0" max="10" min="10" style="38" width="1.82"/>
    <col collapsed="false" customWidth="true" hidden="false" outlineLevel="0" max="11" min="11" style="39" width="13.32"/>
    <col collapsed="false" customWidth="true" hidden="false" outlineLevel="0" max="12" min="12" style="37" width="12.49"/>
    <col collapsed="false" customWidth="true" hidden="false" outlineLevel="0" max="13" min="13" style="38" width="1.82"/>
    <col collapsed="false" customWidth="true" hidden="false" outlineLevel="0" max="14" min="14" style="39" width="13.32"/>
    <col collapsed="false" customWidth="true" hidden="false" outlineLevel="0" max="15" min="15" style="37" width="12.49"/>
    <col collapsed="false" customWidth="true" hidden="false" outlineLevel="0" max="16" min="16" style="38" width="1.82"/>
    <col collapsed="false" customWidth="true" hidden="false" outlineLevel="0" max="17" min="17" style="39" width="13.32"/>
    <col collapsed="false" customWidth="true" hidden="false" outlineLevel="0" max="18" min="18" style="37" width="12.49"/>
    <col collapsed="false" customWidth="true" hidden="false" outlineLevel="0" max="19" min="19" style="38" width="1.82"/>
    <col collapsed="false" customWidth="true" hidden="false" outlineLevel="0" max="20" min="20" style="39" width="13.32"/>
    <col collapsed="false" customWidth="true" hidden="false" outlineLevel="0" max="21" min="21" style="37" width="12.49"/>
    <col collapsed="false" customWidth="true" hidden="false" outlineLevel="0" max="22" min="22" style="38" width="1.82"/>
    <col collapsed="false" customWidth="true" hidden="false" outlineLevel="0" max="23" min="23" style="39" width="13.32"/>
    <col collapsed="false" customWidth="true" hidden="false" outlineLevel="0" max="24" min="24" style="37" width="12.49"/>
    <col collapsed="false" customWidth="true" hidden="false" outlineLevel="0" max="25" min="25" style="38" width="3.82"/>
    <col collapsed="false" customWidth="true" hidden="false" outlineLevel="0" max="26" min="26" style="38" width="24.49"/>
    <col collapsed="false" customWidth="true" hidden="false" outlineLevel="0" max="27" min="27" style="38" width="17.49"/>
    <col collapsed="false" customWidth="true" hidden="false" outlineLevel="0" max="28" min="28" style="38" width="4.82"/>
    <col collapsed="false" customWidth="true" hidden="false" outlineLevel="0" max="29" min="29" style="39" width="13.32"/>
    <col collapsed="false" customWidth="true" hidden="false" outlineLevel="0" max="30" min="30" style="37" width="12.49"/>
    <col collapsed="false" customWidth="true" hidden="false" outlineLevel="0" max="31" min="31" style="38" width="3.82"/>
    <col collapsed="false" customWidth="true" hidden="false" outlineLevel="0" max="32" min="32" style="38" width="24.49"/>
    <col collapsed="false" customWidth="true" hidden="false" outlineLevel="0" max="33" min="33" style="38" width="17.49"/>
    <col collapsed="false" customWidth="true" hidden="false" outlineLevel="0" max="34" min="34" style="38" width="3.82"/>
    <col collapsed="false" customWidth="true" hidden="false" outlineLevel="0" max="35" min="35" style="38" width="29.32"/>
    <col collapsed="false" customWidth="true" hidden="false" outlineLevel="0" max="36" min="36" style="38" width="2.99"/>
    <col collapsed="false" customWidth="true" hidden="false" outlineLevel="0" max="37" min="37" style="39" width="28.49"/>
    <col collapsed="false" customWidth="false" hidden="false" outlineLevel="0" max="257" min="38" style="38" width="9.32"/>
  </cols>
  <sheetData>
    <row r="1" customFormat="false" ht="22.5" hidden="false" customHeight="false" outlineLevel="0" collapsed="false">
      <c r="A1" s="2" t="s">
        <v>26</v>
      </c>
      <c r="B1" s="40"/>
      <c r="C1" s="41"/>
      <c r="D1" s="42"/>
      <c r="E1" s="43"/>
      <c r="F1" s="41"/>
      <c r="G1" s="42"/>
      <c r="H1" s="43"/>
      <c r="I1" s="41"/>
      <c r="J1" s="42"/>
      <c r="K1" s="43"/>
      <c r="L1" s="41"/>
      <c r="M1" s="42"/>
      <c r="N1" s="43"/>
      <c r="O1" s="41"/>
      <c r="P1" s="42"/>
      <c r="Q1" s="43"/>
      <c r="R1" s="41"/>
      <c r="S1" s="42"/>
      <c r="T1" s="43"/>
      <c r="U1" s="41"/>
      <c r="V1" s="42"/>
      <c r="W1" s="43"/>
      <c r="X1" s="41"/>
      <c r="Y1" s="42"/>
      <c r="Z1" s="42"/>
      <c r="AA1" s="42"/>
      <c r="AB1" s="42"/>
      <c r="AC1" s="43"/>
      <c r="AD1" s="41"/>
      <c r="AE1" s="42"/>
      <c r="AF1" s="42"/>
      <c r="AG1" s="42"/>
      <c r="AH1" s="42"/>
      <c r="AI1" s="42"/>
      <c r="AJ1" s="42"/>
      <c r="AK1" s="43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5.75" hidden="false" customHeight="false" outlineLevel="0" collapsed="false">
      <c r="A2" s="3" t="str">
        <f aca="false">'Summary by month'!A2</f>
        <v>at COB:</v>
      </c>
      <c r="B2" s="4" t="n">
        <f aca="false">'Forward Curves'!B2</f>
        <v>36972</v>
      </c>
      <c r="C2" s="18"/>
      <c r="D2" s="18"/>
      <c r="E2" s="18"/>
      <c r="F2" s="18"/>
      <c r="G2" s="18"/>
      <c r="H2" s="18"/>
      <c r="I2" s="18"/>
      <c r="J2" s="18"/>
      <c r="K2" s="29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44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5.75" hidden="false" customHeight="false" outlineLevel="0" collapsed="false">
      <c r="AC3" s="45" t="s">
        <v>27</v>
      </c>
      <c r="AD3" s="45"/>
    </row>
    <row r="4" customFormat="false" ht="18.75" hidden="false" customHeight="false" outlineLevel="0" collapsed="false">
      <c r="A4" s="46" t="s">
        <v>28</v>
      </c>
      <c r="B4" s="47"/>
      <c r="C4" s="48"/>
      <c r="E4" s="49" t="s">
        <v>29</v>
      </c>
      <c r="F4" s="47"/>
      <c r="H4" s="49" t="s">
        <v>30</v>
      </c>
      <c r="I4" s="47"/>
      <c r="K4" s="49" t="s">
        <v>31</v>
      </c>
      <c r="L4" s="47"/>
      <c r="N4" s="49" t="s">
        <v>32</v>
      </c>
      <c r="O4" s="47"/>
      <c r="Q4" s="49" t="s">
        <v>33</v>
      </c>
      <c r="R4" s="47"/>
      <c r="T4" s="49" t="s">
        <v>34</v>
      </c>
      <c r="U4" s="47"/>
      <c r="W4" s="49" t="s">
        <v>35</v>
      </c>
      <c r="X4" s="47"/>
      <c r="Z4" s="49" t="s">
        <v>36</v>
      </c>
      <c r="AA4" s="50"/>
      <c r="AC4" s="49" t="s">
        <v>37</v>
      </c>
      <c r="AD4" s="47"/>
      <c r="AF4" s="49" t="s">
        <v>38</v>
      </c>
      <c r="AG4" s="50"/>
      <c r="AI4" s="51" t="s">
        <v>39</v>
      </c>
      <c r="AK4" s="51" t="s">
        <v>39</v>
      </c>
    </row>
    <row r="5" customFormat="false" ht="12.75" hidden="false" customHeight="false" outlineLevel="0" collapsed="false">
      <c r="A5" s="9" t="s">
        <v>2</v>
      </c>
      <c r="B5" s="52" t="s">
        <v>15</v>
      </c>
      <c r="C5" s="53" t="s">
        <v>16</v>
      </c>
      <c r="D5" s="54"/>
      <c r="E5" s="55" t="s">
        <v>15</v>
      </c>
      <c r="F5" s="53" t="s">
        <v>16</v>
      </c>
      <c r="G5" s="54"/>
      <c r="H5" s="55" t="s">
        <v>15</v>
      </c>
      <c r="I5" s="53" t="s">
        <v>16</v>
      </c>
      <c r="J5" s="54"/>
      <c r="K5" s="55" t="s">
        <v>15</v>
      </c>
      <c r="L5" s="53" t="s">
        <v>16</v>
      </c>
      <c r="M5" s="54"/>
      <c r="N5" s="55" t="s">
        <v>15</v>
      </c>
      <c r="O5" s="53" t="s">
        <v>16</v>
      </c>
      <c r="P5" s="54"/>
      <c r="Q5" s="55" t="s">
        <v>15</v>
      </c>
      <c r="R5" s="53" t="s">
        <v>16</v>
      </c>
      <c r="S5" s="54"/>
      <c r="T5" s="55" t="s">
        <v>15</v>
      </c>
      <c r="U5" s="53" t="s">
        <v>16</v>
      </c>
      <c r="V5" s="54"/>
      <c r="W5" s="55" t="s">
        <v>15</v>
      </c>
      <c r="X5" s="53" t="s">
        <v>16</v>
      </c>
      <c r="Y5" s="54"/>
      <c r="Z5" s="55" t="s">
        <v>40</v>
      </c>
      <c r="AA5" s="54" t="s">
        <v>41</v>
      </c>
      <c r="AB5" s="54"/>
      <c r="AC5" s="55" t="s">
        <v>15</v>
      </c>
      <c r="AD5" s="53" t="s">
        <v>17</v>
      </c>
      <c r="AE5" s="54"/>
      <c r="AF5" s="55" t="s">
        <v>40</v>
      </c>
      <c r="AG5" s="54" t="s">
        <v>42</v>
      </c>
      <c r="AH5" s="54"/>
      <c r="AI5" s="55" t="s">
        <v>40</v>
      </c>
      <c r="AJ5" s="54"/>
      <c r="AK5" s="55" t="s">
        <v>43</v>
      </c>
      <c r="AL5" s="54"/>
      <c r="AM5" s="54" t="s">
        <v>41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</row>
    <row r="6" customFormat="false" ht="12.75" hidden="false" customHeight="false" outlineLevel="0" collapsed="false">
      <c r="A6" s="1" t="n">
        <v>36982</v>
      </c>
      <c r="B6" s="23" t="n">
        <v>0</v>
      </c>
      <c r="E6" s="39" t="n">
        <v>-40750</v>
      </c>
      <c r="F6" s="37" t="n">
        <v>2.7259</v>
      </c>
      <c r="H6" s="39" t="n">
        <v>-40000</v>
      </c>
      <c r="I6" s="37" t="n">
        <v>2.65</v>
      </c>
      <c r="K6" s="39" t="n">
        <v>-10000</v>
      </c>
      <c r="L6" s="37" t="n">
        <v>2.546</v>
      </c>
      <c r="N6" s="39" t="n">
        <v>50000</v>
      </c>
      <c r="O6" s="37" t="n">
        <v>2.64</v>
      </c>
      <c r="Q6" s="39" t="n">
        <v>10000</v>
      </c>
      <c r="R6" s="37" t="n">
        <v>2.78</v>
      </c>
      <c r="T6" s="39" t="n">
        <v>45000</v>
      </c>
      <c r="U6" s="37" t="n">
        <v>2.725</v>
      </c>
      <c r="W6" s="23" t="n">
        <v>0</v>
      </c>
      <c r="Z6" s="23" t="n">
        <f aca="false">(B6+E6+H6+K6+N6+Q6+T6+W6)*(A7-A6)</f>
        <v>427500</v>
      </c>
      <c r="AA6" s="56" t="n">
        <f aca="false">(B6*C6+E6*F6+H6*I6+K6*L6+N6*O6+Q6*R6+T6*U6+W6*X6)*(A7-A6)/Z6</f>
        <v>2.79891754385965</v>
      </c>
      <c r="AC6" s="23" t="n">
        <v>20750</v>
      </c>
      <c r="AD6" s="37" t="n">
        <v>2.66</v>
      </c>
      <c r="AF6" s="23" t="n">
        <f aca="false">(AC6)*(A7-A6)</f>
        <v>622500</v>
      </c>
      <c r="AG6" s="56" t="n">
        <f aca="false">AD6</f>
        <v>2.66</v>
      </c>
      <c r="AI6" s="23" t="n">
        <f aca="false">(B6+E6+H6+K6+N6+Q6+T6+W6+AC6)*(A7-A6)</f>
        <v>1050000</v>
      </c>
      <c r="AK6" s="39" t="n">
        <f aca="false">AI6/(A7-A6)</f>
        <v>35000</v>
      </c>
      <c r="AM6" s="14" t="n">
        <f aca="false">(Z6*AA6+AF6*AG6)/(Z6+AF6)</f>
        <v>2.71655928571429</v>
      </c>
    </row>
    <row r="7" customFormat="false" ht="12.75" hidden="false" customHeight="false" outlineLevel="0" collapsed="false">
      <c r="A7" s="1" t="n">
        <v>37012</v>
      </c>
      <c r="B7" s="23" t="n">
        <v>0</v>
      </c>
      <c r="E7" s="39" t="n">
        <v>-40750</v>
      </c>
      <c r="F7" s="37" t="n">
        <v>2.6768</v>
      </c>
      <c r="H7" s="39" t="n">
        <v>-40000</v>
      </c>
      <c r="I7" s="37" t="n">
        <v>2.65</v>
      </c>
      <c r="K7" s="39" t="n">
        <v>-10000</v>
      </c>
      <c r="L7" s="37" t="n">
        <v>2.525</v>
      </c>
      <c r="N7" s="39" t="n">
        <v>50000</v>
      </c>
      <c r="O7" s="37" t="n">
        <v>2.64</v>
      </c>
      <c r="Q7" s="39" t="n">
        <v>10000</v>
      </c>
      <c r="R7" s="37" t="n">
        <v>2.78</v>
      </c>
      <c r="T7" s="39" t="n">
        <v>45000</v>
      </c>
      <c r="U7" s="37" t="n">
        <v>2.665</v>
      </c>
      <c r="W7" s="23" t="n">
        <v>0</v>
      </c>
      <c r="Z7" s="23" t="n">
        <f aca="false">(B7+E7+H7+K7+N7+Q7+T7+W7)*(A8-A7)</f>
        <v>441750</v>
      </c>
      <c r="AA7" s="56" t="n">
        <f aca="false">(B7*C7+E7*F7+H7*I7+K7*L7+N7*O7+Q7*R7+T7*U7+W7*X7)*(A8-A7)/Z7</f>
        <v>2.76458947368421</v>
      </c>
      <c r="AC7" s="23" t="n">
        <v>20750</v>
      </c>
      <c r="AD7" s="37" t="n">
        <v>2.64</v>
      </c>
      <c r="AF7" s="23" t="n">
        <f aca="false">(AC7)*(A8-A7)</f>
        <v>643250</v>
      </c>
      <c r="AG7" s="56" t="n">
        <f aca="false">AD7</f>
        <v>2.64</v>
      </c>
      <c r="AI7" s="23" t="n">
        <f aca="false">(B7+E7+H7+K7+N7+Q7+T7+W7+AC7)*(A8-A7)</f>
        <v>1085000</v>
      </c>
      <c r="AK7" s="39" t="n">
        <f aca="false">AI7/(A8-A7)</f>
        <v>35000</v>
      </c>
      <c r="AM7" s="14" t="n">
        <f aca="false">(Z7*AA7+AF7*AG7)/(Z7+AF7)</f>
        <v>2.69072571428571</v>
      </c>
    </row>
    <row r="8" customFormat="false" ht="12.75" hidden="false" customHeight="false" outlineLevel="0" collapsed="false">
      <c r="A8" s="1" t="n">
        <v>37043</v>
      </c>
      <c r="B8" s="23" t="n">
        <v>0</v>
      </c>
      <c r="E8" s="39" t="n">
        <v>-5750</v>
      </c>
      <c r="F8" s="37" t="n">
        <v>3.06</v>
      </c>
      <c r="H8" s="39" t="n">
        <v>-40000</v>
      </c>
      <c r="I8" s="37" t="n">
        <v>2.65</v>
      </c>
      <c r="K8" s="39" t="n">
        <v>-10000</v>
      </c>
      <c r="L8" s="37" t="n">
        <v>2.538</v>
      </c>
      <c r="N8" s="39" t="n">
        <v>50000</v>
      </c>
      <c r="O8" s="37" t="n">
        <v>2.64</v>
      </c>
      <c r="Q8" s="39" t="n">
        <v>10000</v>
      </c>
      <c r="R8" s="37" t="n">
        <v>2.78</v>
      </c>
      <c r="T8" s="23" t="n">
        <v>0</v>
      </c>
      <c r="W8" s="23" t="n">
        <v>10000</v>
      </c>
      <c r="X8" s="37" t="n">
        <v>3.39</v>
      </c>
      <c r="Z8" s="23" t="n">
        <f aca="false">(B8+E8+H8+K8+N8+Q8+T8+W8)*(A9-A8)</f>
        <v>427500</v>
      </c>
      <c r="AA8" s="56" t="n">
        <f aca="false">(B8*C8+E8*F8+H8*I8+K8*L8+N8*O8+Q8*R8+T8*U8+W8*X8)*(A9-A8)/Z8</f>
        <v>3.13859649122807</v>
      </c>
      <c r="AC8" s="23" t="n">
        <v>20750</v>
      </c>
      <c r="AD8" s="37" t="n">
        <v>2.65</v>
      </c>
      <c r="AF8" s="23" t="n">
        <f aca="false">(AC8)*(A9-A8)</f>
        <v>622500</v>
      </c>
      <c r="AG8" s="56" t="n">
        <f aca="false">AD8</f>
        <v>2.65</v>
      </c>
      <c r="AI8" s="23" t="n">
        <f aca="false">(B8+E8+H8+K8+N8+Q8+T8+W8+AC8)*(A9-A8)</f>
        <v>1050000</v>
      </c>
      <c r="AK8" s="39" t="n">
        <f aca="false">AI8/(A9-A8)</f>
        <v>35000</v>
      </c>
      <c r="AM8" s="14" t="n">
        <f aca="false">(Z8*AA8+AF8*AG8)/(Z8+AF8)</f>
        <v>2.84892857142857</v>
      </c>
    </row>
    <row r="9" customFormat="false" ht="12.75" hidden="false" customHeight="false" outlineLevel="0" collapsed="false">
      <c r="A9" s="1" t="n">
        <v>37073</v>
      </c>
      <c r="B9" s="23" t="n">
        <v>0</v>
      </c>
      <c r="E9" s="39" t="n">
        <v>-5750</v>
      </c>
      <c r="F9" s="37" t="n">
        <v>3.06</v>
      </c>
      <c r="H9" s="39" t="n">
        <v>-40000</v>
      </c>
      <c r="I9" s="37" t="n">
        <v>2.65</v>
      </c>
      <c r="K9" s="39" t="n">
        <v>-10000</v>
      </c>
      <c r="L9" s="37" t="n">
        <v>2.55</v>
      </c>
      <c r="N9" s="39" t="n">
        <v>50000</v>
      </c>
      <c r="O9" s="37" t="n">
        <v>2.64</v>
      </c>
      <c r="Q9" s="39" t="n">
        <v>10000</v>
      </c>
      <c r="R9" s="37" t="n">
        <v>2.78</v>
      </c>
      <c r="T9" s="23" t="n">
        <v>0</v>
      </c>
      <c r="W9" s="23" t="n">
        <v>10000</v>
      </c>
      <c r="X9" s="37" t="n">
        <v>3.39</v>
      </c>
      <c r="Z9" s="23" t="n">
        <f aca="false">(B9+E9+H9+K9+N9+Q9+T9+W9)*(A10-A9)</f>
        <v>441750</v>
      </c>
      <c r="AA9" s="56" t="n">
        <f aca="false">(B9*C9+E9*F9+H9*I9+K9*L9+N9*O9+Q9*R9+T9*U9+W9*X9)*(A10-A9)/Z9</f>
        <v>3.13017543859649</v>
      </c>
      <c r="AC9" s="23" t="n">
        <v>20750</v>
      </c>
      <c r="AD9" s="37" t="n">
        <v>2.66</v>
      </c>
      <c r="AF9" s="23" t="n">
        <f aca="false">(AC9)*(A10-A9)</f>
        <v>643250</v>
      </c>
      <c r="AG9" s="56" t="n">
        <f aca="false">AD9</f>
        <v>2.66</v>
      </c>
      <c r="AI9" s="23" t="n">
        <f aca="false">(B9+E9+H9+K9+N9+Q9+T9+W9+AC9)*(A10-A9)</f>
        <v>1085000</v>
      </c>
      <c r="AK9" s="39" t="n">
        <f aca="false">AI9/(A10-A9)</f>
        <v>35000</v>
      </c>
      <c r="AM9" s="14" t="n">
        <f aca="false">(Z9*AA9+AF9*AG9)/(Z9+AF9)</f>
        <v>2.85142857142857</v>
      </c>
    </row>
    <row r="10" customFormat="false" ht="12.75" hidden="false" customHeight="false" outlineLevel="0" collapsed="false">
      <c r="A10" s="1" t="n">
        <v>37104</v>
      </c>
      <c r="B10" s="23" t="n">
        <v>0</v>
      </c>
      <c r="E10" s="39" t="n">
        <v>-5750</v>
      </c>
      <c r="F10" s="37" t="n">
        <v>3.06</v>
      </c>
      <c r="H10" s="39" t="n">
        <v>-40000</v>
      </c>
      <c r="I10" s="37" t="n">
        <v>2.65</v>
      </c>
      <c r="K10" s="39" t="n">
        <v>-10000</v>
      </c>
      <c r="L10" s="37" t="n">
        <v>2.558</v>
      </c>
      <c r="N10" s="39" t="n">
        <v>50000</v>
      </c>
      <c r="O10" s="37" t="n">
        <v>2.64</v>
      </c>
      <c r="Q10" s="39" t="n">
        <v>10000</v>
      </c>
      <c r="R10" s="37" t="n">
        <v>2.78</v>
      </c>
      <c r="T10" s="23" t="n">
        <v>0</v>
      </c>
      <c r="W10" s="23" t="n">
        <v>10000</v>
      </c>
      <c r="X10" s="37" t="n">
        <v>3.39</v>
      </c>
      <c r="Z10" s="23" t="n">
        <f aca="false">(B10+E10+H10+K10+N10+Q10+T10+W10)*(A11-A10)</f>
        <v>441750</v>
      </c>
      <c r="AA10" s="56" t="n">
        <f aca="false">(B10*C10+E10*F10+H10*I10+K10*L10+N10*O10+Q10*R10+T10*U10+W10*X10)*(A11-A10)/Z10</f>
        <v>3.12456140350877</v>
      </c>
      <c r="AC10" s="23" t="n">
        <v>20750</v>
      </c>
      <c r="AD10" s="37" t="n">
        <v>2.67</v>
      </c>
      <c r="AF10" s="23" t="n">
        <f aca="false">(AC10)*(A11-A10)</f>
        <v>643250</v>
      </c>
      <c r="AG10" s="56" t="n">
        <f aca="false">AD10</f>
        <v>2.67</v>
      </c>
      <c r="AI10" s="23" t="n">
        <f aca="false">(B10+E10+H10+K10+N10+Q10+T10+W10+AC10)*(A11-A10)</f>
        <v>1085000</v>
      </c>
      <c r="AK10" s="39" t="n">
        <f aca="false">AI10/(A11-A10)</f>
        <v>35000</v>
      </c>
      <c r="AM10" s="14" t="n">
        <f aca="false">(Z10*AA10+AF10*AG10)/(Z10+AF10)</f>
        <v>2.85507142857143</v>
      </c>
    </row>
    <row r="11" customFormat="false" ht="12.75" hidden="false" customHeight="false" outlineLevel="0" collapsed="false">
      <c r="A11" s="1" t="n">
        <v>37135</v>
      </c>
      <c r="B11" s="23" t="n">
        <v>0</v>
      </c>
      <c r="E11" s="23" t="n">
        <v>0</v>
      </c>
      <c r="H11" s="39" t="n">
        <v>-40000</v>
      </c>
      <c r="I11" s="37" t="n">
        <v>2.65</v>
      </c>
      <c r="K11" s="39" t="n">
        <v>-10000</v>
      </c>
      <c r="L11" s="37" t="n">
        <v>2.57</v>
      </c>
      <c r="N11" s="39" t="n">
        <v>50000</v>
      </c>
      <c r="O11" s="37" t="n">
        <v>2.64</v>
      </c>
      <c r="Q11" s="39" t="n">
        <v>10000</v>
      </c>
      <c r="R11" s="37" t="n">
        <v>2.78</v>
      </c>
      <c r="T11" s="23" t="n">
        <v>0</v>
      </c>
      <c r="W11" s="23" t="n">
        <v>0</v>
      </c>
      <c r="Z11" s="23" t="n">
        <f aca="false">(B11+E11+H11+K11+N11+Q11+T11+W11)*(A12-A11)</f>
        <v>300000</v>
      </c>
      <c r="AA11" s="56" t="n">
        <f aca="false">(B11*C11+E11*F11+H11*I11+K11*L11+N11*O11+Q11*R11+T11*U11+W11*X11)*(A12-A11)/Z11</f>
        <v>2.81</v>
      </c>
      <c r="AC11" s="23" t="n">
        <v>20750</v>
      </c>
      <c r="AD11" s="37" t="n">
        <v>2.68</v>
      </c>
      <c r="AF11" s="23" t="n">
        <f aca="false">(AC11)*(A12-A11)</f>
        <v>622500</v>
      </c>
      <c r="AG11" s="56" t="n">
        <f aca="false">AD11</f>
        <v>2.68</v>
      </c>
      <c r="AI11" s="23" t="n">
        <f aca="false">(B11+E11+H11+K11+N11+Q11+T11+W11+AC11)*(A12-A11)</f>
        <v>922500</v>
      </c>
      <c r="AK11" s="39" t="n">
        <f aca="false">AI11/(A12-A11)</f>
        <v>30750</v>
      </c>
      <c r="AM11" s="14" t="n">
        <f aca="false">(Z11*AA11+AF11*AG11)/(Z11+AF11)</f>
        <v>2.72227642276423</v>
      </c>
    </row>
    <row r="12" customFormat="false" ht="12.75" hidden="false" customHeight="false" outlineLevel="0" collapsed="false">
      <c r="A12" s="1" t="n">
        <v>37165</v>
      </c>
      <c r="B12" s="23" t="n">
        <v>0</v>
      </c>
      <c r="E12" s="23" t="n">
        <v>0</v>
      </c>
      <c r="H12" s="39" t="n">
        <v>-40000</v>
      </c>
      <c r="I12" s="37" t="n">
        <v>2.65</v>
      </c>
      <c r="K12" s="39" t="n">
        <v>-10000</v>
      </c>
      <c r="L12" s="37" t="n">
        <v>2.601</v>
      </c>
      <c r="N12" s="39" t="n">
        <v>50000</v>
      </c>
      <c r="O12" s="37" t="n">
        <v>2.64</v>
      </c>
      <c r="Q12" s="39" t="n">
        <v>10000</v>
      </c>
      <c r="R12" s="37" t="n">
        <v>2.78</v>
      </c>
      <c r="T12" s="23" t="n">
        <v>0</v>
      </c>
      <c r="W12" s="23" t="n">
        <v>0</v>
      </c>
      <c r="Z12" s="23" t="n">
        <f aca="false">(B12+E12+H12+K12+N12+Q12+T12+W12)*(A13-A12)</f>
        <v>310000</v>
      </c>
      <c r="AA12" s="56" t="n">
        <f aca="false">(B12*C12+E12*F12+H12*I12+K12*L12+N12*O12+Q12*R12+T12*U12+W12*X12)*(A13-A12)/Z12</f>
        <v>2.779</v>
      </c>
      <c r="AC12" s="23" t="n">
        <v>20750</v>
      </c>
      <c r="AD12" s="37" t="n">
        <v>2.71</v>
      </c>
      <c r="AF12" s="23" t="n">
        <f aca="false">(AC12)*(A13-A12)</f>
        <v>643250</v>
      </c>
      <c r="AG12" s="56" t="n">
        <f aca="false">AD12</f>
        <v>2.71</v>
      </c>
      <c r="AI12" s="23" t="n">
        <f aca="false">(B12+E12+H12+K12+N12+Q12+T12+W12+AC12)*(A13-A12)</f>
        <v>953250</v>
      </c>
      <c r="AK12" s="39" t="n">
        <f aca="false">AI12/(A13-A12)</f>
        <v>30750</v>
      </c>
      <c r="AM12" s="14" t="n">
        <f aca="false">(Z12*AA12+AF12*AG12)/(Z12+AF12)</f>
        <v>2.73243902439024</v>
      </c>
    </row>
    <row r="13" customFormat="false" ht="12.75" hidden="false" customHeight="false" outlineLevel="0" collapsed="false">
      <c r="A13" s="1" t="n">
        <v>37196</v>
      </c>
      <c r="B13" s="23" t="n">
        <v>0</v>
      </c>
      <c r="E13" s="23" t="n">
        <v>0</v>
      </c>
      <c r="H13" s="39" t="n">
        <v>-40000</v>
      </c>
      <c r="I13" s="37" t="n">
        <v>2.65</v>
      </c>
      <c r="K13" s="39" t="n">
        <v>-10000</v>
      </c>
      <c r="L13" s="37" t="n">
        <v>2.705</v>
      </c>
      <c r="N13" s="39" t="n">
        <v>50000</v>
      </c>
      <c r="O13" s="37" t="n">
        <v>2.64</v>
      </c>
      <c r="Q13" s="39" t="n">
        <v>10000</v>
      </c>
      <c r="R13" s="37" t="n">
        <v>2.78</v>
      </c>
      <c r="T13" s="23" t="n">
        <v>0</v>
      </c>
      <c r="W13" s="23" t="n">
        <v>0</v>
      </c>
      <c r="Z13" s="23" t="n">
        <f aca="false">(B13+E13+H13+K13+N13+Q13+T13+W13)*(A14-A13)</f>
        <v>300000</v>
      </c>
      <c r="AA13" s="56" t="n">
        <f aca="false">(B13*C13+E13*F13+H13*I13+K13*L13+N13*O13+Q13*R13+T13*U13+W13*X13)*(A14-A13)/Z13</f>
        <v>2.675</v>
      </c>
      <c r="AC13" s="23" t="n">
        <v>20750</v>
      </c>
      <c r="AD13" s="37" t="n">
        <v>2.78</v>
      </c>
      <c r="AF13" s="23" t="n">
        <f aca="false">(AC13)*(A14-A13)</f>
        <v>622500</v>
      </c>
      <c r="AG13" s="56" t="n">
        <f aca="false">AD13</f>
        <v>2.78</v>
      </c>
      <c r="AI13" s="23" t="n">
        <f aca="false">(B13+E13+H13+K13+N13+Q13+T13+W13+AC13)*(A14-A13)</f>
        <v>922500</v>
      </c>
      <c r="AK13" s="39" t="n">
        <f aca="false">AI13/(A14-A13)</f>
        <v>30750</v>
      </c>
      <c r="AM13" s="14" t="n">
        <f aca="false">(Z13*AA13+AF13*AG13)/(Z13+AF13)</f>
        <v>2.74585365853659</v>
      </c>
    </row>
    <row r="14" customFormat="false" ht="12.75" hidden="false" customHeight="false" outlineLevel="0" collapsed="false">
      <c r="A14" s="1" t="n">
        <v>37226</v>
      </c>
      <c r="B14" s="23" t="n">
        <v>0</v>
      </c>
      <c r="E14" s="23" t="n">
        <v>0</v>
      </c>
      <c r="H14" s="39" t="n">
        <v>-40000</v>
      </c>
      <c r="I14" s="37" t="n">
        <v>2.65</v>
      </c>
      <c r="K14" s="39" t="n">
        <v>-10000</v>
      </c>
      <c r="L14" s="37" t="n">
        <v>2.851</v>
      </c>
      <c r="N14" s="39" t="n">
        <v>50000</v>
      </c>
      <c r="O14" s="37" t="n">
        <v>2.64</v>
      </c>
      <c r="Q14" s="39" t="n">
        <v>10000</v>
      </c>
      <c r="R14" s="37" t="n">
        <v>2.78</v>
      </c>
      <c r="T14" s="23" t="n">
        <v>0</v>
      </c>
      <c r="W14" s="23" t="n">
        <v>0</v>
      </c>
      <c r="Z14" s="23" t="n">
        <f aca="false">(B14+E14+H14+K14+N14+Q14+T14+W14)*(A15-A14)</f>
        <v>310000</v>
      </c>
      <c r="AA14" s="56" t="n">
        <f aca="false">(B14*C14+E14*F14+H14*I14+K14*L14+N14*O14+Q14*R14+T14*U14+W14*X14)*(A15-A14)/Z14</f>
        <v>2.529</v>
      </c>
      <c r="AC14" s="23" t="n">
        <v>20750</v>
      </c>
      <c r="AD14" s="37" t="n">
        <v>2.9</v>
      </c>
      <c r="AF14" s="23" t="n">
        <f aca="false">(AC14)*(A15-A14)</f>
        <v>643250</v>
      </c>
      <c r="AG14" s="56" t="n">
        <f aca="false">AD14</f>
        <v>2.9</v>
      </c>
      <c r="AI14" s="23" t="n">
        <f aca="false">(B14+E14+H14+K14+N14+Q14+T14+W14+AC14)*(A15-A14)</f>
        <v>953250</v>
      </c>
      <c r="AK14" s="39" t="n">
        <f aca="false">AI14/(A15-A14)</f>
        <v>30750</v>
      </c>
      <c r="AM14" s="14" t="n">
        <f aca="false">(Z14*AA14+AF14*AG14)/(Z14+AF14)</f>
        <v>2.77934959349594</v>
      </c>
    </row>
    <row r="15" customFormat="false" ht="12.75" hidden="false" customHeight="false" outlineLevel="0" collapsed="false">
      <c r="A15" s="1" t="n">
        <v>37257</v>
      </c>
      <c r="B15" s="23" t="n">
        <v>14250</v>
      </c>
      <c r="C15" s="37" t="n">
        <v>4.2727</v>
      </c>
      <c r="E15" s="23" t="n">
        <v>0</v>
      </c>
      <c r="H15" s="57" t="n">
        <v>0</v>
      </c>
      <c r="I15" s="58" t="n">
        <v>2.65</v>
      </c>
      <c r="K15" s="23" t="n">
        <v>0</v>
      </c>
      <c r="L15" s="37" t="n">
        <v>2.878</v>
      </c>
      <c r="N15" s="23" t="n">
        <v>0</v>
      </c>
      <c r="O15" s="37" t="n">
        <v>2.64</v>
      </c>
      <c r="Q15" s="23" t="n">
        <v>0</v>
      </c>
      <c r="T15" s="23" t="n">
        <v>0</v>
      </c>
      <c r="W15" s="23" t="n">
        <v>0</v>
      </c>
      <c r="Z15" s="23" t="n">
        <f aca="false">(B15+E15+H15+K15+N15+Q15+T15+W15)*(A16-A15)</f>
        <v>441750</v>
      </c>
      <c r="AA15" s="56" t="n">
        <f aca="false">(B15*C15+E15*F15+H15*I15+K15*L15+N15*O15+Q15*R15+T15*U15+W15*X15)*(A16-A15)/Z15</f>
        <v>4.2727</v>
      </c>
      <c r="AC15" s="23" t="n">
        <v>20750</v>
      </c>
      <c r="AD15" s="37" t="n">
        <v>2.92</v>
      </c>
      <c r="AF15" s="23" t="n">
        <f aca="false">(AC15)*(A16-A15)</f>
        <v>643250</v>
      </c>
      <c r="AG15" s="56" t="n">
        <f aca="false">AD15</f>
        <v>2.92</v>
      </c>
      <c r="AI15" s="23" t="n">
        <f aca="false">(B15+E15+H15+K15+N15+Q15+T15+W15+AC15)*(A16-A15)</f>
        <v>1085000</v>
      </c>
      <c r="AK15" s="39" t="n">
        <f aca="false">AI15/(A16-A15)</f>
        <v>35000</v>
      </c>
      <c r="AM15" s="14" t="n">
        <f aca="false">(Z15*AA15+AF15*AG15)/(Z15+AF15)</f>
        <v>3.47074214285714</v>
      </c>
    </row>
    <row r="16" customFormat="false" ht="12.75" hidden="false" customHeight="false" outlineLevel="0" collapsed="false">
      <c r="A16" s="1" t="n">
        <v>37288</v>
      </c>
      <c r="B16" s="23" t="n">
        <v>14250</v>
      </c>
      <c r="C16" s="37" t="n">
        <v>4.0477</v>
      </c>
      <c r="E16" s="23" t="n">
        <v>0</v>
      </c>
      <c r="H16" s="57" t="n">
        <v>0</v>
      </c>
      <c r="I16" s="58" t="n">
        <v>2.65</v>
      </c>
      <c r="K16" s="23" t="n">
        <v>0</v>
      </c>
      <c r="L16" s="37" t="n">
        <v>2.774</v>
      </c>
      <c r="N16" s="23" t="n">
        <v>0</v>
      </c>
      <c r="O16" s="37" t="n">
        <v>2.64</v>
      </c>
      <c r="Q16" s="23" t="n">
        <v>0</v>
      </c>
      <c r="T16" s="23" t="n">
        <v>0</v>
      </c>
      <c r="W16" s="23" t="n">
        <v>0</v>
      </c>
      <c r="Z16" s="23" t="n">
        <f aca="false">(B16+E16+H16+K16+N16+Q16+T16+W16)*(A17-A16)</f>
        <v>399000</v>
      </c>
      <c r="AA16" s="56" t="n">
        <f aca="false">(B16*C16+E16*F16+H16*I16+K16*L16+N16*O16+Q16*R16+T16*U16+W16*X16)*(A17-A16)/Z16</f>
        <v>4.0477</v>
      </c>
      <c r="AC16" s="23" t="n">
        <v>20750</v>
      </c>
      <c r="AD16" s="37" t="n">
        <v>2.82</v>
      </c>
      <c r="AF16" s="23" t="n">
        <f aca="false">(AC16)*(A17-A16)</f>
        <v>581000</v>
      </c>
      <c r="AG16" s="56" t="n">
        <f aca="false">AD16</f>
        <v>2.82</v>
      </c>
      <c r="AI16" s="23" t="n">
        <f aca="false">(B16+E16+H16+K16+N16+Q16+T16+W16+AC16)*(A17-A16)</f>
        <v>980000</v>
      </c>
      <c r="AK16" s="39" t="n">
        <f aca="false">AI16/(A17-A16)</f>
        <v>35000</v>
      </c>
      <c r="AM16" s="14" t="n">
        <f aca="false">(Z16*AA16+AF16*AG16)/(Z16+AF16)</f>
        <v>3.31984928571429</v>
      </c>
    </row>
    <row r="17" customFormat="false" ht="12.75" hidden="false" customHeight="false" outlineLevel="0" collapsed="false">
      <c r="A17" s="1" t="n">
        <v>37316</v>
      </c>
      <c r="B17" s="23" t="n">
        <v>14250</v>
      </c>
      <c r="C17" s="37" t="n">
        <v>3.8177</v>
      </c>
      <c r="E17" s="23" t="n">
        <v>0</v>
      </c>
      <c r="H17" s="57" t="n">
        <v>0</v>
      </c>
      <c r="I17" s="58" t="n">
        <v>2.65</v>
      </c>
      <c r="K17" s="23" t="n">
        <v>0</v>
      </c>
      <c r="L17" s="37" t="n">
        <v>2.666</v>
      </c>
      <c r="N17" s="23" t="n">
        <v>0</v>
      </c>
      <c r="O17" s="37" t="n">
        <v>2.64</v>
      </c>
      <c r="Q17" s="23" t="n">
        <v>0</v>
      </c>
      <c r="T17" s="23" t="n">
        <v>0</v>
      </c>
      <c r="W17" s="23" t="n">
        <v>0</v>
      </c>
      <c r="Z17" s="23" t="n">
        <f aca="false">(B17+E17+H17+K17+N17+Q17+T17+W17)*(A18-A17)</f>
        <v>441750</v>
      </c>
      <c r="AA17" s="56" t="n">
        <f aca="false">(B17*C17+E17*F17+H17*I17+K17*L17+N17*O17+Q17*R17+T17*U17+W17*X17)*(A18-A17)/Z17</f>
        <v>3.8177</v>
      </c>
      <c r="AC17" s="23" t="n">
        <v>20750</v>
      </c>
      <c r="AD17" s="37" t="n">
        <v>2.74</v>
      </c>
      <c r="AF17" s="23" t="n">
        <f aca="false">(AC17)*(A18-A17)</f>
        <v>643250</v>
      </c>
      <c r="AG17" s="56" t="n">
        <f aca="false">AD17</f>
        <v>2.74</v>
      </c>
      <c r="AI17" s="23" t="n">
        <f aca="false">(B17+E17+H17+K17+N17+Q17+T17+W17+AC17)*(A18-A17)</f>
        <v>1085000</v>
      </c>
      <c r="AK17" s="39" t="n">
        <f aca="false">AI17/(A18-A17)</f>
        <v>35000</v>
      </c>
      <c r="AM17" s="14" t="n">
        <f aca="false">(Z17*AA17+AF17*AG17)/(Z17+AF17)</f>
        <v>3.17877785714286</v>
      </c>
    </row>
    <row r="18" customFormat="false" ht="12.75" hidden="false" customHeight="false" outlineLevel="0" collapsed="false">
      <c r="A18" s="1" t="n">
        <v>37347</v>
      </c>
      <c r="B18" s="23" t="n">
        <v>14250</v>
      </c>
      <c r="C18" s="37" t="n">
        <v>3.5777</v>
      </c>
      <c r="E18" s="23" t="n">
        <v>0</v>
      </c>
      <c r="H18" s="57" t="n">
        <v>0</v>
      </c>
      <c r="I18" s="58" t="n">
        <v>2.65</v>
      </c>
      <c r="K18" s="23" t="n">
        <v>0</v>
      </c>
      <c r="L18" s="37" t="n">
        <v>2.568</v>
      </c>
      <c r="N18" s="23" t="n">
        <v>0</v>
      </c>
      <c r="O18" s="37" t="n">
        <v>2.64</v>
      </c>
      <c r="Q18" s="23" t="n">
        <v>0</v>
      </c>
      <c r="T18" s="23" t="n">
        <v>0</v>
      </c>
      <c r="W18" s="23" t="n">
        <v>0</v>
      </c>
      <c r="Z18" s="23" t="n">
        <f aca="false">(B18+E18+H18+K18+N18+Q18+T18+W18)*(A19-A18)</f>
        <v>427500</v>
      </c>
      <c r="AA18" s="56" t="n">
        <f aca="false">(B18*C18+E18*F18+H18*I18+K18*L18+N18*O18+Q18*R18+T18*U18+W18*X18)*(A19-A18)/Z18</f>
        <v>3.5777</v>
      </c>
      <c r="AC18" s="23" t="n">
        <v>20750</v>
      </c>
      <c r="AD18" s="37" t="n">
        <v>2.68</v>
      </c>
      <c r="AF18" s="23" t="n">
        <f aca="false">(AC18)*(A19-A18)</f>
        <v>622500</v>
      </c>
      <c r="AG18" s="56" t="n">
        <f aca="false">AD18</f>
        <v>2.68</v>
      </c>
      <c r="AI18" s="23" t="n">
        <f aca="false">(B18+E18+H18+K18+N18+Q18+T18+W18+AC18)*(A19-A18)</f>
        <v>1050000</v>
      </c>
      <c r="AK18" s="39" t="n">
        <f aca="false">AI18/(A19-A18)</f>
        <v>35000</v>
      </c>
      <c r="AM18" s="14" t="n">
        <f aca="false">(Z18*AA18+AF18*AG18)/(Z18+AF18)</f>
        <v>3.04549214285714</v>
      </c>
    </row>
    <row r="19" customFormat="false" ht="12.75" hidden="false" customHeight="false" outlineLevel="0" collapsed="false">
      <c r="A19" s="1" t="n">
        <v>37377</v>
      </c>
      <c r="B19" s="23" t="n">
        <v>14250</v>
      </c>
      <c r="C19" s="37" t="n">
        <v>3.4857</v>
      </c>
      <c r="E19" s="23" t="n">
        <v>0</v>
      </c>
      <c r="H19" s="57" t="n">
        <v>0</v>
      </c>
      <c r="I19" s="58" t="n">
        <v>2.65</v>
      </c>
      <c r="K19" s="23" t="n">
        <v>0</v>
      </c>
      <c r="L19" s="37" t="n">
        <v>2.547</v>
      </c>
      <c r="N19" s="23" t="n">
        <v>0</v>
      </c>
      <c r="O19" s="37" t="n">
        <v>2.64</v>
      </c>
      <c r="Q19" s="23" t="n">
        <v>0</v>
      </c>
      <c r="T19" s="23" t="n">
        <v>0</v>
      </c>
      <c r="W19" s="23" t="n">
        <v>0</v>
      </c>
      <c r="Z19" s="23" t="n">
        <f aca="false">(B19+E19+H19+K19+N19+Q19+T19+W19)*(A20-A19)</f>
        <v>441750</v>
      </c>
      <c r="AA19" s="56" t="n">
        <f aca="false">(B19*C19+E19*F19+H19*I19+K19*L19+N19*O19+Q19*R19+T19*U19+W19*X19)*(A20-A19)/Z19</f>
        <v>3.4857</v>
      </c>
      <c r="AC19" s="23" t="n">
        <v>20750</v>
      </c>
      <c r="AD19" s="37" t="n">
        <v>2.65</v>
      </c>
      <c r="AF19" s="23" t="n">
        <f aca="false">(AC19)*(A20-A19)</f>
        <v>643250</v>
      </c>
      <c r="AG19" s="56" t="n">
        <f aca="false">AD19</f>
        <v>2.65</v>
      </c>
      <c r="AI19" s="23" t="n">
        <f aca="false">(B19+E19+H19+K19+N19+Q19+T19+W19+AC19)*(A20-A19)</f>
        <v>1085000</v>
      </c>
      <c r="AK19" s="39" t="n">
        <f aca="false">AI19/(A20-A19)</f>
        <v>35000</v>
      </c>
      <c r="AM19" s="14" t="n">
        <f aca="false">(Z19*AA19+AF19*AG19)/(Z19+AF19)</f>
        <v>2.99024928571429</v>
      </c>
    </row>
    <row r="20" customFormat="false" ht="12.75" hidden="false" customHeight="false" outlineLevel="0" collapsed="false">
      <c r="A20" s="1" t="n">
        <v>37408</v>
      </c>
      <c r="B20" s="23" t="n">
        <v>14250</v>
      </c>
      <c r="C20" s="37" t="n">
        <v>3.4707</v>
      </c>
      <c r="E20" s="23" t="n">
        <v>0</v>
      </c>
      <c r="H20" s="57" t="n">
        <v>0</v>
      </c>
      <c r="I20" s="58" t="n">
        <v>2.65</v>
      </c>
      <c r="K20" s="23" t="n">
        <v>0</v>
      </c>
      <c r="L20" s="37" t="n">
        <v>2.554</v>
      </c>
      <c r="N20" s="23" t="n">
        <v>0</v>
      </c>
      <c r="O20" s="37" t="n">
        <v>2.64</v>
      </c>
      <c r="Q20" s="23" t="n">
        <v>0</v>
      </c>
      <c r="T20" s="23" t="n">
        <v>0</v>
      </c>
      <c r="W20" s="23" t="n">
        <v>0</v>
      </c>
      <c r="Z20" s="23" t="n">
        <f aca="false">(B20+E20+H20+K20+N20+Q20+T20+W20)*(A21-A20)</f>
        <v>427500</v>
      </c>
      <c r="AA20" s="56" t="n">
        <f aca="false">(B20*C20+E20*F20+H20*I20+K20*L20+N20*O20+Q20*R20+T20*U20+W20*X20)*(A21-A20)/Z20</f>
        <v>3.4707</v>
      </c>
      <c r="AC20" s="23" t="n">
        <v>20750</v>
      </c>
      <c r="AD20" s="37" t="n">
        <v>2.66</v>
      </c>
      <c r="AF20" s="23" t="n">
        <f aca="false">(AC20)*(A21-A20)</f>
        <v>622500</v>
      </c>
      <c r="AG20" s="56" t="n">
        <f aca="false">AD20</f>
        <v>2.66</v>
      </c>
      <c r="AI20" s="23" t="n">
        <f aca="false">(B20+E20+H20+K20+N20+Q20+T20+W20+AC20)*(A21-A20)</f>
        <v>1050000</v>
      </c>
      <c r="AK20" s="39" t="n">
        <f aca="false">AI20/(A21-A20)</f>
        <v>35000</v>
      </c>
      <c r="AM20" s="14" t="n">
        <f aca="false">(Z20*AA20+AF20*AG20)/(Z20+AF20)</f>
        <v>2.99007071428571</v>
      </c>
    </row>
    <row r="21" customFormat="false" ht="12.75" hidden="false" customHeight="false" outlineLevel="0" collapsed="false">
      <c r="A21" s="1" t="n">
        <v>37438</v>
      </c>
      <c r="B21" s="23" t="n">
        <v>14250</v>
      </c>
      <c r="C21" s="37" t="n">
        <v>3.4827</v>
      </c>
      <c r="E21" s="23" t="n">
        <v>0</v>
      </c>
      <c r="H21" s="57" t="n">
        <v>0</v>
      </c>
      <c r="I21" s="58" t="n">
        <v>2.65</v>
      </c>
      <c r="K21" s="23" t="n">
        <v>0</v>
      </c>
      <c r="L21" s="37" t="n">
        <v>2.56</v>
      </c>
      <c r="N21" s="23" t="n">
        <v>0</v>
      </c>
      <c r="O21" s="37" t="n">
        <v>2.64</v>
      </c>
      <c r="Q21" s="23" t="n">
        <v>0</v>
      </c>
      <c r="T21" s="23" t="n">
        <v>0</v>
      </c>
      <c r="W21" s="23" t="n">
        <v>0</v>
      </c>
      <c r="Z21" s="23" t="n">
        <f aca="false">(B21+E21+H21+K21+N21+Q21+T21+W21)*(A22-A21)</f>
        <v>441750</v>
      </c>
      <c r="AA21" s="56" t="n">
        <f aca="false">(B21*C21+E21*F21+H21*I21+K21*L21+N21*O21+Q21*R21+T21*U21+W21*X21)*(A22-A21)/Z21</f>
        <v>3.4827</v>
      </c>
      <c r="AC21" s="23" t="n">
        <v>20750</v>
      </c>
      <c r="AD21" s="37" t="n">
        <v>2.67</v>
      </c>
      <c r="AF21" s="23" t="n">
        <f aca="false">(AC21)*(A22-A21)</f>
        <v>643250</v>
      </c>
      <c r="AG21" s="56" t="n">
        <f aca="false">AD21</f>
        <v>2.67</v>
      </c>
      <c r="AI21" s="23" t="n">
        <f aca="false">(B21+E21+H21+K21+N21+Q21+T21+W21+AC21)*(A22-A21)</f>
        <v>1085000</v>
      </c>
      <c r="AK21" s="39" t="n">
        <f aca="false">AI21/(A22-A21)</f>
        <v>35000</v>
      </c>
      <c r="AM21" s="14" t="n">
        <f aca="false">(Z21*AA21+AF21*AG21)/(Z21+AF21)</f>
        <v>3.000885</v>
      </c>
    </row>
    <row r="22" customFormat="false" ht="12.75" hidden="false" customHeight="false" outlineLevel="0" collapsed="false">
      <c r="A22" s="1" t="n">
        <v>37469</v>
      </c>
      <c r="B22" s="23" t="n">
        <v>14250</v>
      </c>
      <c r="C22" s="37" t="n">
        <v>3.4997</v>
      </c>
      <c r="E22" s="23" t="n">
        <v>0</v>
      </c>
      <c r="H22" s="57" t="n">
        <v>0</v>
      </c>
      <c r="I22" s="58" t="n">
        <v>2.65</v>
      </c>
      <c r="K22" s="23" t="n">
        <v>0</v>
      </c>
      <c r="L22" s="37" t="n">
        <v>2.568</v>
      </c>
      <c r="N22" s="23" t="n">
        <v>0</v>
      </c>
      <c r="O22" s="37" t="n">
        <v>2.64</v>
      </c>
      <c r="Q22" s="23" t="n">
        <v>0</v>
      </c>
      <c r="T22" s="23" t="n">
        <v>0</v>
      </c>
      <c r="W22" s="23" t="n">
        <v>0</v>
      </c>
      <c r="Z22" s="23" t="n">
        <f aca="false">(B22+E22+H22+K22+N22+Q22+T22+W22)*(A23-A22)</f>
        <v>441750</v>
      </c>
      <c r="AA22" s="56" t="n">
        <f aca="false">(B22*C22+E22*F22+H22*I22+K22*L22+N22*O22+Q22*R22+T22*U22+W22*X22)*(A23-A22)/Z22</f>
        <v>3.4997</v>
      </c>
      <c r="AC22" s="23" t="n">
        <v>20750</v>
      </c>
      <c r="AD22" s="37" t="n">
        <v>2.67</v>
      </c>
      <c r="AF22" s="23" t="n">
        <f aca="false">(AC22)*(A23-A22)</f>
        <v>643250</v>
      </c>
      <c r="AG22" s="56" t="n">
        <f aca="false">AD22</f>
        <v>2.67</v>
      </c>
      <c r="AI22" s="23" t="n">
        <f aca="false">(B22+E22+H22+K22+N22+Q22+T22+W22+AC22)*(A23-A22)</f>
        <v>1085000</v>
      </c>
      <c r="AK22" s="39" t="n">
        <f aca="false">AI22/(A23-A22)</f>
        <v>35000</v>
      </c>
      <c r="AM22" s="14" t="n">
        <f aca="false">(Z22*AA22+AF22*AG22)/(Z22+AF22)</f>
        <v>3.00780642857143</v>
      </c>
    </row>
    <row r="23" customFormat="false" ht="12.75" hidden="false" customHeight="false" outlineLevel="0" collapsed="false">
      <c r="A23" s="1" t="n">
        <v>37500</v>
      </c>
      <c r="B23" s="23" t="n">
        <v>14250</v>
      </c>
      <c r="C23" s="37" t="n">
        <v>3.4977</v>
      </c>
      <c r="E23" s="23" t="n">
        <v>0</v>
      </c>
      <c r="H23" s="57" t="n">
        <v>0</v>
      </c>
      <c r="I23" s="58" t="n">
        <v>2.65</v>
      </c>
      <c r="K23" s="23" t="n">
        <v>0</v>
      </c>
      <c r="L23" s="37" t="n">
        <v>2.572</v>
      </c>
      <c r="N23" s="23" t="n">
        <v>0</v>
      </c>
      <c r="O23" s="37" t="n">
        <v>2.64</v>
      </c>
      <c r="Q23" s="23" t="n">
        <v>0</v>
      </c>
      <c r="T23" s="23" t="n">
        <v>0</v>
      </c>
      <c r="W23" s="23" t="n">
        <v>0</v>
      </c>
      <c r="Z23" s="23" t="n">
        <f aca="false">(B23+E23+H23+K23+N23+Q23+T23+W23)*(A24-A23)</f>
        <v>427500</v>
      </c>
      <c r="AA23" s="56" t="n">
        <f aca="false">(B23*C23+E23*F23+H23*I23+K23*L23+N23*O23+Q23*R23+T23*U23+W23*X23)*(A24-A23)/Z23</f>
        <v>3.4977</v>
      </c>
      <c r="AC23" s="23" t="n">
        <v>20750</v>
      </c>
      <c r="AD23" s="37" t="n">
        <v>2.68</v>
      </c>
      <c r="AF23" s="23" t="n">
        <f aca="false">(AC23)*(A24-A23)</f>
        <v>622500</v>
      </c>
      <c r="AG23" s="56" t="n">
        <f aca="false">AD23</f>
        <v>2.68</v>
      </c>
      <c r="AI23" s="23" t="n">
        <f aca="false">(B23+E23+H23+K23+N23+Q23+T23+W23+AC23)*(A24-A23)</f>
        <v>1050000</v>
      </c>
      <c r="AK23" s="39" t="n">
        <f aca="false">AI23/(A24-A23)</f>
        <v>35000</v>
      </c>
      <c r="AM23" s="14" t="n">
        <f aca="false">(Z23*AA23+AF23*AG23)/(Z23+AF23)</f>
        <v>3.01292071428571</v>
      </c>
    </row>
    <row r="24" customFormat="false" ht="12.75" hidden="false" customHeight="false" outlineLevel="0" collapsed="false">
      <c r="A24" s="1" t="n">
        <v>37530</v>
      </c>
      <c r="B24" s="23" t="n">
        <v>14250</v>
      </c>
      <c r="C24" s="37" t="n">
        <v>3.5007</v>
      </c>
      <c r="E24" s="23" t="n">
        <v>0</v>
      </c>
      <c r="H24" s="57" t="n">
        <v>0</v>
      </c>
      <c r="I24" s="58" t="n">
        <v>2.65</v>
      </c>
      <c r="K24" s="23" t="n">
        <v>0</v>
      </c>
      <c r="L24" s="37" t="n">
        <v>2.604</v>
      </c>
      <c r="N24" s="23" t="n">
        <v>0</v>
      </c>
      <c r="O24" s="37" t="n">
        <v>2.64</v>
      </c>
      <c r="Q24" s="23" t="n">
        <v>0</v>
      </c>
      <c r="T24" s="23" t="n">
        <v>0</v>
      </c>
      <c r="W24" s="23" t="n">
        <v>0</v>
      </c>
      <c r="Z24" s="23" t="n">
        <f aca="false">(B24+E24+H24+K24+N24+Q24+T24+W24)*(A25-A24)</f>
        <v>441750</v>
      </c>
      <c r="AA24" s="56" t="n">
        <f aca="false">(B24*C24+E24*F24+H24*I24+K24*L24+N24*O24+Q24*R24+T24*U24+W24*X24)*(A25-A24)/Z24</f>
        <v>3.5007</v>
      </c>
      <c r="AC24" s="23" t="n">
        <v>20750</v>
      </c>
      <c r="AD24" s="37" t="n">
        <v>2.71</v>
      </c>
      <c r="AF24" s="23" t="n">
        <f aca="false">(AC24)*(A25-A24)</f>
        <v>643250</v>
      </c>
      <c r="AG24" s="56" t="n">
        <f aca="false">AD24</f>
        <v>2.71</v>
      </c>
      <c r="AI24" s="23" t="n">
        <f aca="false">(B24+E24+H24+K24+N24+Q24+T24+W24+AC24)*(A25-A24)</f>
        <v>1085000</v>
      </c>
      <c r="AK24" s="39" t="n">
        <f aca="false">AI24/(A25-A24)</f>
        <v>35000</v>
      </c>
      <c r="AM24" s="14" t="n">
        <f aca="false">(Z24*AA24+AF24*AG24)/(Z24+AF24)</f>
        <v>3.03192785714286</v>
      </c>
    </row>
    <row r="25" customFormat="false" ht="12.75" hidden="false" customHeight="false" outlineLevel="0" collapsed="false">
      <c r="A25" s="1" t="n">
        <v>37561</v>
      </c>
      <c r="B25" s="23" t="n">
        <v>14250</v>
      </c>
      <c r="C25" s="37" t="n">
        <v>3.5977</v>
      </c>
      <c r="E25" s="23" t="n">
        <v>0</v>
      </c>
      <c r="H25" s="57" t="n">
        <v>0</v>
      </c>
      <c r="I25" s="58" t="n">
        <v>2.65</v>
      </c>
      <c r="K25" s="23" t="n">
        <v>0</v>
      </c>
      <c r="L25" s="37" t="n">
        <v>2.74</v>
      </c>
      <c r="N25" s="23" t="n">
        <v>0</v>
      </c>
      <c r="O25" s="37" t="n">
        <v>2.64</v>
      </c>
      <c r="Q25" s="23" t="n">
        <v>0</v>
      </c>
      <c r="T25" s="23" t="n">
        <v>0</v>
      </c>
      <c r="W25" s="23" t="n">
        <v>0</v>
      </c>
      <c r="Z25" s="23" t="n">
        <f aca="false">(B25+E25+H25+K25+N25+Q25+T25+W25)*(A26-A25)</f>
        <v>427500</v>
      </c>
      <c r="AA25" s="56" t="n">
        <f aca="false">(B25*C25+E25*F25+H25*I25+K25*L25+N25*O25+Q25*R25+T25*U25+W25*X25)*(A26-A25)/Z25</f>
        <v>3.5977</v>
      </c>
      <c r="AC25" s="23" t="n">
        <v>20750</v>
      </c>
      <c r="AD25" s="37" t="n">
        <v>2.78</v>
      </c>
      <c r="AF25" s="23" t="n">
        <f aca="false">(AC25)*(A26-A25)</f>
        <v>622500</v>
      </c>
      <c r="AG25" s="56" t="n">
        <f aca="false">AD25</f>
        <v>2.78</v>
      </c>
      <c r="AI25" s="23" t="n">
        <f aca="false">(B25+E25+H25+K25+N25+Q25+T25+W25+AC25)*(A26-A25)</f>
        <v>1050000</v>
      </c>
      <c r="AK25" s="39" t="n">
        <f aca="false">AI25/(A26-A25)</f>
        <v>35000</v>
      </c>
      <c r="AM25" s="14" t="n">
        <f aca="false">(Z25*AA25+AF25*AG25)/(Z25+AF25)</f>
        <v>3.11292071428571</v>
      </c>
    </row>
    <row r="26" customFormat="false" ht="12.75" hidden="false" customHeight="false" outlineLevel="0" collapsed="false">
      <c r="A26" s="1" t="n">
        <v>37591</v>
      </c>
      <c r="B26" s="23" t="n">
        <v>14250</v>
      </c>
      <c r="C26" s="37" t="n">
        <v>3.6847</v>
      </c>
      <c r="E26" s="23" t="n">
        <v>0</v>
      </c>
      <c r="H26" s="57" t="n">
        <v>0</v>
      </c>
      <c r="I26" s="58" t="n">
        <v>2.65</v>
      </c>
      <c r="K26" s="23" t="n">
        <v>0</v>
      </c>
      <c r="L26" s="37" t="n">
        <v>2.864</v>
      </c>
      <c r="N26" s="23" t="n">
        <v>0</v>
      </c>
      <c r="O26" s="37" t="n">
        <v>2.64</v>
      </c>
      <c r="Q26" s="23" t="n">
        <v>0</v>
      </c>
      <c r="T26" s="23" t="n">
        <v>0</v>
      </c>
      <c r="W26" s="23" t="n">
        <v>0</v>
      </c>
      <c r="Z26" s="23" t="n">
        <f aca="false">(B26+E26+H26+K26+N26+Q26+T26+W26)*(A27-A26)</f>
        <v>441750</v>
      </c>
      <c r="AA26" s="56" t="n">
        <f aca="false">(B26*C26+E26*F26+H26*I26+K26*L26+N26*O26+Q26*R26+T26*U26+W26*X26)*(A27-A26)/Z26</f>
        <v>3.6847</v>
      </c>
      <c r="AC26" s="23" t="n">
        <v>20750</v>
      </c>
      <c r="AD26" s="37" t="n">
        <v>2.9</v>
      </c>
      <c r="AF26" s="23" t="n">
        <f aca="false">(AC26)*(A27-A26)</f>
        <v>643250</v>
      </c>
      <c r="AG26" s="56" t="n">
        <f aca="false">AD26</f>
        <v>2.9</v>
      </c>
      <c r="AI26" s="23" t="n">
        <f aca="false">(B26+E26+H26+K26+N26+Q26+T26+W26+AC26)*(A27-A26)</f>
        <v>1085000</v>
      </c>
      <c r="AK26" s="39" t="n">
        <f aca="false">AI26/(A27-A26)</f>
        <v>35000</v>
      </c>
      <c r="AM26" s="14" t="n">
        <f aca="false">(Z26*AA26+AF26*AG26)/(Z26+AF26)</f>
        <v>3.219485</v>
      </c>
    </row>
    <row r="27" customFormat="false" ht="12.75" hidden="false" customHeight="false" outlineLevel="0" collapsed="false">
      <c r="A27" s="1" t="n">
        <v>37622</v>
      </c>
      <c r="B27" s="23" t="n">
        <v>35000</v>
      </c>
      <c r="C27" s="37" t="n">
        <v>3.6267</v>
      </c>
      <c r="E27" s="23" t="n">
        <v>0</v>
      </c>
      <c r="H27" s="57" t="n">
        <v>0</v>
      </c>
      <c r="I27" s="58"/>
      <c r="K27" s="23" t="n">
        <v>0</v>
      </c>
      <c r="N27" s="23" t="n">
        <v>0</v>
      </c>
      <c r="Q27" s="23" t="n">
        <v>0</v>
      </c>
      <c r="T27" s="23" t="n">
        <v>0</v>
      </c>
      <c r="W27" s="23" t="n">
        <v>0</v>
      </c>
      <c r="Z27" s="23" t="n">
        <f aca="false">(B27+E27+H27+K27+N27+Q27+T27+W27)*(A28-A27)</f>
        <v>1085000</v>
      </c>
      <c r="AA27" s="56" t="n">
        <f aca="false">(B27*C27+E27*F27+H27*I27+K27*L27+N27*O27+Q27*R27+T27*U27+W27*X27)*(A28-A27)/Z27</f>
        <v>3.6267</v>
      </c>
      <c r="AC27" s="23" t="n">
        <v>0</v>
      </c>
      <c r="AF27" s="23" t="n">
        <f aca="false">(I27+L27+O27+R27+U27+X27+AA27+AD27)*(H28-H27)</f>
        <v>0</v>
      </c>
      <c r="AG27" s="56"/>
      <c r="AI27" s="23" t="n">
        <f aca="false">(B27+E27+H27+K27+N27+Q27+T27+W27+AC27)*(A28-A27)</f>
        <v>1085000</v>
      </c>
      <c r="AK27" s="39" t="n">
        <f aca="false">AI27/(A28-A27)</f>
        <v>35000</v>
      </c>
      <c r="AM27" s="14" t="n">
        <f aca="false">(Z27*AA27+AF27*AG27)/(Z27+AF27)</f>
        <v>3.6267</v>
      </c>
    </row>
    <row r="28" customFormat="false" ht="12.75" hidden="false" customHeight="false" outlineLevel="0" collapsed="false">
      <c r="A28" s="1" t="n">
        <v>37653</v>
      </c>
      <c r="B28" s="23" t="n">
        <v>35000</v>
      </c>
      <c r="C28" s="37" t="n">
        <v>3.4557</v>
      </c>
      <c r="E28" s="23" t="n">
        <v>0</v>
      </c>
      <c r="H28" s="23" t="n">
        <v>0</v>
      </c>
      <c r="K28" s="23" t="n">
        <v>0</v>
      </c>
      <c r="N28" s="23" t="n">
        <v>0</v>
      </c>
      <c r="Q28" s="23" t="n">
        <v>0</v>
      </c>
      <c r="T28" s="23" t="n">
        <v>0</v>
      </c>
      <c r="W28" s="23" t="n">
        <v>0</v>
      </c>
      <c r="Z28" s="23" t="n">
        <f aca="false">(B28+E28+H28+K28+N28+Q28+T28+W28)*(A29-A28)</f>
        <v>980000</v>
      </c>
      <c r="AA28" s="56" t="n">
        <f aca="false">(B28*C28+E28*F28+H28*I28+K28*L28+N28*O28+Q28*R28+T28*U28+W28*X28)*(A29-A28)/Z28</f>
        <v>3.4557</v>
      </c>
      <c r="AC28" s="23" t="n">
        <v>0</v>
      </c>
      <c r="AF28" s="23" t="n">
        <f aca="false">(I28+L28+O28+R28+U28+X28+AA28+AD28)*(H29-H28)</f>
        <v>0</v>
      </c>
      <c r="AG28" s="56"/>
      <c r="AI28" s="23" t="n">
        <f aca="false">(B28+E28+H28+K28+N28+Q28+T28+W28+AC28)*(A29-A28)</f>
        <v>980000</v>
      </c>
      <c r="AK28" s="39" t="n">
        <f aca="false">AI28/(A29-A28)</f>
        <v>35000</v>
      </c>
      <c r="AM28" s="14" t="n">
        <f aca="false">(Z28*AA28+AF28*AG28)/(Z28+AF28)</f>
        <v>3.4557</v>
      </c>
    </row>
    <row r="29" customFormat="false" ht="12.75" hidden="false" customHeight="false" outlineLevel="0" collapsed="false">
      <c r="A29" s="1" t="n">
        <v>37681</v>
      </c>
      <c r="B29" s="23" t="n">
        <v>35000</v>
      </c>
      <c r="C29" s="37" t="n">
        <v>3.2667</v>
      </c>
      <c r="E29" s="23" t="n">
        <v>0</v>
      </c>
      <c r="H29" s="23" t="n">
        <v>0</v>
      </c>
      <c r="K29" s="23" t="n">
        <v>0</v>
      </c>
      <c r="N29" s="23" t="n">
        <v>0</v>
      </c>
      <c r="Q29" s="23" t="n">
        <v>0</v>
      </c>
      <c r="T29" s="23" t="n">
        <v>0</v>
      </c>
      <c r="W29" s="23" t="n">
        <v>0</v>
      </c>
      <c r="Z29" s="23" t="n">
        <f aca="false">(B29+E29+H29+K29+N29+Q29+T29+W29)*(A30-A29)</f>
        <v>1085000</v>
      </c>
      <c r="AA29" s="56" t="n">
        <f aca="false">(B29*C29+E29*F29+H29*I29+K29*L29+N29*O29+Q29*R29+T29*U29+W29*X29)*(A30-A29)/Z29</f>
        <v>3.2667</v>
      </c>
      <c r="AC29" s="23" t="n">
        <v>0</v>
      </c>
      <c r="AF29" s="23" t="n">
        <f aca="false">(I29+L29+O29+R29+U29+X29+AA29+AD29)*(H30-H29)</f>
        <v>0</v>
      </c>
      <c r="AG29" s="56"/>
      <c r="AI29" s="23" t="n">
        <f aca="false">(B29+E29+H29+K29+N29+Q29+T29+W29+AC29)*(A30-A29)</f>
        <v>1085000</v>
      </c>
      <c r="AK29" s="39" t="n">
        <f aca="false">AI29/(A30-A29)</f>
        <v>35000</v>
      </c>
      <c r="AM29" s="14" t="n">
        <f aca="false">(Z29*AA29+AF29*AG29)/(Z29+AF29)</f>
        <v>3.2667</v>
      </c>
    </row>
    <row r="30" customFormat="false" ht="12.75" hidden="false" customHeight="false" outlineLevel="0" collapsed="false">
      <c r="A30" s="1" t="n">
        <v>37712</v>
      </c>
      <c r="B30" s="23" t="n">
        <v>35000</v>
      </c>
      <c r="C30" s="37" t="n">
        <v>3.0787</v>
      </c>
      <c r="E30" s="23" t="n">
        <v>0</v>
      </c>
      <c r="H30" s="23" t="n">
        <v>0</v>
      </c>
      <c r="K30" s="23" t="n">
        <v>0</v>
      </c>
      <c r="N30" s="23" t="n">
        <v>0</v>
      </c>
      <c r="Q30" s="23" t="n">
        <v>0</v>
      </c>
      <c r="T30" s="23" t="n">
        <v>0</v>
      </c>
      <c r="W30" s="23" t="n">
        <v>0</v>
      </c>
      <c r="Z30" s="23" t="n">
        <f aca="false">(B30+E30+H30+K30+N30+Q30+T30+W30)*(A31-A30)</f>
        <v>1050000</v>
      </c>
      <c r="AA30" s="56" t="n">
        <f aca="false">(B30*C30+E30*F30+H30*I30+K30*L30+N30*O30+Q30*R30+T30*U30+W30*X30)*(A31-A30)/Z30</f>
        <v>3.0787</v>
      </c>
      <c r="AC30" s="23" t="n">
        <v>0</v>
      </c>
      <c r="AF30" s="23" t="n">
        <f aca="false">(I30+L30+O30+R30+U30+X30+AA30+AD30)*(H31-H30)</f>
        <v>0</v>
      </c>
      <c r="AG30" s="56"/>
      <c r="AI30" s="23" t="n">
        <f aca="false">(B30+E30+H30+K30+N30+Q30+T30+W30+AC30)*(A31-A30)</f>
        <v>1050000</v>
      </c>
      <c r="AK30" s="39" t="n">
        <f aca="false">AI30/(A31-A30)</f>
        <v>35000</v>
      </c>
      <c r="AM30" s="14" t="n">
        <f aca="false">(Z30*AA30+AF30*AG30)/(Z30+AF30)</f>
        <v>3.0787</v>
      </c>
    </row>
    <row r="31" customFormat="false" ht="12.75" hidden="false" customHeight="false" outlineLevel="0" collapsed="false">
      <c r="A31" s="1" t="n">
        <v>37742</v>
      </c>
      <c r="B31" s="23" t="n">
        <v>35000</v>
      </c>
      <c r="C31" s="37" t="n">
        <v>3.0227</v>
      </c>
      <c r="E31" s="23" t="n">
        <v>0</v>
      </c>
      <c r="H31" s="23" t="n">
        <v>0</v>
      </c>
      <c r="K31" s="23" t="n">
        <v>0</v>
      </c>
      <c r="N31" s="23" t="n">
        <v>0</v>
      </c>
      <c r="Q31" s="23" t="n">
        <v>0</v>
      </c>
      <c r="T31" s="23" t="n">
        <v>0</v>
      </c>
      <c r="W31" s="23" t="n">
        <v>0</v>
      </c>
      <c r="Z31" s="23" t="n">
        <f aca="false">(B31+E31+H31+K31+N31+Q31+T31+W31)*(A32-A31)</f>
        <v>1085000</v>
      </c>
      <c r="AA31" s="56" t="n">
        <f aca="false">(B31*C31+E31*F31+H31*I31+K31*L31+N31*O31+Q31*R31+T31*U31+W31*X31)*(A32-A31)/Z31</f>
        <v>3.0227</v>
      </c>
      <c r="AC31" s="23" t="n">
        <v>0</v>
      </c>
      <c r="AF31" s="23" t="n">
        <f aca="false">(I31+L31+O31+R31+U31+X31+AA31+AD31)*(H32-H31)</f>
        <v>0</v>
      </c>
      <c r="AG31" s="56"/>
      <c r="AI31" s="23" t="n">
        <f aca="false">(B31+E31+H31+K31+N31+Q31+T31+W31+AC31)*(A32-A31)</f>
        <v>1085000</v>
      </c>
      <c r="AK31" s="39" t="n">
        <f aca="false">AI31/(A32-A31)</f>
        <v>35000</v>
      </c>
      <c r="AM31" s="14" t="n">
        <f aca="false">(Z31*AA31+AF31*AG31)/(Z31+AF31)</f>
        <v>3.0227</v>
      </c>
    </row>
    <row r="32" customFormat="false" ht="12.75" hidden="false" customHeight="false" outlineLevel="0" collapsed="false">
      <c r="A32" s="1" t="n">
        <v>37773</v>
      </c>
      <c r="B32" s="23" t="n">
        <v>35000</v>
      </c>
      <c r="C32" s="37" t="n">
        <v>3.0277</v>
      </c>
      <c r="E32" s="23" t="n">
        <v>0</v>
      </c>
      <c r="H32" s="23" t="n">
        <v>0</v>
      </c>
      <c r="K32" s="23" t="n">
        <v>0</v>
      </c>
      <c r="N32" s="23" t="n">
        <v>0</v>
      </c>
      <c r="Q32" s="23" t="n">
        <v>0</v>
      </c>
      <c r="T32" s="23" t="n">
        <v>0</v>
      </c>
      <c r="W32" s="23" t="n">
        <v>0</v>
      </c>
      <c r="Z32" s="23" t="n">
        <f aca="false">(B32+E32+H32+K32+N32+Q32+T32+W32)*(A33-A32)</f>
        <v>1050000</v>
      </c>
      <c r="AA32" s="56" t="n">
        <f aca="false">(B32*C32+E32*F32+H32*I32+K32*L32+N32*O32+Q32*R32+T32*U32+W32*X32)*(A33-A32)/Z32</f>
        <v>3.0277</v>
      </c>
      <c r="AC32" s="23" t="n">
        <v>0</v>
      </c>
      <c r="AF32" s="23" t="n">
        <f aca="false">(I32+L32+O32+R32+U32+X32+AA32+AD32)*(H33-H32)</f>
        <v>0</v>
      </c>
      <c r="AG32" s="56"/>
      <c r="AI32" s="23" t="n">
        <f aca="false">(B32+E32+H32+K32+N32+Q32+T32+W32+AC32)*(A33-A32)</f>
        <v>1050000</v>
      </c>
      <c r="AK32" s="39" t="n">
        <f aca="false">AI32/(A33-A32)</f>
        <v>35000</v>
      </c>
      <c r="AM32" s="14" t="n">
        <f aca="false">(Z32*AA32+AF32*AG32)/(Z32+AF32)</f>
        <v>3.0277</v>
      </c>
    </row>
    <row r="33" customFormat="false" ht="12.75" hidden="false" customHeight="false" outlineLevel="0" collapsed="false">
      <c r="A33" s="1" t="n">
        <v>37803</v>
      </c>
      <c r="B33" s="23" t="n">
        <v>35000</v>
      </c>
      <c r="C33" s="37" t="n">
        <v>3.0357</v>
      </c>
      <c r="E33" s="23" t="n">
        <v>0</v>
      </c>
      <c r="H33" s="23" t="n">
        <v>0</v>
      </c>
      <c r="K33" s="23" t="n">
        <v>0</v>
      </c>
      <c r="N33" s="23" t="n">
        <v>0</v>
      </c>
      <c r="Q33" s="23" t="n">
        <v>0</v>
      </c>
      <c r="T33" s="23" t="n">
        <v>0</v>
      </c>
      <c r="W33" s="23" t="n">
        <v>0</v>
      </c>
      <c r="Z33" s="23" t="n">
        <f aca="false">(B33+E33+H33+K33+N33+Q33+T33+W33)*(A34-A33)</f>
        <v>1085000</v>
      </c>
      <c r="AA33" s="56" t="n">
        <f aca="false">(B33*C33+E33*F33+H33*I33+K33*L33+N33*O33+Q33*R33+T33*U33+W33*X33)*(A34-A33)/Z33</f>
        <v>3.0357</v>
      </c>
      <c r="AC33" s="23" t="n">
        <v>0</v>
      </c>
      <c r="AF33" s="23" t="n">
        <f aca="false">(I33+L33+O33+R33+U33+X33+AA33+AD33)*(H34-H33)</f>
        <v>0</v>
      </c>
      <c r="AG33" s="56"/>
      <c r="AI33" s="23" t="n">
        <f aca="false">(B33+E33+H33+K33+N33+Q33+T33+W33+AC33)*(A34-A33)</f>
        <v>1085000</v>
      </c>
      <c r="AK33" s="39" t="n">
        <f aca="false">AI33/(A34-A33)</f>
        <v>35000</v>
      </c>
      <c r="AM33" s="14" t="n">
        <f aca="false">(Z33*AA33+AF33*AG33)/(Z33+AF33)</f>
        <v>3.0357</v>
      </c>
    </row>
    <row r="34" customFormat="false" ht="12.75" hidden="false" customHeight="false" outlineLevel="0" collapsed="false">
      <c r="A34" s="1" t="n">
        <v>37834</v>
      </c>
      <c r="B34" s="23" t="n">
        <v>35000</v>
      </c>
      <c r="C34" s="37" t="n">
        <v>3.0397</v>
      </c>
      <c r="E34" s="23" t="n">
        <v>0</v>
      </c>
      <c r="H34" s="23" t="n">
        <v>0</v>
      </c>
      <c r="K34" s="23" t="n">
        <v>0</v>
      </c>
      <c r="N34" s="23" t="n">
        <v>0</v>
      </c>
      <c r="Q34" s="23" t="n">
        <v>0</v>
      </c>
      <c r="T34" s="23" t="n">
        <v>0</v>
      </c>
      <c r="W34" s="23" t="n">
        <v>0</v>
      </c>
      <c r="Z34" s="23" t="n">
        <f aca="false">(B34+E34+H34+K34+N34+Q34+T34+W34)*(A35-A34)</f>
        <v>1085000</v>
      </c>
      <c r="AA34" s="56" t="n">
        <f aca="false">(B34*C34+E34*F34+H34*I34+K34*L34+N34*O34+Q34*R34+T34*U34+W34*X34)*(A35-A34)/Z34</f>
        <v>3.0397</v>
      </c>
      <c r="AC34" s="23" t="n">
        <v>0</v>
      </c>
      <c r="AF34" s="23" t="n">
        <f aca="false">(I34+L34+O34+R34+U34+X34+AA34+AD34)*(H35-H34)</f>
        <v>0</v>
      </c>
      <c r="AG34" s="56"/>
      <c r="AI34" s="23" t="n">
        <f aca="false">(B34+E34+H34+K34+N34+Q34+T34+W34+AC34)*(A35-A34)</f>
        <v>1085000</v>
      </c>
      <c r="AK34" s="39" t="n">
        <f aca="false">AI34/(A35-A34)</f>
        <v>35000</v>
      </c>
      <c r="AM34" s="14" t="n">
        <f aca="false">(Z34*AA34+AF34*AG34)/(Z34+AF34)</f>
        <v>3.0397</v>
      </c>
    </row>
    <row r="35" customFormat="false" ht="12.75" hidden="false" customHeight="false" outlineLevel="0" collapsed="false">
      <c r="A35" s="1" t="n">
        <v>37865</v>
      </c>
      <c r="B35" s="23" t="n">
        <v>35000</v>
      </c>
      <c r="C35" s="37" t="n">
        <v>3.0287</v>
      </c>
      <c r="E35" s="23" t="n">
        <v>0</v>
      </c>
      <c r="H35" s="23" t="n">
        <v>0</v>
      </c>
      <c r="K35" s="23" t="n">
        <v>0</v>
      </c>
      <c r="N35" s="23" t="n">
        <v>0</v>
      </c>
      <c r="Q35" s="23" t="n">
        <v>0</v>
      </c>
      <c r="T35" s="23" t="n">
        <v>0</v>
      </c>
      <c r="W35" s="23" t="n">
        <v>0</v>
      </c>
      <c r="Z35" s="23" t="n">
        <f aca="false">(B35+E35+H35+K35+N35+Q35+T35+W35)*(A36-A35)</f>
        <v>1050000</v>
      </c>
      <c r="AA35" s="56" t="n">
        <f aca="false">(B35*C35+E35*F35+H35*I35+K35*L35+N35*O35+Q35*R35+T35*U35+W35*X35)*(A36-A35)/Z35</f>
        <v>3.0287</v>
      </c>
      <c r="AC35" s="23" t="n">
        <v>0</v>
      </c>
      <c r="AF35" s="23" t="n">
        <f aca="false">(I35+L35+O35+R35+U35+X35+AA35+AD35)*(H36-H35)</f>
        <v>0</v>
      </c>
      <c r="AG35" s="56"/>
      <c r="AI35" s="23" t="n">
        <f aca="false">(B35+E35+H35+K35+N35+Q35+T35+W35+AC35)*(A36-A35)</f>
        <v>1050000</v>
      </c>
      <c r="AK35" s="39" t="n">
        <f aca="false">AI35/(A36-A35)</f>
        <v>35000</v>
      </c>
      <c r="AM35" s="14" t="n">
        <f aca="false">(Z35*AA35+AF35*AG35)/(Z35+AF35)</f>
        <v>3.0287</v>
      </c>
    </row>
    <row r="36" customFormat="false" ht="12.75" hidden="false" customHeight="false" outlineLevel="0" collapsed="false">
      <c r="A36" s="1" t="n">
        <v>37895</v>
      </c>
      <c r="B36" s="23" t="n">
        <v>35000</v>
      </c>
      <c r="C36" s="37" t="n">
        <v>3.0157</v>
      </c>
      <c r="E36" s="23" t="n">
        <v>0</v>
      </c>
      <c r="H36" s="23" t="n">
        <v>0</v>
      </c>
      <c r="K36" s="23" t="n">
        <v>0</v>
      </c>
      <c r="N36" s="23" t="n">
        <v>0</v>
      </c>
      <c r="Q36" s="23" t="n">
        <v>0</v>
      </c>
      <c r="T36" s="23" t="n">
        <v>0</v>
      </c>
      <c r="W36" s="23" t="n">
        <v>0</v>
      </c>
      <c r="Z36" s="23" t="n">
        <f aca="false">(B36+E36+H36+K36+N36+Q36+T36+W36)*(A37-A36)</f>
        <v>1085000</v>
      </c>
      <c r="AA36" s="56" t="n">
        <f aca="false">(B36*C36+E36*F36+H36*I36+K36*L36+N36*O36+Q36*R36+T36*U36+W36*X36)*(A37-A36)/Z36</f>
        <v>3.0157</v>
      </c>
      <c r="AC36" s="23" t="n">
        <v>0</v>
      </c>
      <c r="AF36" s="23" t="n">
        <f aca="false">(I36+L36+O36+R36+U36+X36+AA36+AD36)*(H37-H36)</f>
        <v>0</v>
      </c>
      <c r="AG36" s="56"/>
      <c r="AI36" s="23" t="n">
        <f aca="false">(B36+E36+H36+K36+N36+Q36+T36+W36+AC36)*(A37-A36)</f>
        <v>1085000</v>
      </c>
      <c r="AK36" s="39" t="n">
        <f aca="false">AI36/(A37-A36)</f>
        <v>35000</v>
      </c>
      <c r="AM36" s="14" t="n">
        <f aca="false">(Z36*AA36+AF36*AG36)/(Z36+AF36)</f>
        <v>3.0157</v>
      </c>
    </row>
    <row r="37" customFormat="false" ht="12.75" hidden="false" customHeight="false" outlineLevel="0" collapsed="false">
      <c r="A37" s="1" t="n">
        <v>37926</v>
      </c>
      <c r="B37" s="23" t="n">
        <v>35000</v>
      </c>
      <c r="C37" s="37" t="n">
        <v>3.1127</v>
      </c>
      <c r="E37" s="23" t="n">
        <v>0</v>
      </c>
      <c r="H37" s="23" t="n">
        <v>0</v>
      </c>
      <c r="K37" s="23" t="n">
        <v>0</v>
      </c>
      <c r="N37" s="23" t="n">
        <v>0</v>
      </c>
      <c r="Q37" s="23" t="n">
        <v>0</v>
      </c>
      <c r="T37" s="23" t="n">
        <v>0</v>
      </c>
      <c r="W37" s="23" t="n">
        <v>0</v>
      </c>
      <c r="Z37" s="23" t="n">
        <f aca="false">(B37+E37+H37+K37+N37+Q37+T37+W37)*(A38-A37)</f>
        <v>1050000</v>
      </c>
      <c r="AA37" s="56" t="n">
        <f aca="false">(B37*C37+E37*F37+H37*I37+K37*L37+N37*O37+Q37*R37+T37*U37+W37*X37)*(A38-A37)/Z37</f>
        <v>3.1127</v>
      </c>
      <c r="AC37" s="23" t="n">
        <v>0</v>
      </c>
      <c r="AF37" s="23" t="n">
        <f aca="false">(I37+L37+O37+R37+U37+X37+AA37+AD37)*(H38-H37)</f>
        <v>0</v>
      </c>
      <c r="AG37" s="56"/>
      <c r="AI37" s="23" t="n">
        <f aca="false">(B37+E37+H37+K37+N37+Q37+T37+W37+AC37)*(A38-A37)</f>
        <v>1050000</v>
      </c>
      <c r="AK37" s="39" t="n">
        <f aca="false">AI37/(A38-A37)</f>
        <v>35000</v>
      </c>
      <c r="AM37" s="14" t="n">
        <f aca="false">(Z37*AA37+AF37*AG37)/(Z37+AF37)</f>
        <v>3.1127</v>
      </c>
    </row>
    <row r="38" customFormat="false" ht="12.75" hidden="false" customHeight="false" outlineLevel="0" collapsed="false">
      <c r="A38" s="1" t="n">
        <v>37956</v>
      </c>
      <c r="B38" s="23" t="n">
        <v>35000</v>
      </c>
      <c r="C38" s="37" t="n">
        <v>3.1997</v>
      </c>
      <c r="E38" s="23" t="n">
        <v>0</v>
      </c>
      <c r="H38" s="23" t="n">
        <v>0</v>
      </c>
      <c r="K38" s="23" t="n">
        <v>0</v>
      </c>
      <c r="N38" s="23" t="n">
        <v>0</v>
      </c>
      <c r="Q38" s="23" t="n">
        <v>0</v>
      </c>
      <c r="T38" s="23" t="n">
        <v>0</v>
      </c>
      <c r="W38" s="23" t="n">
        <v>0</v>
      </c>
      <c r="Z38" s="23" t="n">
        <f aca="false">(B38+E38+H38+K38+N38+Q38+T38+W38)*(A39-A38)</f>
        <v>1085000</v>
      </c>
      <c r="AA38" s="56" t="n">
        <f aca="false">(B38*C38+E38*F38+H38*I38+K38*L38+N38*O38+Q38*R38+T38*U38+W38*X38)*(A39-A38)/Z38</f>
        <v>3.1997</v>
      </c>
      <c r="AC38" s="23" t="n">
        <v>0</v>
      </c>
      <c r="AF38" s="23" t="n">
        <f aca="false">(I38+L38+O38+R38+U38+X38+AA38+AD38)*(H39-H38)</f>
        <v>0</v>
      </c>
      <c r="AG38" s="56"/>
      <c r="AI38" s="23" t="n">
        <f aca="false">(B38+E38+H38+K38+N38+Q38+T38+W38+AC38)*(A39-A38)</f>
        <v>1085000</v>
      </c>
      <c r="AK38" s="39" t="n">
        <f aca="false">AI38/(A39-A38)</f>
        <v>35000</v>
      </c>
      <c r="AM38" s="14" t="n">
        <f aca="false">(Z38*AA38+AF38*AG38)/(Z38+AF38)</f>
        <v>3.1997</v>
      </c>
    </row>
    <row r="39" customFormat="false" ht="12.75" hidden="false" customHeight="false" outlineLevel="0" collapsed="false">
      <c r="A39" s="1" t="n">
        <v>37987</v>
      </c>
      <c r="B39" s="23" t="n">
        <v>35000</v>
      </c>
      <c r="C39" s="37" t="n">
        <v>3.3987</v>
      </c>
      <c r="E39" s="23" t="n">
        <v>0</v>
      </c>
      <c r="H39" s="23" t="n">
        <v>0</v>
      </c>
      <c r="K39" s="23" t="n">
        <v>0</v>
      </c>
      <c r="N39" s="23" t="n">
        <v>0</v>
      </c>
      <c r="Q39" s="23" t="n">
        <v>0</v>
      </c>
      <c r="T39" s="23" t="n">
        <v>0</v>
      </c>
      <c r="W39" s="23" t="n">
        <v>0</v>
      </c>
      <c r="Z39" s="23" t="n">
        <f aca="false">(B39+E39+H39+K39+N39+Q39+T39+W39)*(A40-A39)</f>
        <v>1085000</v>
      </c>
      <c r="AA39" s="56" t="n">
        <f aca="false">(B39*C39+E39*F39+H39*I39+K39*L39+N39*O39+Q39*R39+T39*U39+W39*X39)*(A40-A39)/Z39</f>
        <v>3.3987</v>
      </c>
      <c r="AC39" s="23" t="n">
        <v>0</v>
      </c>
      <c r="AF39" s="23" t="n">
        <f aca="false">(I39+L39+O39+R39+U39+X39+AA39+AD39)*(H40-H39)</f>
        <v>0</v>
      </c>
      <c r="AG39" s="56"/>
      <c r="AI39" s="23" t="n">
        <f aca="false">(B39+E39+H39+K39+N39+Q39+T39+W39+AC39)*(A40-A39)</f>
        <v>1085000</v>
      </c>
      <c r="AK39" s="39" t="n">
        <f aca="false">AI39/(A40-A39)</f>
        <v>35000</v>
      </c>
      <c r="AM39" s="14" t="n">
        <f aca="false">(Z39*AA39+AF39*AG39)/(Z39+AF39)</f>
        <v>3.3987</v>
      </c>
    </row>
    <row r="40" customFormat="false" ht="12.75" hidden="false" customHeight="false" outlineLevel="0" collapsed="false">
      <c r="A40" s="1" t="n">
        <v>38018</v>
      </c>
      <c r="B40" s="23" t="n">
        <v>35000</v>
      </c>
      <c r="C40" s="37" t="n">
        <v>3.2317</v>
      </c>
      <c r="E40" s="23" t="n">
        <v>0</v>
      </c>
      <c r="H40" s="23" t="n">
        <v>0</v>
      </c>
      <c r="K40" s="23" t="n">
        <v>0</v>
      </c>
      <c r="N40" s="23" t="n">
        <v>0</v>
      </c>
      <c r="Q40" s="23" t="n">
        <v>0</v>
      </c>
      <c r="T40" s="23" t="n">
        <v>0</v>
      </c>
      <c r="W40" s="23" t="n">
        <v>0</v>
      </c>
      <c r="Z40" s="23" t="n">
        <f aca="false">(B40+E40+H40+K40+N40+Q40+T40+W40)*(A41-A40)</f>
        <v>1015000</v>
      </c>
      <c r="AA40" s="56" t="n">
        <f aca="false">(B40*C40+E40*F40+H40*I40+K40*L40+N40*O40+Q40*R40+T40*U40+W40*X40)*(A41-A40)/Z40</f>
        <v>3.2317</v>
      </c>
      <c r="AC40" s="23" t="n">
        <v>0</v>
      </c>
      <c r="AF40" s="23" t="n">
        <f aca="false">(I40+L40+O40+R40+U40+X40+AA40+AD40)*(H41-H40)</f>
        <v>0</v>
      </c>
      <c r="AG40" s="56"/>
      <c r="AI40" s="23" t="n">
        <f aca="false">(B40+E40+H40+K40+N40+Q40+T40+W40+AC40)*(A41-A40)</f>
        <v>1015000</v>
      </c>
      <c r="AK40" s="39" t="n">
        <f aca="false">AI40/(A41-A40)</f>
        <v>35000</v>
      </c>
      <c r="AM40" s="14" t="n">
        <f aca="false">(Z40*AA40+AF40*AG40)/(Z40+AF40)</f>
        <v>3.2317</v>
      </c>
    </row>
    <row r="41" customFormat="false" ht="12.75" hidden="false" customHeight="false" outlineLevel="0" collapsed="false">
      <c r="A41" s="1" t="n">
        <v>38047</v>
      </c>
      <c r="B41" s="23" t="n">
        <v>35000</v>
      </c>
      <c r="C41" s="37" t="n">
        <v>3.0457</v>
      </c>
      <c r="E41" s="23" t="n">
        <v>0</v>
      </c>
      <c r="H41" s="23" t="n">
        <v>0</v>
      </c>
      <c r="K41" s="23" t="n">
        <v>0</v>
      </c>
      <c r="N41" s="23" t="n">
        <v>0</v>
      </c>
      <c r="Q41" s="23" t="n">
        <v>0</v>
      </c>
      <c r="T41" s="23" t="n">
        <v>0</v>
      </c>
      <c r="W41" s="23" t="n">
        <v>0</v>
      </c>
      <c r="Z41" s="23" t="n">
        <f aca="false">(B41+E41+H41+K41+N41+Q41+T41+W41)*(A42-A41)</f>
        <v>1085000</v>
      </c>
      <c r="AA41" s="56" t="n">
        <f aca="false">(B41*C41+E41*F41+H41*I41+K41*L41+N41*O41+Q41*R41+T41*U41+W41*X41)*(A42-A41)/Z41</f>
        <v>3.0457</v>
      </c>
      <c r="AC41" s="23" t="n">
        <v>0</v>
      </c>
      <c r="AF41" s="23" t="n">
        <f aca="false">(I41+L41+O41+R41+U41+X41+AA41+AD41)*(H42-H41)</f>
        <v>0</v>
      </c>
      <c r="AG41" s="56"/>
      <c r="AI41" s="23" t="n">
        <f aca="false">(B41+E41+H41+K41+N41+Q41+T41+W41+AC41)*(A42-A41)</f>
        <v>1085000</v>
      </c>
      <c r="AK41" s="39" t="n">
        <f aca="false">AI41/(A42-A41)</f>
        <v>35000</v>
      </c>
      <c r="AM41" s="14" t="n">
        <f aca="false">(Z41*AA41+AF41*AG41)/(Z41+AF41)</f>
        <v>3.0457</v>
      </c>
    </row>
    <row r="42" customFormat="false" ht="12.75" hidden="false" customHeight="false" outlineLevel="0" collapsed="false">
      <c r="A42" s="1" t="n">
        <v>38078</v>
      </c>
      <c r="B42" s="23" t="n">
        <v>35000</v>
      </c>
      <c r="C42" s="37" t="n">
        <v>2.8607</v>
      </c>
      <c r="E42" s="23" t="n">
        <v>0</v>
      </c>
      <c r="H42" s="23" t="n">
        <v>0</v>
      </c>
      <c r="K42" s="23" t="n">
        <v>0</v>
      </c>
      <c r="N42" s="23" t="n">
        <v>0</v>
      </c>
      <c r="Q42" s="23" t="n">
        <v>0</v>
      </c>
      <c r="T42" s="23" t="n">
        <v>0</v>
      </c>
      <c r="W42" s="23" t="n">
        <v>0</v>
      </c>
      <c r="Z42" s="23" t="n">
        <f aca="false">(B42+E42+H42+K42+N42+Q42+T42+W42)*(A43-A42)</f>
        <v>1050000</v>
      </c>
      <c r="AA42" s="56" t="n">
        <f aca="false">(B42*C42+E42*F42+H42*I42+K42*L42+N42*O42+Q42*R42+T42*U42+W42*X42)*(A43-A42)/Z42</f>
        <v>2.8607</v>
      </c>
      <c r="AC42" s="23" t="n">
        <v>0</v>
      </c>
      <c r="AF42" s="23" t="n">
        <f aca="false">(I42+L42+O42+R42+U42+X42+AA42+AD42)*(H43-H42)</f>
        <v>0</v>
      </c>
      <c r="AG42" s="56"/>
      <c r="AI42" s="23" t="n">
        <f aca="false">(B42+E42+H42+K42+N42+Q42+T42+W42+AC42)*(A43-A42)</f>
        <v>1050000</v>
      </c>
      <c r="AK42" s="39" t="n">
        <f aca="false">AI42/(A43-A42)</f>
        <v>35000</v>
      </c>
      <c r="AM42" s="14" t="n">
        <f aca="false">(Z42*AA42+AF42*AG42)/(Z42+AF42)</f>
        <v>2.8607</v>
      </c>
    </row>
    <row r="43" customFormat="false" ht="12.75" hidden="false" customHeight="false" outlineLevel="0" collapsed="false">
      <c r="A43" s="1" t="n">
        <v>38108</v>
      </c>
      <c r="B43" s="23" t="n">
        <v>35000</v>
      </c>
      <c r="C43" s="37" t="n">
        <v>2.8057</v>
      </c>
      <c r="E43" s="23" t="n">
        <v>0</v>
      </c>
      <c r="H43" s="23" t="n">
        <v>0</v>
      </c>
      <c r="K43" s="23" t="n">
        <v>0</v>
      </c>
      <c r="N43" s="23" t="n">
        <v>0</v>
      </c>
      <c r="Q43" s="23" t="n">
        <v>0</v>
      </c>
      <c r="T43" s="23" t="n">
        <v>0</v>
      </c>
      <c r="W43" s="23" t="n">
        <v>0</v>
      </c>
      <c r="Z43" s="23" t="n">
        <f aca="false">(B43+E43+H43+K43+N43+Q43+T43+W43)*(A44-A43)</f>
        <v>1085000</v>
      </c>
      <c r="AA43" s="56" t="n">
        <f aca="false">(B43*C43+E43*F43+H43*I43+K43*L43+N43*O43+Q43*R43+T43*U43+W43*X43)*(A44-A43)/Z43</f>
        <v>2.8057</v>
      </c>
      <c r="AC43" s="23" t="n">
        <v>0</v>
      </c>
      <c r="AF43" s="23" t="n">
        <f aca="false">(I43+L43+O43+R43+U43+X43+AA43+AD43)*(H44-H43)</f>
        <v>0</v>
      </c>
      <c r="AG43" s="56"/>
      <c r="AI43" s="23" t="n">
        <f aca="false">(B43+E43+H43+K43+N43+Q43+T43+W43+AC43)*(A44-A43)</f>
        <v>1085000</v>
      </c>
      <c r="AK43" s="39" t="n">
        <f aca="false">AI43/(A44-A43)</f>
        <v>35000</v>
      </c>
      <c r="AM43" s="14" t="n">
        <f aca="false">(Z43*AA43+AF43*AG43)/(Z43+AF43)</f>
        <v>2.8057</v>
      </c>
    </row>
    <row r="44" customFormat="false" ht="12.75" hidden="false" customHeight="false" outlineLevel="0" collapsed="false">
      <c r="A44" s="1" t="n">
        <v>38139</v>
      </c>
      <c r="B44" s="23" t="n">
        <v>35000</v>
      </c>
      <c r="C44" s="37" t="n">
        <v>2.8117</v>
      </c>
      <c r="E44" s="23" t="n">
        <v>0</v>
      </c>
      <c r="H44" s="23" t="n">
        <v>0</v>
      </c>
      <c r="K44" s="23" t="n">
        <v>0</v>
      </c>
      <c r="N44" s="23" t="n">
        <v>0</v>
      </c>
      <c r="Q44" s="23" t="n">
        <v>0</v>
      </c>
      <c r="T44" s="23" t="n">
        <v>0</v>
      </c>
      <c r="W44" s="23" t="n">
        <v>0</v>
      </c>
      <c r="Z44" s="23" t="n">
        <f aca="false">(B44+E44+H44+K44+N44+Q44+T44+W44)*(A45-A44)</f>
        <v>1050000</v>
      </c>
      <c r="AA44" s="56" t="n">
        <f aca="false">(B44*C44+E44*F44+H44*I44+K44*L44+N44*O44+Q44*R44+T44*U44+W44*X44)*(A45-A44)/Z44</f>
        <v>2.8117</v>
      </c>
      <c r="AC44" s="23" t="n">
        <v>0</v>
      </c>
      <c r="AF44" s="23" t="n">
        <f aca="false">(I44+L44+O44+R44+U44+X44+AA44+AD44)*(H45-H44)</f>
        <v>0</v>
      </c>
      <c r="AG44" s="56"/>
      <c r="AI44" s="23" t="n">
        <f aca="false">(B44+E44+H44+K44+N44+Q44+T44+W44+AC44)*(A45-A44)</f>
        <v>1050000</v>
      </c>
      <c r="AK44" s="39" t="n">
        <f aca="false">AI44/(A45-A44)</f>
        <v>35000</v>
      </c>
      <c r="AM44" s="14" t="n">
        <f aca="false">(Z44*AA44+AF44*AG44)/(Z44+AF44)</f>
        <v>2.8117</v>
      </c>
    </row>
    <row r="45" customFormat="false" ht="12.75" hidden="false" customHeight="false" outlineLevel="0" collapsed="false">
      <c r="A45" s="1" t="n">
        <v>38169</v>
      </c>
      <c r="B45" s="23" t="n">
        <v>35000</v>
      </c>
      <c r="C45" s="37" t="n">
        <v>2.8197</v>
      </c>
      <c r="E45" s="23" t="n">
        <v>0</v>
      </c>
      <c r="H45" s="23" t="n">
        <v>0</v>
      </c>
      <c r="K45" s="23" t="n">
        <v>0</v>
      </c>
      <c r="N45" s="23" t="n">
        <v>0</v>
      </c>
      <c r="Q45" s="23" t="n">
        <v>0</v>
      </c>
      <c r="T45" s="23" t="n">
        <v>0</v>
      </c>
      <c r="W45" s="23" t="n">
        <v>0</v>
      </c>
      <c r="Z45" s="23" t="n">
        <f aca="false">(B45+E45+H45+K45+N45+Q45+T45+W45)*(A46-A45)</f>
        <v>1085000</v>
      </c>
      <c r="AA45" s="56" t="n">
        <f aca="false">(B45*C45+E45*F45+H45*I45+K45*L45+N45*O45+Q45*R45+T45*U45+W45*X45)*(A46-A45)/Z45</f>
        <v>2.8197</v>
      </c>
      <c r="AC45" s="23" t="n">
        <v>0</v>
      </c>
      <c r="AF45" s="23" t="n">
        <f aca="false">(I45+L45+O45+R45+U45+X45+AA45+AD45)*(H46-H45)</f>
        <v>0</v>
      </c>
      <c r="AG45" s="56"/>
      <c r="AI45" s="23" t="n">
        <f aca="false">(B45+E45+H45+K45+N45+Q45+T45+W45+AC45)*(A46-A45)</f>
        <v>1085000</v>
      </c>
      <c r="AK45" s="39" t="n">
        <f aca="false">AI45/(A46-A45)</f>
        <v>35000</v>
      </c>
      <c r="AM45" s="14" t="n">
        <f aca="false">(Z45*AA45+AF45*AG45)/(Z45+AF45)</f>
        <v>2.8197</v>
      </c>
    </row>
    <row r="46" customFormat="false" ht="12.75" hidden="false" customHeight="false" outlineLevel="0" collapsed="false">
      <c r="A46" s="1" t="n">
        <v>38200</v>
      </c>
      <c r="B46" s="23" t="n">
        <v>35000</v>
      </c>
      <c r="C46" s="37" t="n">
        <v>2.8237</v>
      </c>
      <c r="E46" s="23" t="n">
        <v>0</v>
      </c>
      <c r="H46" s="23" t="n">
        <v>0</v>
      </c>
      <c r="K46" s="23" t="n">
        <v>0</v>
      </c>
      <c r="N46" s="23" t="n">
        <v>0</v>
      </c>
      <c r="Q46" s="23" t="n">
        <v>0</v>
      </c>
      <c r="T46" s="23" t="n">
        <v>0</v>
      </c>
      <c r="W46" s="23" t="n">
        <v>0</v>
      </c>
      <c r="Z46" s="23" t="n">
        <f aca="false">(B46+E46+H46+K46+N46+Q46+T46+W46)*(A47-A46)</f>
        <v>1085000</v>
      </c>
      <c r="AA46" s="56" t="n">
        <f aca="false">(B46*C46+E46*F46+H46*I46+K46*L46+N46*O46+Q46*R46+T46*U46+W46*X46)*(A47-A46)/Z46</f>
        <v>2.8237</v>
      </c>
      <c r="AC46" s="23" t="n">
        <v>0</v>
      </c>
      <c r="AF46" s="23" t="n">
        <f aca="false">(I46+L46+O46+R46+U46+X46+AA46+AD46)*(H47-H46)</f>
        <v>0</v>
      </c>
      <c r="AG46" s="56"/>
      <c r="AI46" s="23" t="n">
        <f aca="false">(B46+E46+H46+K46+N46+Q46+T46+W46+AC46)*(A47-A46)</f>
        <v>1085000</v>
      </c>
      <c r="AK46" s="39" t="n">
        <f aca="false">AI46/(A47-A46)</f>
        <v>35000</v>
      </c>
      <c r="AM46" s="14" t="n">
        <f aca="false">(Z46*AA46+AF46*AG46)/(Z46+AF46)</f>
        <v>2.8237</v>
      </c>
    </row>
    <row r="47" customFormat="false" ht="12.75" hidden="false" customHeight="false" outlineLevel="0" collapsed="false">
      <c r="A47" s="1" t="n">
        <v>38231</v>
      </c>
      <c r="B47" s="23" t="n">
        <v>35000</v>
      </c>
      <c r="C47" s="37" t="n">
        <v>2.8117</v>
      </c>
      <c r="E47" s="23" t="n">
        <v>0</v>
      </c>
      <c r="H47" s="23" t="n">
        <v>0</v>
      </c>
      <c r="K47" s="23" t="n">
        <v>0</v>
      </c>
      <c r="N47" s="23" t="n">
        <v>0</v>
      </c>
      <c r="Q47" s="23" t="n">
        <v>0</v>
      </c>
      <c r="T47" s="23" t="n">
        <v>0</v>
      </c>
      <c r="W47" s="23" t="n">
        <v>0</v>
      </c>
      <c r="Z47" s="23" t="n">
        <f aca="false">(B47+E47+H47+K47+N47+Q47+T47+W47)*(A48-A47)</f>
        <v>1050000</v>
      </c>
      <c r="AA47" s="56" t="n">
        <f aca="false">(B47*C47+E47*F47+H47*I47+K47*L47+N47*O47+Q47*R47+T47*U47+W47*X47)*(A48-A47)/Z47</f>
        <v>2.8117</v>
      </c>
      <c r="AC47" s="23" t="n">
        <v>0</v>
      </c>
      <c r="AF47" s="23" t="n">
        <f aca="false">(I47+L47+O47+R47+U47+X47+AA47+AD47)*(H48-H47)</f>
        <v>0</v>
      </c>
      <c r="AG47" s="56"/>
      <c r="AI47" s="23" t="n">
        <f aca="false">(B47+E47+H47+K47+N47+Q47+T47+W47+AC47)*(A48-A47)</f>
        <v>1050000</v>
      </c>
      <c r="AK47" s="39" t="n">
        <f aca="false">AI47/(A48-A47)</f>
        <v>35000</v>
      </c>
      <c r="AM47" s="14" t="n">
        <f aca="false">(Z47*AA47+AF47*AG47)/(Z47+AF47)</f>
        <v>2.8117</v>
      </c>
    </row>
    <row r="48" customFormat="false" ht="12.75" hidden="false" customHeight="false" outlineLevel="0" collapsed="false">
      <c r="A48" s="1" t="n">
        <v>38261</v>
      </c>
      <c r="B48" s="23" t="n">
        <v>35000</v>
      </c>
      <c r="C48" s="37" t="n">
        <v>2.7977</v>
      </c>
      <c r="E48" s="23" t="n">
        <v>0</v>
      </c>
      <c r="H48" s="23" t="n">
        <v>0</v>
      </c>
      <c r="K48" s="23" t="n">
        <v>0</v>
      </c>
      <c r="N48" s="23" t="n">
        <v>0</v>
      </c>
      <c r="Q48" s="23" t="n">
        <v>0</v>
      </c>
      <c r="T48" s="23" t="n">
        <v>0</v>
      </c>
      <c r="W48" s="23" t="n">
        <v>0</v>
      </c>
      <c r="Z48" s="23" t="n">
        <f aca="false">(B48+E48+H48+K48+N48+Q48+T48+W48)*(A49-A48)</f>
        <v>1085000</v>
      </c>
      <c r="AA48" s="56" t="n">
        <f aca="false">(B48*C48+E48*F48+H48*I48+K48*L48+N48*O48+Q48*R48+T48*U48+W48*X48)*(A49-A48)/Z48</f>
        <v>2.7977</v>
      </c>
      <c r="AC48" s="23" t="n">
        <v>0</v>
      </c>
      <c r="AF48" s="23" t="n">
        <f aca="false">(I48+L48+O48+R48+U48+X48+AA48+AD48)*(H49-H48)</f>
        <v>0</v>
      </c>
      <c r="AG48" s="56"/>
      <c r="AI48" s="23" t="n">
        <f aca="false">(B48+E48+H48+K48+N48+Q48+T48+W48+AC48)*(A49-A48)</f>
        <v>1085000</v>
      </c>
      <c r="AK48" s="39" t="n">
        <f aca="false">AI48/(A49-A48)</f>
        <v>35000</v>
      </c>
      <c r="AM48" s="14" t="n">
        <f aca="false">(Z48*AA48+AF48*AG48)/(Z48+AF48)</f>
        <v>2.7977</v>
      </c>
    </row>
    <row r="49" customFormat="false" ht="12.75" hidden="false" customHeight="false" outlineLevel="0" collapsed="false">
      <c r="A49" s="1" t="n">
        <v>38292</v>
      </c>
      <c r="B49" s="23" t="n">
        <v>35000</v>
      </c>
      <c r="C49" s="37" t="n">
        <v>2.8897</v>
      </c>
      <c r="E49" s="23" t="n">
        <v>0</v>
      </c>
      <c r="H49" s="23" t="n">
        <v>0</v>
      </c>
      <c r="K49" s="23" t="n">
        <v>0</v>
      </c>
      <c r="N49" s="23" t="n">
        <v>0</v>
      </c>
      <c r="Q49" s="23" t="n">
        <v>0</v>
      </c>
      <c r="T49" s="23" t="n">
        <v>0</v>
      </c>
      <c r="W49" s="23" t="n">
        <v>0</v>
      </c>
      <c r="Z49" s="23" t="n">
        <f aca="false">(B49+E49+H49+K49+N49+Q49+T49+W49)*(A50-A49)</f>
        <v>1050000</v>
      </c>
      <c r="AA49" s="56" t="n">
        <f aca="false">(B49*C49+E49*F49+H49*I49+K49*L49+N49*O49+Q49*R49+T49*U49+W49*X49)*(A50-A49)/Z49</f>
        <v>2.8897</v>
      </c>
      <c r="AC49" s="23" t="n">
        <v>0</v>
      </c>
      <c r="AF49" s="23" t="n">
        <f aca="false">(I49+L49+O49+R49+U49+X49+AA49+AD49)*(H50-H49)</f>
        <v>0</v>
      </c>
      <c r="AG49" s="56"/>
      <c r="AI49" s="23" t="n">
        <f aca="false">(B49+E49+H49+K49+N49+Q49+T49+W49+AC49)*(A50-A49)</f>
        <v>1050000</v>
      </c>
      <c r="AK49" s="39" t="n">
        <f aca="false">AI49/(A50-A49)</f>
        <v>35000</v>
      </c>
      <c r="AM49" s="14" t="n">
        <f aca="false">(Z49*AA49+AF49*AG49)/(Z49+AF49)</f>
        <v>2.8897</v>
      </c>
    </row>
    <row r="50" customFormat="false" ht="12.75" hidden="false" customHeight="false" outlineLevel="0" collapsed="false">
      <c r="A50" s="1" t="n">
        <v>38322</v>
      </c>
      <c r="B50" s="23" t="n">
        <v>35000</v>
      </c>
      <c r="C50" s="37" t="n">
        <v>2.9737</v>
      </c>
      <c r="E50" s="23" t="n">
        <v>0</v>
      </c>
      <c r="H50" s="23" t="n">
        <v>0</v>
      </c>
      <c r="K50" s="23" t="n">
        <v>0</v>
      </c>
      <c r="N50" s="23" t="n">
        <v>0</v>
      </c>
      <c r="Q50" s="23" t="n">
        <v>0</v>
      </c>
      <c r="T50" s="23" t="n">
        <v>0</v>
      </c>
      <c r="W50" s="23" t="n">
        <v>0</v>
      </c>
      <c r="Z50" s="23" t="n">
        <f aca="false">(B50+E50+H50+K50+N50+Q50+T50+W50)*(A51-A50)</f>
        <v>1085000</v>
      </c>
      <c r="AA50" s="56" t="n">
        <f aca="false">(B50*C50+E50*F50+H50*I50+K50*L50+N50*O50+Q50*R50+T50*U50+W50*X50)*(A51-A50)/Z50</f>
        <v>2.9737</v>
      </c>
      <c r="AC50" s="23" t="n">
        <v>0</v>
      </c>
      <c r="AF50" s="23" t="n">
        <f aca="false">(I50+L50+O50+R50+U50+X50+AA50+AD50)*(H51-H50)</f>
        <v>0</v>
      </c>
      <c r="AG50" s="56"/>
      <c r="AI50" s="23" t="n">
        <f aca="false">(B50+E50+H50+K50+N50+Q50+T50+W50+AC50)*(A51-A50)</f>
        <v>1085000</v>
      </c>
      <c r="AK50" s="39" t="n">
        <f aca="false">AI50/(A51-A50)</f>
        <v>35000</v>
      </c>
      <c r="AM50" s="14" t="n">
        <f aca="false">(Z50*AA50+AF50*AG50)/(Z50+AF50)</f>
        <v>2.9737</v>
      </c>
    </row>
    <row r="51" customFormat="false" ht="12.75" hidden="false" customHeight="false" outlineLevel="0" collapsed="false">
      <c r="A51" s="1" t="n">
        <v>38353</v>
      </c>
      <c r="B51" s="23" t="n">
        <v>35000</v>
      </c>
      <c r="C51" s="37" t="n">
        <v>3.2807</v>
      </c>
      <c r="E51" s="23" t="n">
        <v>0</v>
      </c>
      <c r="H51" s="23" t="n">
        <v>0</v>
      </c>
      <c r="K51" s="23" t="n">
        <v>0</v>
      </c>
      <c r="N51" s="23" t="n">
        <v>0</v>
      </c>
      <c r="Q51" s="23" t="n">
        <v>0</v>
      </c>
      <c r="T51" s="23" t="n">
        <v>0</v>
      </c>
      <c r="W51" s="23" t="n">
        <v>0</v>
      </c>
      <c r="Z51" s="23" t="n">
        <f aca="false">(B51+E51+H51+K51+N51+Q51+T51+W51)*(A52-A51)</f>
        <v>1085000</v>
      </c>
      <c r="AA51" s="56" t="n">
        <f aca="false">(B51*C51+E51*F51+H51*I51+K51*L51+N51*O51+Q51*R51+T51*U51+W51*X51)*(A52-A51)/Z51</f>
        <v>3.2807</v>
      </c>
      <c r="AC51" s="23" t="n">
        <v>0</v>
      </c>
      <c r="AF51" s="23" t="n">
        <f aca="false">(I51+L51+O51+R51+U51+X51+AA51+AD51)*(H52-H51)</f>
        <v>0</v>
      </c>
      <c r="AG51" s="56"/>
      <c r="AI51" s="23" t="n">
        <f aca="false">(B51+E51+H51+K51+N51+Q51+T51+W51+AC51)*(A52-A51)</f>
        <v>1085000</v>
      </c>
      <c r="AK51" s="39" t="n">
        <f aca="false">AI51/(A52-A51)</f>
        <v>35000</v>
      </c>
      <c r="AM51" s="14" t="n">
        <f aca="false">(Z51*AA51+AF51*AG51)/(Z51+AF51)</f>
        <v>3.2807</v>
      </c>
    </row>
    <row r="52" customFormat="false" ht="12.75" hidden="false" customHeight="false" outlineLevel="0" collapsed="false">
      <c r="A52" s="1" t="n">
        <v>38384</v>
      </c>
      <c r="B52" s="23" t="n">
        <v>35000</v>
      </c>
      <c r="C52" s="37" t="n">
        <v>3.1177</v>
      </c>
      <c r="E52" s="23" t="n">
        <v>0</v>
      </c>
      <c r="H52" s="23" t="n">
        <v>0</v>
      </c>
      <c r="K52" s="23" t="n">
        <v>0</v>
      </c>
      <c r="N52" s="23" t="n">
        <v>0</v>
      </c>
      <c r="Q52" s="23" t="n">
        <v>0</v>
      </c>
      <c r="T52" s="23" t="n">
        <v>0</v>
      </c>
      <c r="W52" s="23" t="n">
        <v>0</v>
      </c>
      <c r="Z52" s="23" t="n">
        <f aca="false">(B52+E52+H52+K52+N52+Q52+T52+W52)*(A53-A52)</f>
        <v>980000</v>
      </c>
      <c r="AA52" s="56" t="n">
        <f aca="false">(B52*C52+E52*F52+H52*I52+K52*L52+N52*O52+Q52*R52+T52*U52+W52*X52)*(A53-A52)/Z52</f>
        <v>3.1177</v>
      </c>
      <c r="AC52" s="23" t="n">
        <v>0</v>
      </c>
      <c r="AF52" s="23" t="n">
        <f aca="false">(I52+L52+O52+R52+U52+X52+AA52+AD52)*(H53-H52)</f>
        <v>0</v>
      </c>
      <c r="AG52" s="56"/>
      <c r="AI52" s="23" t="n">
        <f aca="false">(B52+E52+H52+K52+N52+Q52+T52+W52+AC52)*(A53-A52)</f>
        <v>980000</v>
      </c>
      <c r="AK52" s="39" t="n">
        <f aca="false">AI52/(A53-A52)</f>
        <v>35000</v>
      </c>
      <c r="AM52" s="14" t="n">
        <f aca="false">(Z52*AA52+AF52*AG52)/(Z52+AF52)</f>
        <v>3.1177</v>
      </c>
    </row>
    <row r="53" customFormat="false" ht="12.75" hidden="false" customHeight="false" outlineLevel="0" collapsed="false">
      <c r="A53" s="1" t="n">
        <v>38412</v>
      </c>
      <c r="B53" s="23" t="n">
        <v>35000</v>
      </c>
      <c r="C53" s="37" t="n">
        <v>2.9347</v>
      </c>
      <c r="E53" s="23" t="n">
        <v>0</v>
      </c>
      <c r="H53" s="23" t="n">
        <v>0</v>
      </c>
      <c r="K53" s="23" t="n">
        <v>0</v>
      </c>
      <c r="N53" s="23" t="n">
        <v>0</v>
      </c>
      <c r="Q53" s="23" t="n">
        <v>0</v>
      </c>
      <c r="T53" s="23" t="n">
        <v>0</v>
      </c>
      <c r="W53" s="23" t="n">
        <v>0</v>
      </c>
      <c r="Z53" s="23" t="n">
        <f aca="false">(B53+E53+H53+K53+N53+Q53+T53+W53)*(A54-A53)</f>
        <v>1085000</v>
      </c>
      <c r="AA53" s="56" t="n">
        <f aca="false">(B53*C53+E53*F53+H53*I53+K53*L53+N53*O53+Q53*R53+T53*U53+W53*X53)*(A54-A53)/Z53</f>
        <v>2.9347</v>
      </c>
      <c r="AC53" s="23" t="n">
        <v>0</v>
      </c>
      <c r="AF53" s="23" t="n">
        <f aca="false">(I53+L53+O53+R53+U53+X53+AA53+AD53)*(H54-H53)</f>
        <v>0</v>
      </c>
      <c r="AG53" s="56"/>
      <c r="AI53" s="23" t="n">
        <f aca="false">(B53+E53+H53+K53+N53+Q53+T53+W53+AC53)*(A54-A53)</f>
        <v>1085000</v>
      </c>
      <c r="AK53" s="39" t="n">
        <f aca="false">AI53/(A54-A53)</f>
        <v>35000</v>
      </c>
      <c r="AM53" s="14" t="n">
        <f aca="false">(Z53*AA53+AF53*AG53)/(Z53+AF53)</f>
        <v>2.9347</v>
      </c>
    </row>
    <row r="54" customFormat="false" ht="12.75" hidden="false" customHeight="false" outlineLevel="0" collapsed="false">
      <c r="A54" s="1" t="n">
        <v>38443</v>
      </c>
      <c r="B54" s="23" t="n">
        <v>35000</v>
      </c>
      <c r="C54" s="37" t="n">
        <v>2.7527</v>
      </c>
      <c r="E54" s="23" t="n">
        <v>0</v>
      </c>
      <c r="H54" s="23" t="n">
        <v>0</v>
      </c>
      <c r="K54" s="23" t="n">
        <v>0</v>
      </c>
      <c r="N54" s="23" t="n">
        <v>0</v>
      </c>
      <c r="Q54" s="23" t="n">
        <v>0</v>
      </c>
      <c r="T54" s="23" t="n">
        <v>0</v>
      </c>
      <c r="W54" s="23" t="n">
        <v>0</v>
      </c>
      <c r="Z54" s="23" t="n">
        <f aca="false">(B54+E54+H54+K54+N54+Q54+T54+W54)*(A55-A54)</f>
        <v>1050000</v>
      </c>
      <c r="AA54" s="56" t="n">
        <f aca="false">(B54*C54+E54*F54+H54*I54+K54*L54+N54*O54+Q54*R54+T54*U54+W54*X54)*(A55-A54)/Z54</f>
        <v>2.7527</v>
      </c>
      <c r="AC54" s="23" t="n">
        <v>0</v>
      </c>
      <c r="AF54" s="23" t="n">
        <f aca="false">(I54+L54+O54+R54+U54+X54+AA54+AD54)*(H55-H54)</f>
        <v>0</v>
      </c>
      <c r="AG54" s="56"/>
      <c r="AI54" s="23" t="n">
        <f aca="false">(B54+E54+H54+K54+N54+Q54+T54+W54+AC54)*(A55-A54)</f>
        <v>1050000</v>
      </c>
      <c r="AK54" s="39" t="n">
        <f aca="false">AI54/(A55-A54)</f>
        <v>35000</v>
      </c>
      <c r="AM54" s="14" t="n">
        <f aca="false">(Z54*AA54+AF54*AG54)/(Z54+AF54)</f>
        <v>2.7527</v>
      </c>
    </row>
    <row r="55" customFormat="false" ht="12.75" hidden="false" customHeight="false" outlineLevel="0" collapsed="false">
      <c r="A55" s="1" t="n">
        <v>38473</v>
      </c>
      <c r="B55" s="23" t="n">
        <v>35000</v>
      </c>
      <c r="C55" s="37" t="n">
        <v>2.6987</v>
      </c>
      <c r="E55" s="23" t="n">
        <v>0</v>
      </c>
      <c r="H55" s="23" t="n">
        <v>0</v>
      </c>
      <c r="K55" s="23" t="n">
        <v>0</v>
      </c>
      <c r="N55" s="23" t="n">
        <v>0</v>
      </c>
      <c r="Q55" s="23" t="n">
        <v>0</v>
      </c>
      <c r="T55" s="23" t="n">
        <v>0</v>
      </c>
      <c r="W55" s="23" t="n">
        <v>0</v>
      </c>
      <c r="Z55" s="23" t="n">
        <f aca="false">(B55+E55+H55+K55+N55+Q55+T55+W55)*(A56-A55)</f>
        <v>1085000</v>
      </c>
      <c r="AA55" s="56" t="n">
        <f aca="false">(B55*C55+E55*F55+H55*I55+K55*L55+N55*O55+Q55*R55+T55*U55+W55*X55)*(A56-A55)/Z55</f>
        <v>2.6987</v>
      </c>
      <c r="AC55" s="23" t="n">
        <v>0</v>
      </c>
      <c r="AF55" s="23" t="n">
        <f aca="false">(I55+L55+O55+R55+U55+X55+AA55+AD55)*(H56-H55)</f>
        <v>0</v>
      </c>
      <c r="AG55" s="56"/>
      <c r="AI55" s="23" t="n">
        <f aca="false">(B55+E55+H55+K55+N55+Q55+T55+W55+AC55)*(A56-A55)</f>
        <v>1085000</v>
      </c>
      <c r="AK55" s="39" t="n">
        <f aca="false">AI55/(A56-A55)</f>
        <v>35000</v>
      </c>
      <c r="AM55" s="14" t="n">
        <f aca="false">(Z55*AA55+AF55*AG55)/(Z55+AF55)</f>
        <v>2.6987</v>
      </c>
    </row>
    <row r="56" customFormat="false" ht="12.75" hidden="false" customHeight="false" outlineLevel="0" collapsed="false">
      <c r="A56" s="1" t="n">
        <v>38504</v>
      </c>
      <c r="B56" s="23" t="n">
        <v>35000</v>
      </c>
      <c r="C56" s="37" t="n">
        <v>2.7057</v>
      </c>
      <c r="E56" s="23" t="n">
        <v>0</v>
      </c>
      <c r="H56" s="23" t="n">
        <v>0</v>
      </c>
      <c r="K56" s="23" t="n">
        <v>0</v>
      </c>
      <c r="N56" s="23" t="n">
        <v>0</v>
      </c>
      <c r="Q56" s="23" t="n">
        <v>0</v>
      </c>
      <c r="T56" s="23" t="n">
        <v>0</v>
      </c>
      <c r="W56" s="23" t="n">
        <v>0</v>
      </c>
      <c r="Z56" s="23" t="n">
        <f aca="false">(B56+E56+H56+K56+N56+Q56+T56+W56)*(A57-A56)</f>
        <v>1050000</v>
      </c>
      <c r="AA56" s="56" t="n">
        <f aca="false">(B56*C56+E56*F56+H56*I56+K56*L56+N56*O56+Q56*R56+T56*U56+W56*X56)*(A57-A56)/Z56</f>
        <v>2.7057</v>
      </c>
      <c r="AC56" s="23" t="n">
        <v>0</v>
      </c>
      <c r="AF56" s="23" t="n">
        <f aca="false">(I56+L56+O56+R56+U56+X56+AA56+AD56)*(H57-H56)</f>
        <v>0</v>
      </c>
      <c r="AG56" s="56"/>
      <c r="AI56" s="23" t="n">
        <f aca="false">(B56+E56+H56+K56+N56+Q56+T56+W56+AC56)*(A57-A56)</f>
        <v>1050000</v>
      </c>
      <c r="AK56" s="39" t="n">
        <f aca="false">AI56/(A57-A56)</f>
        <v>35000</v>
      </c>
      <c r="AM56" s="14" t="n">
        <f aca="false">(Z56*AA56+AF56*AG56)/(Z56+AF56)</f>
        <v>2.7057</v>
      </c>
    </row>
    <row r="57" customFormat="false" ht="12.75" hidden="false" customHeight="false" outlineLevel="0" collapsed="false">
      <c r="A57" s="1" t="n">
        <v>38534</v>
      </c>
      <c r="B57" s="23" t="n">
        <v>35000</v>
      </c>
      <c r="C57" s="37" t="n">
        <v>2.7137</v>
      </c>
      <c r="E57" s="23" t="n">
        <v>0</v>
      </c>
      <c r="H57" s="23" t="n">
        <v>0</v>
      </c>
      <c r="K57" s="23" t="n">
        <v>0</v>
      </c>
      <c r="N57" s="23" t="n">
        <v>0</v>
      </c>
      <c r="Q57" s="23" t="n">
        <v>0</v>
      </c>
      <c r="T57" s="23" t="n">
        <v>0</v>
      </c>
      <c r="W57" s="23" t="n">
        <v>0</v>
      </c>
      <c r="Z57" s="23" t="n">
        <f aca="false">(B57+E57+H57+K57+N57+Q57+T57+W57)*(A58-A57)</f>
        <v>1085000</v>
      </c>
      <c r="AA57" s="56" t="n">
        <f aca="false">(B57*C57+E57*F57+H57*I57+K57*L57+N57*O57+Q57*R57+T57*U57+W57*X57)*(A58-A57)/Z57</f>
        <v>2.7137</v>
      </c>
      <c r="AC57" s="23" t="n">
        <v>0</v>
      </c>
      <c r="AF57" s="23" t="n">
        <f aca="false">(I57+L57+O57+R57+U57+X57+AA57+AD57)*(H58-H57)</f>
        <v>0</v>
      </c>
      <c r="AG57" s="56"/>
      <c r="AI57" s="23" t="n">
        <f aca="false">(B57+E57+H57+K57+N57+Q57+T57+W57+AC57)*(A58-A57)</f>
        <v>1085000</v>
      </c>
      <c r="AK57" s="39" t="n">
        <f aca="false">AI57/(A58-A57)</f>
        <v>35000</v>
      </c>
      <c r="AM57" s="14" t="n">
        <f aca="false">(Z57*AA57+AF57*AG57)/(Z57+AF57)</f>
        <v>2.7137</v>
      </c>
    </row>
    <row r="58" customFormat="false" ht="12.75" hidden="false" customHeight="false" outlineLevel="0" collapsed="false">
      <c r="A58" s="1" t="n">
        <v>38565</v>
      </c>
      <c r="B58" s="23" t="n">
        <v>35000</v>
      </c>
      <c r="C58" s="37" t="n">
        <v>2.7177</v>
      </c>
      <c r="E58" s="23" t="n">
        <v>0</v>
      </c>
      <c r="H58" s="23" t="n">
        <v>0</v>
      </c>
      <c r="K58" s="23" t="n">
        <v>0</v>
      </c>
      <c r="N58" s="23" t="n">
        <v>0</v>
      </c>
      <c r="Q58" s="23" t="n">
        <v>0</v>
      </c>
      <c r="T58" s="23" t="n">
        <v>0</v>
      </c>
      <c r="W58" s="23" t="n">
        <v>0</v>
      </c>
      <c r="Z58" s="23" t="n">
        <f aca="false">(B58+E58+H58+K58+N58+Q58+T58+W58)*(A59-A58)</f>
        <v>1085000</v>
      </c>
      <c r="AA58" s="56" t="n">
        <f aca="false">(B58*C58+E58*F58+H58*I58+K58*L58+N58*O58+Q58*R58+T58*U58+W58*X58)*(A59-A58)/Z58</f>
        <v>2.7177</v>
      </c>
      <c r="AC58" s="23" t="n">
        <v>0</v>
      </c>
      <c r="AF58" s="23" t="n">
        <f aca="false">(I58+L58+O58+R58+U58+X58+AA58+AD58)*(H59-H58)</f>
        <v>0</v>
      </c>
      <c r="AG58" s="56"/>
      <c r="AI58" s="23" t="n">
        <f aca="false">(B58+E58+H58+K58+N58+Q58+T58+W58+AC58)*(A59-A58)</f>
        <v>1085000</v>
      </c>
      <c r="AK58" s="39" t="n">
        <f aca="false">AI58/(A59-A58)</f>
        <v>35000</v>
      </c>
      <c r="AM58" s="14" t="n">
        <f aca="false">(Z58*AA58+AF58*AG58)/(Z58+AF58)</f>
        <v>2.7177</v>
      </c>
    </row>
    <row r="59" customFormat="false" ht="12.75" hidden="false" customHeight="false" outlineLevel="0" collapsed="false">
      <c r="A59" s="1" t="n">
        <v>38596</v>
      </c>
      <c r="B59" s="23" t="n">
        <v>35000</v>
      </c>
      <c r="C59" s="37" t="n">
        <v>2.7047</v>
      </c>
      <c r="E59" s="23" t="n">
        <v>0</v>
      </c>
      <c r="H59" s="23" t="n">
        <v>0</v>
      </c>
      <c r="K59" s="23" t="n">
        <v>0</v>
      </c>
      <c r="N59" s="23" t="n">
        <v>0</v>
      </c>
      <c r="Q59" s="23" t="n">
        <v>0</v>
      </c>
      <c r="T59" s="23" t="n">
        <v>0</v>
      </c>
      <c r="W59" s="23" t="n">
        <v>0</v>
      </c>
      <c r="Z59" s="23" t="n">
        <f aca="false">(B59+E59+H59+K59+N59+Q59+T59+W59)*(A60-A59)</f>
        <v>1050000</v>
      </c>
      <c r="AA59" s="56" t="n">
        <f aca="false">(B59*C59+E59*F59+H59*I59+K59*L59+N59*O59+Q59*R59+T59*U59+W59*X59)*(A60-A59)/Z59</f>
        <v>2.7047</v>
      </c>
      <c r="AC59" s="23" t="n">
        <v>0</v>
      </c>
      <c r="AF59" s="23" t="n">
        <f aca="false">(I59+L59+O59+R59+U59+X59+AA59+AD59)*(H60-H59)</f>
        <v>0</v>
      </c>
      <c r="AG59" s="56"/>
      <c r="AI59" s="23" t="n">
        <f aca="false">(B59+E59+H59+K59+N59+Q59+T59+W59+AC59)*(A60-A59)</f>
        <v>1050000</v>
      </c>
      <c r="AK59" s="39" t="n">
        <f aca="false">AI59/(A60-A59)</f>
        <v>35000</v>
      </c>
      <c r="AM59" s="14" t="n">
        <f aca="false">(Z59*AA59+AF59*AG59)/(Z59+AF59)</f>
        <v>2.7047</v>
      </c>
    </row>
    <row r="60" customFormat="false" ht="12.75" hidden="false" customHeight="false" outlineLevel="0" collapsed="false">
      <c r="A60" s="1" t="n">
        <v>38626</v>
      </c>
      <c r="B60" s="23" t="n">
        <v>35000</v>
      </c>
      <c r="C60" s="37" t="n">
        <v>2.6897</v>
      </c>
      <c r="E60" s="23" t="n">
        <v>0</v>
      </c>
      <c r="H60" s="23" t="n">
        <v>0</v>
      </c>
      <c r="K60" s="23" t="n">
        <v>0</v>
      </c>
      <c r="N60" s="23" t="n">
        <v>0</v>
      </c>
      <c r="Q60" s="23" t="n">
        <v>0</v>
      </c>
      <c r="T60" s="23" t="n">
        <v>0</v>
      </c>
      <c r="W60" s="23" t="n">
        <v>0</v>
      </c>
      <c r="Z60" s="23" t="n">
        <f aca="false">(B60+E60+H60+K60+N60+Q60+T60+W60)*(A61-A60)</f>
        <v>1085000</v>
      </c>
      <c r="AA60" s="56" t="n">
        <f aca="false">(B60*C60+E60*F60+H60*I60+K60*L60+N60*O60+Q60*R60+T60*U60+W60*X60)*(A61-A60)/Z60</f>
        <v>2.6897</v>
      </c>
      <c r="AC60" s="23" t="n">
        <v>0</v>
      </c>
      <c r="AF60" s="23" t="n">
        <f aca="false">(I60+L60+O60+R60+U60+X60+AA60+AD60)*(H61-H60)</f>
        <v>0</v>
      </c>
      <c r="AG60" s="56"/>
      <c r="AI60" s="23" t="n">
        <f aca="false">(B60+E60+H60+K60+N60+Q60+T60+W60+AC60)*(A61-A60)</f>
        <v>1085000</v>
      </c>
      <c r="AK60" s="39" t="n">
        <f aca="false">AI60/(A61-A60)</f>
        <v>35000</v>
      </c>
      <c r="AM60" s="14" t="n">
        <f aca="false">(Z60*AA60+AF60*AG60)/(Z60+AF60)</f>
        <v>2.6897</v>
      </c>
    </row>
    <row r="61" customFormat="false" ht="12.75" hidden="false" customHeight="false" outlineLevel="0" collapsed="false">
      <c r="A61" s="1" t="n">
        <v>38657</v>
      </c>
      <c r="B61" s="23" t="n">
        <v>35000</v>
      </c>
      <c r="C61" s="37" t="n">
        <v>2.7767</v>
      </c>
      <c r="E61" s="23" t="n">
        <v>0</v>
      </c>
      <c r="H61" s="23" t="n">
        <v>0</v>
      </c>
      <c r="K61" s="23" t="n">
        <v>0</v>
      </c>
      <c r="N61" s="23" t="n">
        <v>0</v>
      </c>
      <c r="Q61" s="23" t="n">
        <v>0</v>
      </c>
      <c r="T61" s="23" t="n">
        <v>0</v>
      </c>
      <c r="W61" s="23" t="n">
        <v>0</v>
      </c>
      <c r="Z61" s="23" t="n">
        <f aca="false">(B61+E61+H61+K61+N61+Q61+T61+W61)*(A62-A61)</f>
        <v>1050000</v>
      </c>
      <c r="AA61" s="56" t="n">
        <f aca="false">(B61*C61+E61*F61+H61*I61+K61*L61+N61*O61+Q61*R61+T61*U61+W61*X61)*(A62-A61)/Z61</f>
        <v>2.7767</v>
      </c>
      <c r="AC61" s="23" t="n">
        <v>0</v>
      </c>
      <c r="AF61" s="23" t="n">
        <f aca="false">(I61+L61+O61+R61+U61+X61+AA61+AD61)*(H62-H61)</f>
        <v>0</v>
      </c>
      <c r="AG61" s="56"/>
      <c r="AI61" s="23" t="n">
        <f aca="false">(B61+E61+H61+K61+N61+Q61+T61+W61+AC61)*(A62-A61)</f>
        <v>1050000</v>
      </c>
      <c r="AK61" s="39" t="n">
        <f aca="false">AI61/(A62-A61)</f>
        <v>35000</v>
      </c>
      <c r="AM61" s="14" t="n">
        <f aca="false">(Z61*AA61+AF61*AG61)/(Z61+AF61)</f>
        <v>2.7767</v>
      </c>
    </row>
    <row r="62" customFormat="false" ht="12.75" hidden="false" customHeight="false" outlineLevel="0" collapsed="false">
      <c r="A62" s="1" t="n">
        <v>38687</v>
      </c>
      <c r="B62" s="23" t="n">
        <v>35000</v>
      </c>
      <c r="C62" s="37" t="n">
        <v>2.8577</v>
      </c>
      <c r="E62" s="23" t="n">
        <v>0</v>
      </c>
      <c r="H62" s="23" t="n">
        <v>0</v>
      </c>
      <c r="K62" s="23" t="n">
        <v>0</v>
      </c>
      <c r="N62" s="23" t="n">
        <v>0</v>
      </c>
      <c r="Q62" s="23" t="n">
        <v>0</v>
      </c>
      <c r="T62" s="23" t="n">
        <v>0</v>
      </c>
      <c r="W62" s="23" t="n">
        <v>0</v>
      </c>
      <c r="Z62" s="23" t="n">
        <f aca="false">(B62+E62+H62+K62+N62+Q62+T62+W62)*(A63-A62)</f>
        <v>1085000</v>
      </c>
      <c r="AA62" s="56" t="n">
        <f aca="false">(B62*C62+E62*F62+H62*I62+K62*L62+N62*O62+Q62*R62+T62*U62+W62*X62)*(A63-A62)/Z62</f>
        <v>2.8577</v>
      </c>
      <c r="AC62" s="23" t="n">
        <v>0</v>
      </c>
      <c r="AF62" s="23" t="n">
        <f aca="false">(I62+L62+O62+R62+U62+X62+AA62+AD62)*(H63-H62)</f>
        <v>0</v>
      </c>
      <c r="AG62" s="56"/>
      <c r="AI62" s="23" t="n">
        <f aca="false">(B62+E62+H62+K62+N62+Q62+T62+W62+AC62)*(A63-A62)</f>
        <v>1085000</v>
      </c>
      <c r="AK62" s="39" t="n">
        <f aca="false">AI62/(A63-A62)</f>
        <v>35000</v>
      </c>
      <c r="AM62" s="14" t="n">
        <f aca="false">(Z62*AA62+AF62*AG62)/(Z62+AF62)</f>
        <v>2.8577</v>
      </c>
    </row>
    <row r="63" customFormat="false" ht="12.75" hidden="false" customHeight="false" outlineLevel="0" collapsed="false">
      <c r="A63" s="1" t="n">
        <v>38718</v>
      </c>
      <c r="B63" s="23" t="n">
        <v>35000</v>
      </c>
      <c r="C63" s="37" t="n">
        <v>3.2427</v>
      </c>
      <c r="E63" s="23" t="n">
        <v>0</v>
      </c>
      <c r="H63" s="23" t="n">
        <v>0</v>
      </c>
      <c r="K63" s="23" t="n">
        <v>0</v>
      </c>
      <c r="N63" s="23" t="n">
        <v>0</v>
      </c>
      <c r="Q63" s="23" t="n">
        <v>0</v>
      </c>
      <c r="T63" s="23" t="n">
        <v>0</v>
      </c>
      <c r="W63" s="23" t="n">
        <v>0</v>
      </c>
      <c r="Z63" s="23" t="n">
        <f aca="false">(B63+E63+H63+K63+N63+Q63+T63+W63)*(A64-A63)</f>
        <v>1085000</v>
      </c>
      <c r="AA63" s="56" t="n">
        <f aca="false">(B63*C63+E63*F63+H63*I63+K63*L63+N63*O63+Q63*R63+T63*U63+W63*X63)*(A64-A63)/Z63</f>
        <v>3.2427</v>
      </c>
      <c r="AC63" s="23" t="n">
        <v>0</v>
      </c>
      <c r="AF63" s="23" t="n">
        <f aca="false">(I63+L63+O63+R63+U63+X63+AA63+AD63)*(H64-H63)</f>
        <v>0</v>
      </c>
      <c r="AG63" s="56"/>
      <c r="AI63" s="23" t="n">
        <f aca="false">(B63+E63+H63+K63+N63+Q63+T63+W63+AC63)*(A64-A63)</f>
        <v>1085000</v>
      </c>
      <c r="AK63" s="39" t="n">
        <f aca="false">AI63/(A64-A63)</f>
        <v>35000</v>
      </c>
      <c r="AM63" s="14" t="n">
        <f aca="false">(Z63*AA63+AF63*AG63)/(Z63+AF63)</f>
        <v>3.2427</v>
      </c>
    </row>
    <row r="64" customFormat="false" ht="12.75" hidden="false" customHeight="false" outlineLevel="0" collapsed="false">
      <c r="A64" s="1" t="n">
        <v>38749</v>
      </c>
      <c r="B64" s="23" t="n">
        <v>35000</v>
      </c>
      <c r="C64" s="37" t="n">
        <v>3.0837</v>
      </c>
      <c r="E64" s="23" t="n">
        <v>0</v>
      </c>
      <c r="H64" s="23" t="n">
        <v>0</v>
      </c>
      <c r="K64" s="23" t="n">
        <v>0</v>
      </c>
      <c r="N64" s="23" t="n">
        <v>0</v>
      </c>
      <c r="Q64" s="23" t="n">
        <v>0</v>
      </c>
      <c r="T64" s="23" t="n">
        <v>0</v>
      </c>
      <c r="W64" s="23" t="n">
        <v>0</v>
      </c>
      <c r="Z64" s="23" t="n">
        <f aca="false">(B64+E64+H64+K64+N64+Q64+T64+W64)*(A65-A64)</f>
        <v>980000</v>
      </c>
      <c r="AA64" s="56" t="n">
        <f aca="false">(B64*C64+E64*F64+H64*I64+K64*L64+N64*O64+Q64*R64+T64*U64+W64*X64)*(A65-A64)/Z64</f>
        <v>3.0837</v>
      </c>
      <c r="AC64" s="23" t="n">
        <v>0</v>
      </c>
      <c r="AF64" s="23" t="n">
        <f aca="false">(I64+L64+O64+R64+U64+X64+AA64+AD64)*(H65-H64)</f>
        <v>0</v>
      </c>
      <c r="AG64" s="56"/>
      <c r="AI64" s="23" t="n">
        <f aca="false">(B64+E64+H64+K64+N64+Q64+T64+W64+AC64)*(A65-A64)</f>
        <v>980000</v>
      </c>
      <c r="AK64" s="39" t="n">
        <f aca="false">AI64/(A65-A64)</f>
        <v>35000</v>
      </c>
      <c r="AM64" s="14" t="n">
        <f aca="false">(Z64*AA64+AF64*AG64)/(Z64+AF64)</f>
        <v>3.0837</v>
      </c>
    </row>
    <row r="65" customFormat="false" ht="12.75" hidden="false" customHeight="false" outlineLevel="0" collapsed="false">
      <c r="A65" s="1" t="n">
        <v>38777</v>
      </c>
      <c r="B65" s="23" t="n">
        <v>35000</v>
      </c>
      <c r="C65" s="37" t="n">
        <v>2.9037</v>
      </c>
      <c r="E65" s="23" t="n">
        <v>0</v>
      </c>
      <c r="H65" s="23" t="n">
        <v>0</v>
      </c>
      <c r="K65" s="23" t="n">
        <v>0</v>
      </c>
      <c r="N65" s="23" t="n">
        <v>0</v>
      </c>
      <c r="Q65" s="23" t="n">
        <v>0</v>
      </c>
      <c r="T65" s="23" t="n">
        <v>0</v>
      </c>
      <c r="W65" s="23" t="n">
        <v>0</v>
      </c>
      <c r="Z65" s="23" t="n">
        <f aca="false">(B65+E65+H65+K65+N65+Q65+T65+W65)*(A66-A65)</f>
        <v>1085000</v>
      </c>
      <c r="AA65" s="56" t="n">
        <f aca="false">(B65*C65+E65*F65+H65*I65+K65*L65+N65*O65+Q65*R65+T65*U65+W65*X65)*(A66-A65)/Z65</f>
        <v>2.9037</v>
      </c>
      <c r="AC65" s="23" t="n">
        <v>0</v>
      </c>
      <c r="AF65" s="23" t="n">
        <f aca="false">(I65+L65+O65+R65+U65+X65+AA65+AD65)*(H66-H65)</f>
        <v>0</v>
      </c>
      <c r="AG65" s="56"/>
      <c r="AI65" s="23" t="n">
        <f aca="false">(B65+E65+H65+K65+N65+Q65+T65+W65+AC65)*(A66-A65)</f>
        <v>1085000</v>
      </c>
      <c r="AK65" s="39" t="n">
        <f aca="false">AI65/(A66-A65)</f>
        <v>35000</v>
      </c>
      <c r="AM65" s="14" t="n">
        <f aca="false">(Z65*AA65+AF65*AG65)/(Z65+AF65)</f>
        <v>2.9037</v>
      </c>
    </row>
    <row r="66" customFormat="false" ht="12.75" hidden="false" customHeight="false" outlineLevel="0" collapsed="false">
      <c r="A66" s="1" t="n">
        <v>38808</v>
      </c>
      <c r="B66" s="23" t="n">
        <v>35000</v>
      </c>
      <c r="C66" s="37" t="n">
        <v>2.7247</v>
      </c>
      <c r="E66" s="23" t="n">
        <v>0</v>
      </c>
      <c r="H66" s="23" t="n">
        <v>0</v>
      </c>
      <c r="K66" s="23" t="n">
        <v>0</v>
      </c>
      <c r="N66" s="23" t="n">
        <v>0</v>
      </c>
      <c r="Q66" s="23" t="n">
        <v>0</v>
      </c>
      <c r="T66" s="23" t="n">
        <v>0</v>
      </c>
      <c r="W66" s="23" t="n">
        <v>0</v>
      </c>
      <c r="Z66" s="23" t="n">
        <f aca="false">(B66+E66+H66+K66+N66+Q66+T66+W66)*(A67-A66)</f>
        <v>1050000</v>
      </c>
      <c r="AA66" s="56" t="n">
        <f aca="false">(B66*C66+E66*F66+H66*I66+K66*L66+N66*O66+Q66*R66+T66*U66+W66*X66)*(A67-A66)/Z66</f>
        <v>2.7247</v>
      </c>
      <c r="AC66" s="23" t="n">
        <v>0</v>
      </c>
      <c r="AF66" s="23" t="n">
        <f aca="false">(I66+L66+O66+R66+U66+X66+AA66+AD66)*(H67-H66)</f>
        <v>0</v>
      </c>
      <c r="AG66" s="56"/>
      <c r="AI66" s="23" t="n">
        <f aca="false">(B66+E66+H66+K66+N66+Q66+T66+W66+AC66)*(A67-A66)</f>
        <v>1050000</v>
      </c>
      <c r="AK66" s="39" t="n">
        <f aca="false">AI66/(A67-A66)</f>
        <v>35000</v>
      </c>
      <c r="AM66" s="14" t="n">
        <f aca="false">(Z66*AA66+AF66*AG66)/(Z66+AF66)</f>
        <v>2.7247</v>
      </c>
    </row>
    <row r="67" customFormat="false" ht="12.75" hidden="false" customHeight="false" outlineLevel="0" collapsed="false">
      <c r="A67" s="1" t="n">
        <v>38838</v>
      </c>
      <c r="B67" s="23" t="n">
        <v>35000</v>
      </c>
      <c r="C67" s="37" t="n">
        <v>2.6717</v>
      </c>
      <c r="E67" s="23" t="n">
        <v>0</v>
      </c>
      <c r="H67" s="23" t="n">
        <v>0</v>
      </c>
      <c r="K67" s="23" t="n">
        <v>0</v>
      </c>
      <c r="N67" s="23" t="n">
        <v>0</v>
      </c>
      <c r="Q67" s="23" t="n">
        <v>0</v>
      </c>
      <c r="T67" s="23" t="n">
        <v>0</v>
      </c>
      <c r="W67" s="23" t="n">
        <v>0</v>
      </c>
      <c r="Z67" s="23" t="n">
        <f aca="false">(B67+E67+H67+K67+N67+Q67+T67+W67)*(A68-A67)</f>
        <v>1085000</v>
      </c>
      <c r="AA67" s="56" t="n">
        <f aca="false">(B67*C67+E67*F67+H67*I67+K67*L67+N67*O67+Q67*R67+T67*U67+W67*X67)*(A68-A67)/Z67</f>
        <v>2.6717</v>
      </c>
      <c r="AC67" s="23" t="n">
        <v>0</v>
      </c>
      <c r="AF67" s="23" t="n">
        <f aca="false">(I67+L67+O67+R67+U67+X67+AA67+AD67)*(H68-H67)</f>
        <v>0</v>
      </c>
      <c r="AG67" s="56"/>
      <c r="AI67" s="23" t="n">
        <f aca="false">(B67+E67+H67+K67+N67+Q67+T67+W67+AC67)*(A68-A67)</f>
        <v>1085000</v>
      </c>
      <c r="AK67" s="39" t="n">
        <f aca="false">AI67/(A68-A67)</f>
        <v>35000</v>
      </c>
      <c r="AM67" s="14" t="n">
        <f aca="false">(Z67*AA67+AF67*AG67)/(Z67+AF67)</f>
        <v>2.6717</v>
      </c>
    </row>
    <row r="68" customFormat="false" ht="12.75" hidden="false" customHeight="false" outlineLevel="0" collapsed="false">
      <c r="A68" s="1" t="n">
        <v>38869</v>
      </c>
      <c r="B68" s="23" t="n">
        <v>35000</v>
      </c>
      <c r="C68" s="37" t="n">
        <v>2.6797</v>
      </c>
      <c r="E68" s="23" t="n">
        <v>0</v>
      </c>
      <c r="H68" s="23" t="n">
        <v>0</v>
      </c>
      <c r="K68" s="23" t="n">
        <v>0</v>
      </c>
      <c r="N68" s="23" t="n">
        <v>0</v>
      </c>
      <c r="Q68" s="23" t="n">
        <v>0</v>
      </c>
      <c r="T68" s="23" t="n">
        <v>0</v>
      </c>
      <c r="W68" s="23" t="n">
        <v>0</v>
      </c>
      <c r="Z68" s="23" t="n">
        <f aca="false">(B68+E68+H68+K68+N68+Q68+T68+W68)*(A69-A68)</f>
        <v>1050000</v>
      </c>
      <c r="AA68" s="56" t="n">
        <f aca="false">(B68*C68+E68*F68+H68*I68+K68*L68+N68*O68+Q68*R68+T68*U68+W68*X68)*(A69-A68)/Z68</f>
        <v>2.6797</v>
      </c>
      <c r="AC68" s="23" t="n">
        <v>0</v>
      </c>
      <c r="AF68" s="23" t="n">
        <f aca="false">(I68+L68+O68+R68+U68+X68+AA68+AD68)*(H69-H68)</f>
        <v>0</v>
      </c>
      <c r="AG68" s="56"/>
      <c r="AI68" s="23" t="n">
        <f aca="false">(B68+E68+H68+K68+N68+Q68+T68+W68+AC68)*(A69-A68)</f>
        <v>1050000</v>
      </c>
      <c r="AK68" s="39" t="n">
        <f aca="false">AI68/(A69-A68)</f>
        <v>35000</v>
      </c>
      <c r="AM68" s="14" t="n">
        <f aca="false">(Z68*AA68+AF68*AG68)/(Z68+AF68)</f>
        <v>2.6797</v>
      </c>
    </row>
    <row r="69" customFormat="false" ht="12.75" hidden="false" customHeight="false" outlineLevel="0" collapsed="false">
      <c r="A69" s="1" t="n">
        <v>38899</v>
      </c>
      <c r="B69" s="23" t="n">
        <v>35000</v>
      </c>
      <c r="C69" s="37" t="n">
        <v>2.6877</v>
      </c>
      <c r="E69" s="23" t="n">
        <v>0</v>
      </c>
      <c r="H69" s="23" t="n">
        <v>0</v>
      </c>
      <c r="K69" s="23" t="n">
        <v>0</v>
      </c>
      <c r="N69" s="23" t="n">
        <v>0</v>
      </c>
      <c r="Q69" s="23" t="n">
        <v>0</v>
      </c>
      <c r="T69" s="23" t="n">
        <v>0</v>
      </c>
      <c r="W69" s="23" t="n">
        <v>0</v>
      </c>
      <c r="Z69" s="23" t="n">
        <f aca="false">(B69+E69+H69+K69+N69+Q69+T69+W69)*(A70-A69)</f>
        <v>1085000</v>
      </c>
      <c r="AA69" s="56" t="n">
        <f aca="false">(B69*C69+E69*F69+H69*I69+K69*L69+N69*O69+Q69*R69+T69*U69+W69*X69)*(A70-A69)/Z69</f>
        <v>2.6877</v>
      </c>
      <c r="AC69" s="23" t="n">
        <v>0</v>
      </c>
      <c r="AF69" s="23" t="n">
        <f aca="false">(I69+L69+O69+R69+U69+X69+AA69+AD69)*(H70-H69)</f>
        <v>0</v>
      </c>
      <c r="AG69" s="56"/>
      <c r="AI69" s="23" t="n">
        <f aca="false">(B69+E69+H69+K69+N69+Q69+T69+W69+AC69)*(A70-A69)</f>
        <v>1085000</v>
      </c>
      <c r="AK69" s="39" t="n">
        <f aca="false">AI69/(A70-A69)</f>
        <v>35000</v>
      </c>
      <c r="AM69" s="14" t="n">
        <f aca="false">(Z69*AA69+AF69*AG69)/(Z69+AF69)</f>
        <v>2.6877</v>
      </c>
    </row>
    <row r="70" customFormat="false" ht="12.75" hidden="false" customHeight="false" outlineLevel="0" collapsed="false">
      <c r="A70" s="1" t="n">
        <v>38930</v>
      </c>
      <c r="B70" s="23" t="n">
        <v>35000</v>
      </c>
      <c r="C70" s="37" t="n">
        <v>2.6917</v>
      </c>
      <c r="E70" s="23" t="n">
        <v>0</v>
      </c>
      <c r="H70" s="23" t="n">
        <v>0</v>
      </c>
      <c r="K70" s="23" t="n">
        <v>0</v>
      </c>
      <c r="N70" s="23" t="n">
        <v>0</v>
      </c>
      <c r="Q70" s="23" t="n">
        <v>0</v>
      </c>
      <c r="T70" s="23" t="n">
        <v>0</v>
      </c>
      <c r="W70" s="23" t="n">
        <v>0</v>
      </c>
      <c r="Z70" s="23" t="n">
        <f aca="false">(B70+E70+H70+K70+N70+Q70+T70+W70)*(A71-A70)</f>
        <v>1085000</v>
      </c>
      <c r="AA70" s="56" t="n">
        <f aca="false">(B70*C70+E70*F70+H70*I70+K70*L70+N70*O70+Q70*R70+T70*U70+W70*X70)*(A71-A70)/Z70</f>
        <v>2.6917</v>
      </c>
      <c r="AC70" s="23" t="n">
        <v>0</v>
      </c>
      <c r="AF70" s="23" t="n">
        <f aca="false">(I70+L70+O70+R70+U70+X70+AA70+AD70)*(H71-H70)</f>
        <v>0</v>
      </c>
      <c r="AG70" s="56"/>
      <c r="AI70" s="23" t="n">
        <f aca="false">(B70+E70+H70+K70+N70+Q70+T70+W70+AC70)*(A71-A70)</f>
        <v>1085000</v>
      </c>
      <c r="AK70" s="39" t="n">
        <f aca="false">AI70/(A71-A70)</f>
        <v>35000</v>
      </c>
      <c r="AM70" s="14" t="n">
        <f aca="false">(Z70*AA70+AF70*AG70)/(Z70+AF70)</f>
        <v>2.6917</v>
      </c>
    </row>
    <row r="71" customFormat="false" ht="12.75" hidden="false" customHeight="false" outlineLevel="0" collapsed="false">
      <c r="A71" s="1" t="n">
        <v>38961</v>
      </c>
      <c r="B71" s="23" t="n">
        <v>35000</v>
      </c>
      <c r="C71" s="37" t="n">
        <v>2.6777</v>
      </c>
      <c r="E71" s="23" t="n">
        <v>0</v>
      </c>
      <c r="H71" s="23" t="n">
        <v>0</v>
      </c>
      <c r="K71" s="23" t="n">
        <v>0</v>
      </c>
      <c r="N71" s="23" t="n">
        <v>0</v>
      </c>
      <c r="Q71" s="23" t="n">
        <v>0</v>
      </c>
      <c r="T71" s="23" t="n">
        <v>0</v>
      </c>
      <c r="W71" s="23" t="n">
        <v>0</v>
      </c>
      <c r="Z71" s="23" t="n">
        <f aca="false">(B71+E71+H71+K71+N71+Q71+T71+W71)*(A72-A71)</f>
        <v>1050000</v>
      </c>
      <c r="AA71" s="56" t="n">
        <f aca="false">(B71*C71+E71*F71+H71*I71+K71*L71+N71*O71+Q71*R71+T71*U71+W71*X71)*(A72-A71)/Z71</f>
        <v>2.6777</v>
      </c>
      <c r="AC71" s="23" t="n">
        <v>0</v>
      </c>
      <c r="AF71" s="23" t="n">
        <f aca="false">(I71+L71+O71+R71+U71+X71+AA71+AD71)*(H72-H71)</f>
        <v>0</v>
      </c>
      <c r="AG71" s="56"/>
      <c r="AI71" s="23" t="n">
        <f aca="false">(B71+E71+H71+K71+N71+Q71+T71+W71+AC71)*(A72-A71)</f>
        <v>1050000</v>
      </c>
      <c r="AK71" s="39" t="n">
        <f aca="false">AI71/(A72-A71)</f>
        <v>35000</v>
      </c>
      <c r="AM71" s="14" t="n">
        <f aca="false">(Z71*AA71+AF71*AG71)/(Z71+AF71)</f>
        <v>2.6777</v>
      </c>
    </row>
    <row r="72" customFormat="false" ht="12.75" hidden="false" customHeight="false" outlineLevel="0" collapsed="false">
      <c r="A72" s="1" t="n">
        <v>38991</v>
      </c>
      <c r="B72" s="23" t="n">
        <v>35000</v>
      </c>
      <c r="C72" s="37" t="n">
        <v>2.6617</v>
      </c>
      <c r="E72" s="23" t="n">
        <v>0</v>
      </c>
      <c r="H72" s="23" t="n">
        <v>0</v>
      </c>
      <c r="K72" s="23" t="n">
        <v>0</v>
      </c>
      <c r="N72" s="23" t="n">
        <v>0</v>
      </c>
      <c r="Q72" s="23" t="n">
        <v>0</v>
      </c>
      <c r="T72" s="23" t="n">
        <v>0</v>
      </c>
      <c r="W72" s="23" t="n">
        <v>0</v>
      </c>
      <c r="Z72" s="23" t="n">
        <f aca="false">(B72+E72+H72+K72+N72+Q72+T72+W72)*(A73-A72)</f>
        <v>1085000</v>
      </c>
      <c r="AA72" s="56" t="n">
        <f aca="false">(B72*C72+E72*F72+H72*I72+K72*L72+N72*O72+Q72*R72+T72*U72+W72*X72)*(A73-A72)/Z72</f>
        <v>2.6617</v>
      </c>
      <c r="AC72" s="23" t="n">
        <v>0</v>
      </c>
      <c r="AF72" s="23" t="n">
        <f aca="false">(I72+L72+O72+R72+U72+X72+AA72+AD72)*(H73-H72)</f>
        <v>0</v>
      </c>
      <c r="AG72" s="56"/>
      <c r="AI72" s="23" t="n">
        <f aca="false">(B72+E72+H72+K72+N72+Q72+T72+W72+AC72)*(A73-A72)</f>
        <v>1085000</v>
      </c>
      <c r="AK72" s="39" t="n">
        <f aca="false">AI72/(A73-A72)</f>
        <v>35000</v>
      </c>
      <c r="AM72" s="14" t="n">
        <f aca="false">(Z72*AA72+AF72*AG72)/(Z72+AF72)</f>
        <v>2.6617</v>
      </c>
    </row>
    <row r="73" customFormat="false" ht="12.75" hidden="false" customHeight="false" outlineLevel="0" collapsed="false">
      <c r="A73" s="1" t="n">
        <v>39022</v>
      </c>
      <c r="B73" s="23" t="n">
        <v>35000</v>
      </c>
      <c r="C73" s="37" t="n">
        <v>2.7437</v>
      </c>
      <c r="E73" s="23" t="n">
        <v>0</v>
      </c>
      <c r="H73" s="23" t="n">
        <v>0</v>
      </c>
      <c r="K73" s="23" t="n">
        <v>0</v>
      </c>
      <c r="N73" s="23" t="n">
        <v>0</v>
      </c>
      <c r="Q73" s="23" t="n">
        <v>0</v>
      </c>
      <c r="T73" s="23" t="n">
        <v>0</v>
      </c>
      <c r="W73" s="23" t="n">
        <v>0</v>
      </c>
      <c r="Z73" s="23" t="n">
        <f aca="false">(B73+E73+H73+K73+N73+Q73+T73+W73)*(A74-A73)</f>
        <v>1050000</v>
      </c>
      <c r="AA73" s="56" t="n">
        <f aca="false">(B73*C73+E73*F73+H73*I73+K73*L73+N73*O73+Q73*R73+T73*U73+W73*X73)*(A74-A73)/Z73</f>
        <v>2.7437</v>
      </c>
      <c r="AC73" s="23" t="n">
        <v>0</v>
      </c>
      <c r="AF73" s="23" t="n">
        <f aca="false">(I73+L73+O73+R73+U73+X73+AA73+AD73)*(H74-H73)</f>
        <v>0</v>
      </c>
      <c r="AG73" s="56"/>
      <c r="AI73" s="23" t="n">
        <f aca="false">(B73+E73+H73+K73+N73+Q73+T73+W73+AC73)*(A74-A73)</f>
        <v>1050000</v>
      </c>
      <c r="AK73" s="39" t="n">
        <f aca="false">AI73/(A74-A73)</f>
        <v>35000</v>
      </c>
      <c r="AM73" s="14" t="n">
        <f aca="false">(Z73*AA73+AF73*AG73)/(Z73+AF73)</f>
        <v>2.7437</v>
      </c>
    </row>
    <row r="74" customFormat="false" ht="12.75" hidden="false" customHeight="false" outlineLevel="0" collapsed="false">
      <c r="A74" s="1" t="n">
        <v>39052</v>
      </c>
      <c r="B74" s="23" t="n">
        <v>35000</v>
      </c>
      <c r="C74" s="37" t="n">
        <v>2.8217</v>
      </c>
      <c r="E74" s="23" t="n">
        <v>0</v>
      </c>
      <c r="H74" s="23" t="n">
        <v>0</v>
      </c>
      <c r="K74" s="23" t="n">
        <v>0</v>
      </c>
      <c r="N74" s="23" t="n">
        <v>0</v>
      </c>
      <c r="Q74" s="23" t="n">
        <v>0</v>
      </c>
      <c r="T74" s="23" t="n">
        <v>0</v>
      </c>
      <c r="W74" s="23" t="n">
        <v>0</v>
      </c>
      <c r="Z74" s="23" t="n">
        <f aca="false">(B74+E74+H74+K74+N74+Q74+T74+W74)*(A75-A74)</f>
        <v>1085000</v>
      </c>
      <c r="AA74" s="56" t="n">
        <f aca="false">(B74*C74+E74*F74+H74*I74+K74*L74+N74*O74+Q74*R74+T74*U74+W74*X74)*(A75-A74)/Z74</f>
        <v>2.8217</v>
      </c>
      <c r="AC74" s="23" t="n">
        <v>0</v>
      </c>
      <c r="AF74" s="23" t="n">
        <f aca="false">(I74+L74+O74+R74+U74+X74+AA74+AD74)*(H75-H74)</f>
        <v>0</v>
      </c>
      <c r="AG74" s="56"/>
      <c r="AI74" s="23" t="n">
        <f aca="false">(B74+E74+H74+K74+N74+Q74+T74+W74+AC74)*(A75-A74)</f>
        <v>1085000</v>
      </c>
      <c r="AK74" s="39" t="n">
        <f aca="false">AI74/(A75-A74)</f>
        <v>35000</v>
      </c>
      <c r="AM74" s="14" t="n">
        <f aca="false">(Z74*AA74+AF74*AG74)/(Z74+AF74)</f>
        <v>2.8217</v>
      </c>
    </row>
    <row r="75" customFormat="false" ht="12.75" hidden="false" customHeight="false" outlineLevel="0" collapsed="false">
      <c r="A75" s="1" t="n">
        <v>39083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9" activeCellId="0" sqref="I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65"/>
    <col collapsed="false" customWidth="true" hidden="false" outlineLevel="0" max="2" min="2" style="0" width="12.49"/>
    <col collapsed="false" customWidth="true" hidden="false" outlineLevel="0" max="3" min="3" style="0" width="10.82"/>
    <col collapsed="false" customWidth="true" hidden="false" outlineLevel="0" max="5" min="5" style="0" width="13.15"/>
    <col collapsed="false" customWidth="true" hidden="true" outlineLevel="0" max="6" min="6" style="0" width="14.15"/>
    <col collapsed="false" customWidth="true" hidden="false" outlineLevel="0" max="7" min="7" style="0" width="14.32"/>
  </cols>
  <sheetData>
    <row r="1" customFormat="false" ht="22.5" hidden="false" customHeight="false" outlineLevel="0" collapsed="false">
      <c r="A1" s="17" t="s">
        <v>44</v>
      </c>
      <c r="B1" s="17"/>
      <c r="C1" s="17"/>
      <c r="D1" s="17"/>
      <c r="E1" s="17"/>
      <c r="F1" s="17"/>
      <c r="G1" s="17"/>
    </row>
    <row r="2" customFormat="false" ht="15.75" hidden="false" customHeight="false" outlineLevel="0" collapsed="false">
      <c r="A2" s="3" t="str">
        <f aca="false">'Summary by month'!A2</f>
        <v>at COB:</v>
      </c>
      <c r="B2" s="4" t="n">
        <v>36972</v>
      </c>
      <c r="C2" s="18"/>
      <c r="D2" s="18"/>
      <c r="E2" s="18"/>
      <c r="F2" s="18"/>
      <c r="G2" s="18"/>
    </row>
    <row r="6" customFormat="false" ht="12.75" hidden="false" customHeight="false" outlineLevel="0" collapsed="false">
      <c r="A6" s="34" t="s">
        <v>2</v>
      </c>
      <c r="B6" s="34"/>
      <c r="C6" s="34" t="s">
        <v>25</v>
      </c>
      <c r="D6" s="34"/>
      <c r="E6" s="34" t="s">
        <v>45</v>
      </c>
      <c r="F6" s="34" t="s">
        <v>46</v>
      </c>
      <c r="G6" s="34" t="s">
        <v>47</v>
      </c>
      <c r="M6" s="59" t="s">
        <v>48</v>
      </c>
    </row>
    <row r="7" customFormat="false" ht="12.75" hidden="false" customHeight="false" outlineLevel="0" collapsed="false">
      <c r="A7" s="1" t="n">
        <v>36982</v>
      </c>
      <c r="C7" s="60" t="n">
        <v>5.212</v>
      </c>
      <c r="E7" s="61" t="n">
        <v>0.0517163203996596</v>
      </c>
      <c r="F7" s="0" t="n">
        <v>1</v>
      </c>
      <c r="G7" s="61" t="n">
        <f aca="false">1/(1+E7/12)^F7</f>
        <v>0.995708800387865</v>
      </c>
      <c r="L7" s="0" t="n">
        <v>2001</v>
      </c>
      <c r="M7" s="62" t="n">
        <f aca="false">AVERAGE(C7:C15)</f>
        <v>5.35444444444445</v>
      </c>
    </row>
    <row r="8" customFormat="false" ht="12.75" hidden="false" customHeight="false" outlineLevel="0" collapsed="false">
      <c r="A8" s="1" t="n">
        <v>37012</v>
      </c>
      <c r="C8" s="60" t="n">
        <v>5.262</v>
      </c>
      <c r="E8" s="61" t="n">
        <v>0.0512323293263162</v>
      </c>
      <c r="F8" s="0" t="n">
        <f aca="false">F7+1</f>
        <v>2</v>
      </c>
      <c r="G8" s="61" t="n">
        <f aca="false">1/(1+E8/12)^F8</f>
        <v>0.991515651144587</v>
      </c>
      <c r="L8" s="0" t="n">
        <v>2002</v>
      </c>
      <c r="M8" s="62" t="n">
        <f aca="false">AVERAGE(C16:C27)</f>
        <v>4.72066666666667</v>
      </c>
    </row>
    <row r="9" customFormat="false" ht="12.75" hidden="false" customHeight="false" outlineLevel="0" collapsed="false">
      <c r="A9" s="1" t="n">
        <v>37043</v>
      </c>
      <c r="C9" s="60" t="n">
        <v>5.307</v>
      </c>
      <c r="E9" s="61" t="n">
        <v>0.0505519356412276</v>
      </c>
      <c r="F9" s="0" t="n">
        <f aca="false">F8+1</f>
        <v>3</v>
      </c>
      <c r="G9" s="61" t="n">
        <f aca="false">1/(1+E9/12)^F9</f>
        <v>0.987467752277033</v>
      </c>
      <c r="L9" s="0" t="n">
        <v>2003</v>
      </c>
      <c r="M9" s="62" t="n">
        <f aca="false">AVERAGE(C28:C39)</f>
        <v>4.25483333333333</v>
      </c>
    </row>
    <row r="10" customFormat="false" ht="12.75" hidden="false" customHeight="false" outlineLevel="0" collapsed="false">
      <c r="A10" s="1" t="n">
        <v>37073</v>
      </c>
      <c r="C10" s="60" t="n">
        <v>5.347</v>
      </c>
      <c r="E10" s="61" t="n">
        <v>0.0499133396618947</v>
      </c>
      <c r="F10" s="0" t="n">
        <f aca="false">F9+1</f>
        <v>4</v>
      </c>
      <c r="G10" s="61" t="n">
        <f aca="false">1/(1+E10/12)^F10</f>
        <v>0.983533801094798</v>
      </c>
      <c r="L10" s="0" t="n">
        <v>2004</v>
      </c>
      <c r="M10" s="62" t="n">
        <f aca="false">AVERAGE(C40:C51)</f>
        <v>4.21775</v>
      </c>
    </row>
    <row r="11" customFormat="false" ht="12.75" hidden="false" customHeight="false" outlineLevel="0" collapsed="false">
      <c r="A11" s="1" t="n">
        <v>37104</v>
      </c>
      <c r="C11" s="60" t="n">
        <v>5.367</v>
      </c>
      <c r="E11" s="61" t="n">
        <v>0.048896655756347</v>
      </c>
      <c r="F11" s="0" t="n">
        <f aca="false">F10+1</f>
        <v>5</v>
      </c>
      <c r="G11" s="61" t="n">
        <f aca="false">1/(1+E11/12)^F11</f>
        <v>0.979873095006571</v>
      </c>
      <c r="L11" s="0" t="n">
        <v>2005</v>
      </c>
      <c r="M11" s="62" t="n">
        <f aca="false">AVERAGE(C52:C63)</f>
        <v>4.23775</v>
      </c>
    </row>
    <row r="12" customFormat="false" ht="12.75" hidden="false" customHeight="false" outlineLevel="0" collapsed="false">
      <c r="A12" s="1" t="n">
        <v>37135</v>
      </c>
      <c r="C12" s="60" t="n">
        <v>5.335</v>
      </c>
      <c r="E12" s="61" t="n">
        <v>0.0478799721961032</v>
      </c>
      <c r="F12" s="0" t="n">
        <f aca="false">F11+1</f>
        <v>6</v>
      </c>
      <c r="G12" s="61" t="n">
        <f aca="false">1/(1+E12/12)^F12</f>
        <v>0.976390810114307</v>
      </c>
      <c r="L12" s="0" t="n">
        <v>2006</v>
      </c>
      <c r="M12" s="62" t="n">
        <f aca="false">AVERAGE(C64:C75)</f>
        <v>4.27775</v>
      </c>
    </row>
    <row r="13" customFormat="false" ht="12.75" hidden="false" customHeight="false" outlineLevel="0" collapsed="false">
      <c r="A13" s="1" t="n">
        <v>37165</v>
      </c>
      <c r="C13" s="60" t="n">
        <v>5.34</v>
      </c>
      <c r="E13" s="61" t="n">
        <v>0.0471025688991533</v>
      </c>
      <c r="F13" s="0" t="n">
        <f aca="false">F12+1</f>
        <v>7</v>
      </c>
      <c r="G13" s="61" t="n">
        <f aca="false">1/(1+E13/12)^F13</f>
        <v>0.972949875388485</v>
      </c>
    </row>
    <row r="14" customFormat="false" ht="12.75" hidden="false" customHeight="false" outlineLevel="0" collapsed="false">
      <c r="A14" s="1" t="n">
        <v>37196</v>
      </c>
      <c r="C14" s="60" t="n">
        <v>5.455</v>
      </c>
      <c r="E14" s="61" t="n">
        <v>0.0466318718872745</v>
      </c>
      <c r="F14" s="0" t="n">
        <f aca="false">F13+1</f>
        <v>8</v>
      </c>
      <c r="G14" s="61" t="n">
        <f aca="false">1/(1+E14/12)^F14</f>
        <v>0.969448750995426</v>
      </c>
    </row>
    <row r="15" customFormat="false" ht="12.75" hidden="false" customHeight="false" outlineLevel="0" collapsed="false">
      <c r="A15" s="1" t="n">
        <v>37226</v>
      </c>
      <c r="C15" s="60" t="n">
        <v>5.565</v>
      </c>
      <c r="E15" s="61" t="n">
        <v>0.0461763587205217</v>
      </c>
      <c r="F15" s="0" t="n">
        <f aca="false">F14+1</f>
        <v>9</v>
      </c>
      <c r="G15" s="61" t="n">
        <f aca="false">1/(1+E15/12)^F15</f>
        <v>0.966024766902849</v>
      </c>
    </row>
    <row r="16" customFormat="false" ht="12.75" hidden="false" customHeight="false" outlineLevel="0" collapsed="false">
      <c r="A16" s="1" t="n">
        <v>37257</v>
      </c>
      <c r="C16" s="60" t="n">
        <v>5.591</v>
      </c>
      <c r="E16" s="61" t="n">
        <v>0.0458620292651197</v>
      </c>
      <c r="F16" s="0" t="n">
        <f aca="false">F15+1</f>
        <v>10</v>
      </c>
      <c r="G16" s="61" t="n">
        <f aca="false">1/(1+E16/12)^F16</f>
        <v>0.962572865640822</v>
      </c>
    </row>
    <row r="17" customFormat="false" ht="12.75" hidden="false" customHeight="false" outlineLevel="0" collapsed="false">
      <c r="A17" s="1" t="n">
        <v>37288</v>
      </c>
      <c r="C17" s="60" t="n">
        <v>5.366</v>
      </c>
      <c r="E17" s="61" t="n">
        <v>0.0457642085559611</v>
      </c>
      <c r="F17" s="0" t="n">
        <f aca="false">F16+1</f>
        <v>11</v>
      </c>
      <c r="G17" s="61" t="n">
        <f aca="false">1/(1+E17/12)^F17</f>
        <v>0.958993737571403</v>
      </c>
    </row>
    <row r="18" customFormat="false" ht="12.75" hidden="false" customHeight="false" outlineLevel="0" collapsed="false">
      <c r="A18" s="1" t="n">
        <v>37316</v>
      </c>
      <c r="C18" s="60" t="n">
        <v>5.021</v>
      </c>
      <c r="E18" s="61" t="n">
        <v>0.045675854369795</v>
      </c>
      <c r="F18" s="0" t="n">
        <f aca="false">F17+1</f>
        <v>12</v>
      </c>
      <c r="G18" s="61" t="n">
        <f aca="false">1/(1+E18/12)^F18</f>
        <v>0.955434425770216</v>
      </c>
    </row>
    <row r="19" customFormat="false" ht="12.75" hidden="false" customHeight="false" outlineLevel="0" collapsed="false">
      <c r="A19" s="1" t="n">
        <v>37347</v>
      </c>
      <c r="C19" s="60" t="n">
        <v>4.578</v>
      </c>
      <c r="E19" s="61" t="n">
        <v>0.0456094811238574</v>
      </c>
      <c r="F19" s="0" t="n">
        <f aca="false">F18+1</f>
        <v>13</v>
      </c>
      <c r="G19" s="61" t="n">
        <f aca="false">1/(1+E19/12)^F19</f>
        <v>0.951879707889297</v>
      </c>
    </row>
    <row r="20" customFormat="false" ht="12.75" hidden="false" customHeight="false" outlineLevel="0" collapsed="false">
      <c r="A20" s="1" t="n">
        <v>37377</v>
      </c>
      <c r="C20" s="60" t="n">
        <v>4.458</v>
      </c>
      <c r="E20" s="61" t="n">
        <v>0.0455862262084317</v>
      </c>
      <c r="F20" s="0" t="n">
        <f aca="false">F19+1</f>
        <v>14</v>
      </c>
      <c r="G20" s="61" t="n">
        <f aca="false">1/(1+E20/12)^F20</f>
        <v>0.948301142086468</v>
      </c>
    </row>
    <row r="21" customFormat="false" ht="12.75" hidden="false" customHeight="false" outlineLevel="0" collapsed="false">
      <c r="A21" s="1" t="n">
        <v>37408</v>
      </c>
      <c r="C21" s="60" t="n">
        <v>4.462</v>
      </c>
      <c r="E21" s="61" t="n">
        <v>0.0455621961293482</v>
      </c>
      <c r="F21" s="0" t="n">
        <f aca="false">F20+1</f>
        <v>15</v>
      </c>
      <c r="G21" s="61" t="n">
        <f aca="false">1/(1+E21/12)^F21</f>
        <v>0.94474058957698</v>
      </c>
    </row>
    <row r="22" customFormat="false" ht="12.75" hidden="false" customHeight="false" outlineLevel="0" collapsed="false">
      <c r="A22" s="1" t="n">
        <v>37438</v>
      </c>
      <c r="C22" s="60" t="n">
        <v>4.492</v>
      </c>
      <c r="E22" s="61" t="n">
        <v>0.0455880131396671</v>
      </c>
      <c r="F22" s="0" t="n">
        <f aca="false">F21+1</f>
        <v>16</v>
      </c>
      <c r="G22" s="61" t="n">
        <f aca="false">1/(1+E22/12)^F22</f>
        <v>0.941134845139006</v>
      </c>
    </row>
    <row r="23" customFormat="false" ht="12.75" hidden="false" customHeight="false" outlineLevel="0" collapsed="false">
      <c r="A23" s="1" t="n">
        <v>37469</v>
      </c>
      <c r="C23" s="60" t="n">
        <v>4.497</v>
      </c>
      <c r="E23" s="61" t="n">
        <v>0.0456950904586528</v>
      </c>
      <c r="F23" s="0" t="n">
        <f aca="false">F22+1</f>
        <v>17</v>
      </c>
      <c r="G23" s="61" t="n">
        <f aca="false">1/(1+E23/12)^F23</f>
        <v>0.937431330726398</v>
      </c>
    </row>
    <row r="24" customFormat="false" ht="12.75" hidden="false" customHeight="false" outlineLevel="0" collapsed="false">
      <c r="A24" s="1" t="n">
        <v>37500</v>
      </c>
      <c r="C24" s="60" t="n">
        <v>4.477</v>
      </c>
      <c r="E24" s="61" t="n">
        <v>0.0458021677814746</v>
      </c>
      <c r="F24" s="0" t="n">
        <f aca="false">F23+1</f>
        <v>18</v>
      </c>
      <c r="G24" s="61" t="n">
        <f aca="false">1/(1+E24/12)^F24</f>
        <v>0.933725791066757</v>
      </c>
    </row>
    <row r="25" customFormat="false" ht="12.75" hidden="false" customHeight="false" outlineLevel="0" collapsed="false">
      <c r="A25" s="1" t="n">
        <v>37530</v>
      </c>
      <c r="C25" s="60" t="n">
        <v>4.462</v>
      </c>
      <c r="E25" s="61" t="n">
        <v>0.045937678067979</v>
      </c>
      <c r="F25" s="0" t="n">
        <f aca="false">F24+1</f>
        <v>19</v>
      </c>
      <c r="G25" s="61" t="n">
        <f aca="false">1/(1+E25/12)^F25</f>
        <v>0.929976658064264</v>
      </c>
    </row>
    <row r="26" customFormat="false" ht="12.75" hidden="false" customHeight="false" outlineLevel="0" collapsed="false">
      <c r="A26" s="1" t="n">
        <v>37561</v>
      </c>
      <c r="C26" s="60" t="n">
        <v>4.572</v>
      </c>
      <c r="E26" s="61" t="n">
        <v>0.0461233148750675</v>
      </c>
      <c r="F26" s="0" t="n">
        <f aca="false">F25+1</f>
        <v>20</v>
      </c>
      <c r="G26" s="61" t="n">
        <f aca="false">1/(1+E26/12)^F26</f>
        <v>0.926144660608283</v>
      </c>
    </row>
    <row r="27" customFormat="false" ht="12.75" hidden="false" customHeight="false" outlineLevel="0" collapsed="false">
      <c r="A27" s="1" t="n">
        <v>37591</v>
      </c>
      <c r="C27" s="60" t="n">
        <v>4.672</v>
      </c>
      <c r="E27" s="61" t="n">
        <v>0.046302963409032</v>
      </c>
      <c r="F27" s="0" t="n">
        <f aca="false">F26+1</f>
        <v>21</v>
      </c>
      <c r="G27" s="61" t="n">
        <f aca="false">1/(1+E27/12)^F27</f>
        <v>0.922309658865647</v>
      </c>
    </row>
    <row r="28" customFormat="false" ht="12.75" hidden="false" customHeight="false" outlineLevel="0" collapsed="false">
      <c r="A28" s="1" t="n">
        <v>37622</v>
      </c>
      <c r="C28" s="60" t="n">
        <v>4.707</v>
      </c>
      <c r="E28" s="61" t="n">
        <v>0.0465165072385454</v>
      </c>
      <c r="F28" s="0" t="n">
        <f aca="false">F27+1</f>
        <v>22</v>
      </c>
      <c r="G28" s="61" t="n">
        <f aca="false">1/(1+E28/12)^F28</f>
        <v>0.918406294185568</v>
      </c>
    </row>
    <row r="29" customFormat="false" ht="12.75" hidden="false" customHeight="false" outlineLevel="0" collapsed="false">
      <c r="A29" s="1" t="n">
        <v>37653</v>
      </c>
      <c r="C29" s="60" t="n">
        <v>4.532</v>
      </c>
      <c r="E29" s="61" t="n">
        <v>0.0467639381571967</v>
      </c>
      <c r="F29" s="0" t="n">
        <f aca="false">F28+1</f>
        <v>23</v>
      </c>
      <c r="G29" s="61" t="n">
        <f aca="false">1/(1+E29/12)^F29</f>
        <v>0.91442786966212</v>
      </c>
    </row>
    <row r="30" customFormat="false" ht="12.75" hidden="false" customHeight="false" outlineLevel="0" collapsed="false">
      <c r="A30" s="1" t="n">
        <v>37681</v>
      </c>
      <c r="C30" s="60" t="n">
        <v>4.324</v>
      </c>
      <c r="E30" s="61" t="n">
        <v>0.0469874241658332</v>
      </c>
      <c r="F30" s="0" t="n">
        <f aca="false">F29+1</f>
        <v>24</v>
      </c>
      <c r="G30" s="61" t="n">
        <f aca="false">1/(1+E30/12)^F30</f>
        <v>0.910472719505416</v>
      </c>
    </row>
    <row r="31" customFormat="false" ht="12.75" hidden="false" customHeight="false" outlineLevel="0" collapsed="false">
      <c r="A31" s="1" t="n">
        <v>37712</v>
      </c>
      <c r="C31" s="60" t="n">
        <v>4.117</v>
      </c>
      <c r="E31" s="61" t="n">
        <v>0.0472194245158706</v>
      </c>
      <c r="F31" s="0" t="n">
        <f aca="false">F30+1</f>
        <v>25</v>
      </c>
      <c r="G31" s="61" t="n">
        <f aca="false">1/(1+E31/12)^F31</f>
        <v>0.906485033415142</v>
      </c>
    </row>
    <row r="32" customFormat="false" ht="12.75" hidden="false" customHeight="false" outlineLevel="0" collapsed="false">
      <c r="A32" s="1" t="n">
        <v>37742</v>
      </c>
      <c r="C32" s="60" t="n">
        <v>4.071</v>
      </c>
      <c r="E32" s="61" t="n">
        <v>0.047422957518978</v>
      </c>
      <c r="F32" s="0" t="n">
        <f aca="false">F31+1</f>
        <v>26</v>
      </c>
      <c r="G32" s="61" t="n">
        <f aca="false">1/(1+E32/12)^F32</f>
        <v>0.902535507925694</v>
      </c>
    </row>
    <row r="33" customFormat="false" ht="12.75" hidden="false" customHeight="false" outlineLevel="0" collapsed="false">
      <c r="A33" s="1" t="n">
        <v>37773</v>
      </c>
      <c r="C33" s="60" t="n">
        <v>4.097</v>
      </c>
      <c r="E33" s="61" t="n">
        <v>0.047633274970071</v>
      </c>
      <c r="F33" s="0" t="n">
        <f aca="false">F32+1</f>
        <v>27</v>
      </c>
      <c r="G33" s="61" t="n">
        <f aca="false">1/(1+E33/12)^F33</f>
        <v>0.898559172603669</v>
      </c>
    </row>
    <row r="34" customFormat="false" ht="12.75" hidden="false" customHeight="false" outlineLevel="0" collapsed="false">
      <c r="A34" s="1" t="n">
        <v>37803</v>
      </c>
      <c r="C34" s="60" t="n">
        <v>4.115</v>
      </c>
      <c r="E34" s="61" t="n">
        <v>0.0478320849459752</v>
      </c>
      <c r="F34" s="0" t="n">
        <f aca="false">F33+1</f>
        <v>28</v>
      </c>
      <c r="G34" s="61" t="n">
        <f aca="false">1/(1+E34/12)^F34</f>
        <v>0.894593054339321</v>
      </c>
    </row>
    <row r="35" customFormat="false" ht="12.75" hidden="false" customHeight="false" outlineLevel="0" collapsed="false">
      <c r="A35" s="1" t="n">
        <v>37834</v>
      </c>
      <c r="C35" s="60" t="n">
        <v>4.15</v>
      </c>
      <c r="E35" s="61" t="n">
        <v>0.0480307455132083</v>
      </c>
      <c r="F35" s="0" t="n">
        <f aca="false">F34+1</f>
        <v>29</v>
      </c>
      <c r="G35" s="61" t="n">
        <f aca="false">1/(1+E35/12)^F35</f>
        <v>0.890615375217776</v>
      </c>
    </row>
    <row r="36" customFormat="false" ht="12.75" hidden="false" customHeight="false" outlineLevel="0" collapsed="false">
      <c r="A36" s="1" t="n">
        <v>37865</v>
      </c>
      <c r="C36" s="60" t="n">
        <v>4.149</v>
      </c>
      <c r="E36" s="61" t="n">
        <v>0.0482294060936317</v>
      </c>
      <c r="F36" s="0" t="n">
        <f aca="false">F35+1</f>
        <v>30</v>
      </c>
      <c r="G36" s="61" t="n">
        <f aca="false">1/(1+E36/12)^F36</f>
        <v>0.88662614950941</v>
      </c>
    </row>
    <row r="37" customFormat="false" ht="12.75" hidden="false" customHeight="false" outlineLevel="0" collapsed="false">
      <c r="A37" s="1" t="n">
        <v>37895</v>
      </c>
      <c r="C37" s="60" t="n">
        <v>4.147</v>
      </c>
      <c r="E37" s="61" t="n">
        <v>0.0484151374017006</v>
      </c>
      <c r="F37" s="0" t="n">
        <f aca="false">F36+1</f>
        <v>31</v>
      </c>
      <c r="G37" s="61" t="n">
        <f aca="false">1/(1+E37/12)^F37</f>
        <v>0.882655054393544</v>
      </c>
    </row>
    <row r="38" customFormat="false" ht="12.75" hidden="false" customHeight="false" outlineLevel="0" collapsed="false">
      <c r="A38" s="1" t="n">
        <v>37926</v>
      </c>
      <c r="C38" s="60" t="n">
        <v>4.263</v>
      </c>
      <c r="E38" s="61" t="n">
        <v>0.0485988791602114</v>
      </c>
      <c r="F38" s="0" t="n">
        <f aca="false">F37+1</f>
        <v>32</v>
      </c>
      <c r="G38" s="61" t="n">
        <f aca="false">1/(1+E38/12)^F38</f>
        <v>0.878679304123969</v>
      </c>
    </row>
    <row r="39" customFormat="false" ht="12.75" hidden="false" customHeight="false" outlineLevel="0" collapsed="false">
      <c r="A39" s="1" t="n">
        <v>37956</v>
      </c>
      <c r="C39" s="60" t="n">
        <v>4.386</v>
      </c>
      <c r="E39" s="61" t="n">
        <v>0.0487766937759617</v>
      </c>
      <c r="F39" s="0" t="n">
        <f aca="false">F38+1</f>
        <v>33</v>
      </c>
      <c r="G39" s="61" t="n">
        <f aca="false">1/(1+E39/12)^F39</f>
        <v>0.874708989286482</v>
      </c>
    </row>
    <row r="40" customFormat="false" ht="12.75" hidden="false" customHeight="false" outlineLevel="0" collapsed="false">
      <c r="A40" s="1" t="n">
        <v>37987</v>
      </c>
      <c r="C40" s="60" t="n">
        <v>4.426</v>
      </c>
      <c r="E40" s="61" t="n">
        <v>0.0489641253728377</v>
      </c>
      <c r="F40" s="0" t="n">
        <f aca="false">F39+1</f>
        <v>34</v>
      </c>
      <c r="G40" s="61" t="n">
        <f aca="false">1/(1+E40/12)^F40</f>
        <v>0.87070729084297</v>
      </c>
    </row>
    <row r="41" customFormat="false" ht="12.75" hidden="false" customHeight="false" outlineLevel="0" collapsed="false">
      <c r="A41" s="1" t="n">
        <v>38018</v>
      </c>
      <c r="C41" s="60" t="n">
        <v>4.306</v>
      </c>
      <c r="E41" s="61" t="n">
        <v>0.0491554927856153</v>
      </c>
      <c r="F41" s="0" t="n">
        <f aca="false">F40+1</f>
        <v>35</v>
      </c>
      <c r="G41" s="61" t="n">
        <f aca="false">1/(1+E41/12)^F41</f>
        <v>0.866687033499257</v>
      </c>
    </row>
    <row r="42" customFormat="false" ht="12.75" hidden="false" customHeight="false" outlineLevel="0" collapsed="false">
      <c r="A42" s="1" t="n">
        <v>38047</v>
      </c>
      <c r="C42" s="60" t="n">
        <v>4.166</v>
      </c>
      <c r="E42" s="61" t="n">
        <v>0.0493345139247712</v>
      </c>
      <c r="F42" s="0" t="n">
        <f aca="false">F41+1</f>
        <v>36</v>
      </c>
      <c r="G42" s="61" t="n">
        <f aca="false">1/(1+E42/12)^F42</f>
        <v>0.862689765520104</v>
      </c>
    </row>
    <row r="43" customFormat="false" ht="12.75" hidden="false" customHeight="false" outlineLevel="0" collapsed="false">
      <c r="A43" s="1" t="n">
        <v>38078</v>
      </c>
      <c r="C43" s="60" t="n">
        <v>4.012</v>
      </c>
      <c r="E43" s="61" t="n">
        <v>0.0495102463018093</v>
      </c>
      <c r="F43" s="0" t="n">
        <f aca="false">F42+1</f>
        <v>37</v>
      </c>
      <c r="G43" s="61" t="n">
        <f aca="false">1/(1+E43/12)^F43</f>
        <v>0.858694095942483</v>
      </c>
    </row>
    <row r="44" customFormat="false" ht="12.75" hidden="false" customHeight="false" outlineLevel="0" collapsed="false">
      <c r="A44" s="1" t="n">
        <v>38108</v>
      </c>
      <c r="C44" s="60" t="n">
        <v>4.056</v>
      </c>
      <c r="E44" s="61" t="n">
        <v>0.0496641704853116</v>
      </c>
      <c r="F44" s="0" t="n">
        <f aca="false">F43+1</f>
        <v>38</v>
      </c>
      <c r="G44" s="61" t="n">
        <f aca="false">1/(1+E44/12)^F44</f>
        <v>0.85475079235673</v>
      </c>
    </row>
    <row r="45" customFormat="false" ht="12.75" hidden="false" customHeight="false" outlineLevel="0" collapsed="false">
      <c r="A45" s="1" t="n">
        <v>38139</v>
      </c>
      <c r="C45" s="60" t="n">
        <v>4.102</v>
      </c>
      <c r="E45" s="61" t="n">
        <v>0.0498232254832422</v>
      </c>
      <c r="F45" s="0" t="n">
        <f aca="false">F44+1</f>
        <v>39</v>
      </c>
      <c r="G45" s="61" t="n">
        <f aca="false">1/(1+E45/12)^F45</f>
        <v>0.850789737155524</v>
      </c>
    </row>
    <row r="46" customFormat="false" ht="12.75" hidden="false" customHeight="false" outlineLevel="0" collapsed="false">
      <c r="A46" s="1" t="n">
        <v>38169</v>
      </c>
      <c r="C46" s="60" t="n">
        <v>4.14</v>
      </c>
      <c r="E46" s="61" t="n">
        <v>0.0499733928483606</v>
      </c>
      <c r="F46" s="0" t="n">
        <f aca="false">F45+1</f>
        <v>40</v>
      </c>
      <c r="G46" s="61" t="n">
        <f aca="false">1/(1+E46/12)^F46</f>
        <v>0.84684967166873</v>
      </c>
    </row>
    <row r="47" customFormat="false" ht="12.75" hidden="false" customHeight="false" outlineLevel="0" collapsed="false">
      <c r="A47" s="1" t="n">
        <v>38200</v>
      </c>
      <c r="C47" s="60" t="n">
        <v>4.185</v>
      </c>
      <c r="E47" s="61" t="n">
        <v>0.0501244389697244</v>
      </c>
      <c r="F47" s="0" t="n">
        <f aca="false">F46+1</f>
        <v>41</v>
      </c>
      <c r="G47" s="61" t="n">
        <f aca="false">1/(1+E47/12)^F47</f>
        <v>0.842904328948333</v>
      </c>
    </row>
    <row r="48" customFormat="false" ht="12.75" hidden="false" customHeight="false" outlineLevel="0" collapsed="false">
      <c r="A48" s="1" t="n">
        <v>38231</v>
      </c>
      <c r="C48" s="60" t="n">
        <v>4.199</v>
      </c>
      <c r="E48" s="61" t="n">
        <v>0.0502754850987048</v>
      </c>
      <c r="F48" s="0" t="n">
        <f aca="false">F47+1</f>
        <v>42</v>
      </c>
      <c r="G48" s="61" t="n">
        <f aca="false">1/(1+E48/12)^F48</f>
        <v>0.838956339762549</v>
      </c>
    </row>
    <row r="49" customFormat="false" ht="12.75" hidden="false" customHeight="false" outlineLevel="0" collapsed="false">
      <c r="A49" s="1" t="n">
        <v>38261</v>
      </c>
      <c r="C49" s="60" t="n">
        <v>4.222</v>
      </c>
      <c r="E49" s="61" t="n">
        <v>0.0504180828477057</v>
      </c>
      <c r="F49" s="0" t="n">
        <f aca="false">F48+1</f>
        <v>43</v>
      </c>
      <c r="G49" s="61" t="n">
        <f aca="false">1/(1+E49/12)^F49</f>
        <v>0.835031087397589</v>
      </c>
    </row>
    <row r="50" customFormat="false" ht="12.75" hidden="false" customHeight="false" outlineLevel="0" collapsed="false">
      <c r="A50" s="1" t="n">
        <v>38292</v>
      </c>
      <c r="C50" s="60" t="n">
        <v>4.338</v>
      </c>
      <c r="E50" s="61" t="n">
        <v>0.050561993508452</v>
      </c>
      <c r="F50" s="0" t="n">
        <f aca="false">F49+1</f>
        <v>44</v>
      </c>
      <c r="G50" s="61" t="n">
        <f aca="false">1/(1+E50/12)^F50</f>
        <v>0.831100551231157</v>
      </c>
    </row>
    <row r="51" customFormat="false" ht="12.75" hidden="false" customHeight="false" outlineLevel="0" collapsed="false">
      <c r="A51" s="1" t="n">
        <v>38322</v>
      </c>
      <c r="C51" s="60" t="n">
        <v>4.461</v>
      </c>
      <c r="E51" s="61" t="n">
        <v>0.0507012618964007</v>
      </c>
      <c r="F51" s="0" t="n">
        <f aca="false">F50+1</f>
        <v>45</v>
      </c>
      <c r="G51" s="61" t="n">
        <f aca="false">1/(1+E51/12)^F51</f>
        <v>0.827183104097703</v>
      </c>
    </row>
    <row r="52" customFormat="false" ht="12.75" hidden="false" customHeight="false" outlineLevel="0" collapsed="false">
      <c r="A52" s="1" t="n">
        <v>38353</v>
      </c>
      <c r="C52" s="60" t="n">
        <v>4.446</v>
      </c>
      <c r="E52" s="61" t="n">
        <v>0.0508483879207904</v>
      </c>
      <c r="F52" s="0" t="n">
        <f aca="false">F51+1</f>
        <v>46</v>
      </c>
      <c r="G52" s="61" t="n">
        <f aca="false">1/(1+E52/12)^F52</f>
        <v>0.823240405578545</v>
      </c>
    </row>
    <row r="53" customFormat="false" ht="12.75" hidden="false" customHeight="false" outlineLevel="0" collapsed="false">
      <c r="A53" s="1" t="n">
        <v>38384</v>
      </c>
      <c r="C53" s="60" t="n">
        <v>4.326</v>
      </c>
      <c r="E53" s="61" t="n">
        <v>0.0509981618878652</v>
      </c>
      <c r="F53" s="0" t="n">
        <f aca="false">F52+1</f>
        <v>47</v>
      </c>
      <c r="G53" s="61" t="n">
        <f aca="false">1/(1+E53/12)^F53</f>
        <v>0.819288038757162</v>
      </c>
    </row>
    <row r="54" customFormat="false" ht="12.75" hidden="false" customHeight="false" outlineLevel="0" collapsed="false">
      <c r="A54" s="1" t="n">
        <v>38412</v>
      </c>
      <c r="C54" s="60" t="n">
        <v>4.186</v>
      </c>
      <c r="E54" s="61" t="n">
        <v>0.0511334416064959</v>
      </c>
      <c r="F54" s="0" t="n">
        <f aca="false">F53+1</f>
        <v>48</v>
      </c>
      <c r="G54" s="61" t="n">
        <f aca="false">1/(1+E54/12)^F54</f>
        <v>0.815381457747726</v>
      </c>
    </row>
    <row r="55" customFormat="false" ht="12.75" hidden="false" customHeight="false" outlineLevel="0" collapsed="false">
      <c r="A55" s="1" t="n">
        <v>38443</v>
      </c>
      <c r="C55" s="60" t="n">
        <v>4.032</v>
      </c>
      <c r="E55" s="61" t="n">
        <v>0.0512714297893413</v>
      </c>
      <c r="F55" s="0" t="n">
        <f aca="false">F54+1</f>
        <v>49</v>
      </c>
      <c r="G55" s="61" t="n">
        <f aca="false">1/(1+E55/12)^F55</f>
        <v>0.811466354323044</v>
      </c>
    </row>
    <row r="56" customFormat="false" ht="12.75" hidden="false" customHeight="false" outlineLevel="0" collapsed="false">
      <c r="A56" s="1" t="n">
        <v>38473</v>
      </c>
      <c r="C56" s="60" t="n">
        <v>4.076</v>
      </c>
      <c r="E56" s="61" t="n">
        <v>0.0513946093551385</v>
      </c>
      <c r="F56" s="0" t="n">
        <f aca="false">F55+1</f>
        <v>50</v>
      </c>
      <c r="G56" s="61" t="n">
        <f aca="false">1/(1+E56/12)^F56</f>
        <v>0.807601178402925</v>
      </c>
    </row>
    <row r="57" customFormat="false" ht="12.75" hidden="false" customHeight="false" outlineLevel="0" collapsed="false">
      <c r="A57" s="1" t="n">
        <v>38504</v>
      </c>
      <c r="C57" s="60" t="n">
        <v>4.122</v>
      </c>
      <c r="E57" s="61" t="n">
        <v>0.0515218949117813</v>
      </c>
      <c r="F57" s="0" t="n">
        <f aca="false">F56+1</f>
        <v>51</v>
      </c>
      <c r="G57" s="61" t="n">
        <f aca="false">1/(1+E57/12)^F57</f>
        <v>0.803724021284619</v>
      </c>
    </row>
    <row r="58" customFormat="false" ht="12.75" hidden="false" customHeight="false" outlineLevel="0" collapsed="false">
      <c r="A58" s="1" t="n">
        <v>38534</v>
      </c>
      <c r="C58" s="60" t="n">
        <v>4.16</v>
      </c>
      <c r="E58" s="61" t="n">
        <v>0.0516667069341157</v>
      </c>
      <c r="F58" s="0" t="n">
        <f aca="false">F57+1</f>
        <v>52</v>
      </c>
      <c r="G58" s="61" t="n">
        <f aca="false">1/(1+E58/12)^F58</f>
        <v>0.79978810221838</v>
      </c>
    </row>
    <row r="59" customFormat="false" ht="12.75" hidden="false" customHeight="false" outlineLevel="0" collapsed="false">
      <c r="A59" s="1" t="n">
        <v>38565</v>
      </c>
      <c r="C59" s="60" t="n">
        <v>4.205</v>
      </c>
      <c r="E59" s="61" t="n">
        <v>0.0518386995602769</v>
      </c>
      <c r="F59" s="0" t="n">
        <f aca="false">F58+1</f>
        <v>53</v>
      </c>
      <c r="G59" s="61" t="n">
        <f aca="false">1/(1+E59/12)^F59</f>
        <v>0.795757213990167</v>
      </c>
    </row>
    <row r="60" customFormat="false" ht="12.75" hidden="false" customHeight="false" outlineLevel="0" collapsed="false">
      <c r="A60" s="1" t="n">
        <v>38596</v>
      </c>
      <c r="C60" s="60" t="n">
        <v>4.219</v>
      </c>
      <c r="E60" s="61" t="n">
        <v>0.0520106921963053</v>
      </c>
      <c r="F60" s="0" t="n">
        <f aca="false">F59+1</f>
        <v>54</v>
      </c>
      <c r="G60" s="61" t="n">
        <f aca="false">1/(1+E60/12)^F60</f>
        <v>0.791724051908844</v>
      </c>
    </row>
    <row r="61" customFormat="false" ht="12.75" hidden="false" customHeight="false" outlineLevel="0" collapsed="false">
      <c r="A61" s="1" t="n">
        <v>38626</v>
      </c>
      <c r="C61" s="60" t="n">
        <v>4.242</v>
      </c>
      <c r="E61" s="61" t="n">
        <v>0.0521771366921797</v>
      </c>
      <c r="F61" s="0" t="n">
        <f aca="false">F60+1</f>
        <v>55</v>
      </c>
      <c r="G61" s="61" t="n">
        <f aca="false">1/(1+E61/12)^F61</f>
        <v>0.787708801223439</v>
      </c>
    </row>
    <row r="62" customFormat="false" ht="12.75" hidden="false" customHeight="false" outlineLevel="0" collapsed="false">
      <c r="A62" s="1" t="n">
        <v>38657</v>
      </c>
      <c r="C62" s="60" t="n">
        <v>4.358</v>
      </c>
      <c r="E62" s="61" t="n">
        <v>0.0523491293476233</v>
      </c>
      <c r="F62" s="0" t="n">
        <f aca="false">F61+1</f>
        <v>56</v>
      </c>
      <c r="G62" s="61" t="n">
        <f aca="false">1/(1+E62/12)^F62</f>
        <v>0.783672073314455</v>
      </c>
    </row>
    <row r="63" customFormat="false" ht="12.75" hidden="false" customHeight="false" outlineLevel="0" collapsed="false">
      <c r="A63" s="1" t="n">
        <v>38687</v>
      </c>
      <c r="C63" s="60" t="n">
        <v>4.481</v>
      </c>
      <c r="E63" s="61" t="n">
        <v>0.0525155738622849</v>
      </c>
      <c r="F63" s="0" t="n">
        <f aca="false">F62+1</f>
        <v>57</v>
      </c>
      <c r="G63" s="61" t="n">
        <f aca="false">1/(1+E63/12)^F63</f>
        <v>0.77965424624902</v>
      </c>
    </row>
    <row r="64" customFormat="false" ht="12.75" hidden="false" customHeight="false" outlineLevel="0" collapsed="false">
      <c r="A64" s="1" t="n">
        <v>38718</v>
      </c>
      <c r="C64" s="60" t="n">
        <v>4.486</v>
      </c>
      <c r="E64" s="61" t="n">
        <v>0.0526875665371405</v>
      </c>
      <c r="F64" s="0" t="n">
        <f aca="false">F63+1</f>
        <v>58</v>
      </c>
      <c r="G64" s="61" t="n">
        <f aca="false">1/(1+E64/12)^F64</f>
        <v>0.775614895118913</v>
      </c>
    </row>
    <row r="65" customFormat="false" ht="12.75" hidden="false" customHeight="false" outlineLevel="0" collapsed="false">
      <c r="A65" s="1" t="n">
        <v>38749</v>
      </c>
      <c r="C65" s="60" t="n">
        <v>4.366</v>
      </c>
      <c r="E65" s="61" t="n">
        <v>0.0528595592218601</v>
      </c>
      <c r="F65" s="0" t="n">
        <f aca="false">F64+1</f>
        <v>59</v>
      </c>
      <c r="G65" s="61" t="n">
        <f aca="false">1/(1+E65/12)^F65</f>
        <v>0.771574459593817</v>
      </c>
    </row>
    <row r="66" customFormat="false" ht="12.75" hidden="false" customHeight="false" outlineLevel="0" collapsed="false">
      <c r="A66" s="1" t="n">
        <v>38777</v>
      </c>
      <c r="C66" s="60" t="n">
        <v>4.226</v>
      </c>
      <c r="E66" s="61" t="n">
        <v>0.0530149074616975</v>
      </c>
      <c r="F66" s="0" t="n">
        <f aca="false">F65+1</f>
        <v>60</v>
      </c>
      <c r="G66" s="61" t="n">
        <f aca="false">1/(1+E66/12)^F66</f>
        <v>0.767596773210175</v>
      </c>
    </row>
    <row r="67" customFormat="false" ht="12.75" hidden="false" customHeight="false" outlineLevel="0" collapsed="false">
      <c r="A67" s="1" t="n">
        <v>38808</v>
      </c>
      <c r="C67" s="60" t="n">
        <v>4.072</v>
      </c>
      <c r="E67" s="61" t="n">
        <v>0.053172526865175</v>
      </c>
      <c r="F67" s="0" t="n">
        <f aca="false">F66+1</f>
        <v>61</v>
      </c>
      <c r="G67" s="61" t="n">
        <f aca="false">1/(1+E67/12)^F67</f>
        <v>0.763611138973768</v>
      </c>
    </row>
    <row r="68" customFormat="false" ht="12.75" hidden="false" customHeight="false" outlineLevel="0" collapsed="false">
      <c r="A68" s="1" t="n">
        <v>38838</v>
      </c>
      <c r="C68" s="60" t="n">
        <v>4.116</v>
      </c>
      <c r="E68" s="61" t="n">
        <v>0.0532527316221159</v>
      </c>
      <c r="F68" s="0" t="n">
        <f aca="false">F67+1</f>
        <v>62</v>
      </c>
      <c r="G68" s="61" t="n">
        <f aca="false">1/(1+E68/12)^F68</f>
        <v>0.759928888903787</v>
      </c>
    </row>
    <row r="69" customFormat="false" ht="12.75" hidden="false" customHeight="false" outlineLevel="0" collapsed="false">
      <c r="A69" s="1" t="n">
        <v>38869</v>
      </c>
      <c r="C69" s="60" t="n">
        <v>4.162</v>
      </c>
      <c r="E69" s="61" t="n">
        <v>0.0533356098732072</v>
      </c>
      <c r="F69" s="0" t="n">
        <f aca="false">F68+1</f>
        <v>63</v>
      </c>
      <c r="G69" s="61" t="n">
        <f aca="false">1/(1+E69/12)^F69</f>
        <v>0.756243765056443</v>
      </c>
    </row>
    <row r="70" customFormat="false" ht="12.75" hidden="false" customHeight="false" outlineLevel="0" collapsed="false">
      <c r="A70" s="1" t="n">
        <v>38899</v>
      </c>
      <c r="C70" s="60" t="n">
        <v>4.2</v>
      </c>
      <c r="E70" s="61" t="n">
        <v>0.0534158146345076</v>
      </c>
      <c r="F70" s="0" t="n">
        <f aca="false">F69+1</f>
        <v>64</v>
      </c>
      <c r="G70" s="61" t="n">
        <f aca="false">1/(1+E70/12)^F70</f>
        <v>0.752576847494897</v>
      </c>
    </row>
    <row r="71" customFormat="false" ht="12.75" hidden="false" customHeight="false" outlineLevel="0" collapsed="false">
      <c r="A71" s="1" t="n">
        <v>38930</v>
      </c>
      <c r="C71" s="60" t="n">
        <v>4.245</v>
      </c>
      <c r="E71" s="61" t="n">
        <v>0.0534986928901047</v>
      </c>
      <c r="F71" s="0" t="n">
        <f aca="false">F70+1</f>
        <v>65</v>
      </c>
      <c r="G71" s="61" t="n">
        <f aca="false">1/(1+E71/12)^F71</f>
        <v>0.748906948398982</v>
      </c>
    </row>
    <row r="72" customFormat="false" ht="12.75" hidden="false" customHeight="false" outlineLevel="0" collapsed="false">
      <c r="A72" s="1" t="n">
        <v>38961</v>
      </c>
      <c r="C72" s="60" t="n">
        <v>4.259</v>
      </c>
      <c r="E72" s="61" t="n">
        <v>0.053581571147991</v>
      </c>
      <c r="F72" s="0" t="n">
        <f aca="false">F71+1</f>
        <v>66</v>
      </c>
      <c r="G72" s="61" t="n">
        <f aca="false">1/(1+E72/12)^F72</f>
        <v>0.745244699164984</v>
      </c>
    </row>
    <row r="73" customFormat="false" ht="12.75" hidden="false" customHeight="false" outlineLevel="0" collapsed="false">
      <c r="A73" s="1" t="n">
        <v>38991</v>
      </c>
      <c r="C73" s="60" t="n">
        <v>4.282</v>
      </c>
      <c r="E73" s="61" t="n">
        <v>0.0536617759158671</v>
      </c>
      <c r="F73" s="0" t="n">
        <f aca="false">F72+1</f>
        <v>67</v>
      </c>
      <c r="G73" s="61" t="n">
        <f aca="false">1/(1+E73/12)^F73</f>
        <v>0.741601183458792</v>
      </c>
    </row>
    <row r="74" customFormat="false" ht="12.75" hidden="false" customHeight="false" outlineLevel="0" collapsed="false">
      <c r="A74" s="1" t="n">
        <v>39022</v>
      </c>
      <c r="C74" s="60" t="n">
        <v>4.398</v>
      </c>
      <c r="E74" s="61" t="n">
        <v>0.0537446541782582</v>
      </c>
      <c r="F74" s="0" t="n">
        <f aca="false">F73+1</f>
        <v>68</v>
      </c>
      <c r="G74" s="61" t="n">
        <f aca="false">1/(1+E74/12)^F74</f>
        <v>0.737954532182213</v>
      </c>
    </row>
    <row r="75" customFormat="false" ht="12.75" hidden="false" customHeight="false" outlineLevel="0" collapsed="false">
      <c r="A75" s="1" t="n">
        <v>39052</v>
      </c>
      <c r="C75" s="60" t="n">
        <v>4.521</v>
      </c>
      <c r="E75" s="61" t="n">
        <v>0.0538248589504935</v>
      </c>
      <c r="F75" s="0" t="n">
        <f aca="false">F74+1</f>
        <v>69</v>
      </c>
      <c r="G75" s="61" t="n">
        <f aca="false">1/(1+E75/12)^F75</f>
        <v>0.734326954843442</v>
      </c>
    </row>
    <row r="76" customFormat="false" ht="12.75" hidden="false" customHeight="false" outlineLevel="0" collapsed="false">
      <c r="C76" s="0" t="n">
        <v>4.81</v>
      </c>
      <c r="E76" s="61" t="n">
        <v>0.0548037176725154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7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78" activeCellId="0" sqref="L7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4.65"/>
    <col collapsed="false" customWidth="true" hidden="false" outlineLevel="0" max="3" min="3" style="0" width="15.32"/>
    <col collapsed="false" customWidth="true" hidden="false" outlineLevel="0" max="4" min="4" style="0" width="15.82"/>
    <col collapsed="false" customWidth="true" hidden="false" outlineLevel="0" max="5" min="5" style="0" width="14.99"/>
    <col collapsed="false" customWidth="true" hidden="false" outlineLevel="0" max="16" min="15" style="63" width="13.65"/>
    <col collapsed="false" customWidth="true" hidden="false" outlineLevel="0" max="19" min="17" style="63" width="13.49"/>
    <col collapsed="false" customWidth="true" hidden="false" outlineLevel="0" max="20" min="20" style="0" width="13.15"/>
    <col collapsed="false" customWidth="true" hidden="false" outlineLevel="0" max="21" min="21" style="0" width="14.49"/>
    <col collapsed="false" customWidth="true" hidden="false" outlineLevel="0" max="23" min="23" style="0" width="13.99"/>
    <col collapsed="false" customWidth="true" hidden="false" outlineLevel="0" max="27" min="27" style="0" width="11.99"/>
  </cols>
  <sheetData>
    <row r="1" customFormat="false" ht="22.5" hidden="false" customHeight="false" outlineLevel="0" collapsed="false">
      <c r="A1" s="17" t="s">
        <v>49</v>
      </c>
      <c r="O1" s="64" t="s">
        <v>50</v>
      </c>
      <c r="P1" s="64"/>
      <c r="Q1" s="64"/>
      <c r="R1" s="64"/>
      <c r="S1" s="64"/>
      <c r="T1" s="17"/>
      <c r="U1" s="17"/>
      <c r="V1" s="17"/>
      <c r="W1" s="17"/>
      <c r="X1" s="17"/>
      <c r="Y1" s="17"/>
      <c r="Z1" s="17"/>
      <c r="AA1" s="17"/>
      <c r="AB1" s="17"/>
    </row>
    <row r="2" customFormat="false" ht="15.75" hidden="false" customHeight="false" outlineLevel="0" collapsed="false">
      <c r="A2" s="3"/>
      <c r="O2" s="65" t="n">
        <v>36892</v>
      </c>
      <c r="P2" s="65" t="n">
        <v>36893</v>
      </c>
      <c r="Q2" s="65" t="n">
        <v>36894</v>
      </c>
      <c r="R2" s="66" t="s">
        <v>51</v>
      </c>
      <c r="S2" s="67" t="n">
        <v>1.08</v>
      </c>
      <c r="T2" s="18"/>
      <c r="U2" s="18"/>
      <c r="V2" s="18"/>
      <c r="W2" s="18"/>
      <c r="X2" s="18"/>
      <c r="Y2" s="18"/>
      <c r="Z2" s="18"/>
      <c r="AA2" s="18"/>
      <c r="AB2" s="18"/>
    </row>
    <row r="3" customFormat="false" ht="12.75" hidden="false" customHeight="false" outlineLevel="0" collapsed="false">
      <c r="A3" s="33"/>
      <c r="E3" s="68"/>
      <c r="F3" s="69"/>
      <c r="G3" s="70" t="n">
        <v>2001</v>
      </c>
      <c r="H3" s="70" t="n">
        <v>2002</v>
      </c>
      <c r="I3" s="70" t="n">
        <v>2003</v>
      </c>
      <c r="J3" s="70" t="n">
        <v>2004</v>
      </c>
      <c r="K3" s="70" t="n">
        <v>2005</v>
      </c>
      <c r="L3" s="70" t="n">
        <v>2006</v>
      </c>
      <c r="M3" s="71" t="n">
        <v>2007</v>
      </c>
      <c r="O3" s="72" t="s">
        <v>52</v>
      </c>
      <c r="P3" s="72" t="s">
        <v>52</v>
      </c>
      <c r="Q3" s="72" t="s">
        <v>52</v>
      </c>
      <c r="R3" s="72" t="s">
        <v>52</v>
      </c>
      <c r="S3" s="72" t="s">
        <v>52</v>
      </c>
      <c r="T3" s="73" t="s">
        <v>53</v>
      </c>
      <c r="U3" s="73" t="s">
        <v>53</v>
      </c>
    </row>
    <row r="4" customFormat="false" ht="12.75" hidden="false" customHeight="false" outlineLevel="0" collapsed="false">
      <c r="E4" s="74"/>
      <c r="F4" s="75" t="s">
        <v>54</v>
      </c>
      <c r="G4" s="76" t="n">
        <v>9889</v>
      </c>
      <c r="H4" s="76" t="n">
        <v>5966</v>
      </c>
      <c r="I4" s="76" t="n">
        <v>3507</v>
      </c>
      <c r="J4" s="76" t="n">
        <v>2255</v>
      </c>
      <c r="K4" s="76" t="n">
        <v>1838</v>
      </c>
      <c r="L4" s="76" t="n">
        <v>1622</v>
      </c>
      <c r="M4" s="77" t="n">
        <v>1106</v>
      </c>
      <c r="O4" s="72" t="s">
        <v>55</v>
      </c>
      <c r="P4" s="72" t="s">
        <v>55</v>
      </c>
      <c r="Q4" s="72" t="s">
        <v>55</v>
      </c>
      <c r="R4" s="72" t="s">
        <v>56</v>
      </c>
      <c r="S4" s="72" t="s">
        <v>56</v>
      </c>
      <c r="T4" s="73" t="s">
        <v>57</v>
      </c>
      <c r="U4" s="73" t="s">
        <v>58</v>
      </c>
      <c r="V4" s="0" t="s">
        <v>22</v>
      </c>
      <c r="Z4" s="0" t="s">
        <v>23</v>
      </c>
    </row>
    <row r="5" customFormat="false" ht="12.75" hidden="false" customHeight="false" outlineLevel="0" collapsed="false">
      <c r="A5" s="33"/>
      <c r="E5" s="78"/>
      <c r="F5" s="79" t="s">
        <v>59</v>
      </c>
      <c r="G5" s="80" t="n">
        <f aca="false">G4*1000/365</f>
        <v>27093.1506849315</v>
      </c>
      <c r="H5" s="80" t="n">
        <f aca="false">H4*1000/365</f>
        <v>16345.2054794521</v>
      </c>
      <c r="I5" s="80" t="n">
        <f aca="false">I4*1000/365</f>
        <v>9608.21917808219</v>
      </c>
      <c r="J5" s="80" t="n">
        <f aca="false">J4*1000/365</f>
        <v>6178.08219178082</v>
      </c>
      <c r="K5" s="80" t="n">
        <f aca="false">K4*1000/365</f>
        <v>5035.61643835616</v>
      </c>
      <c r="L5" s="80" t="n">
        <f aca="false">L4*1000/365</f>
        <v>4443.83561643836</v>
      </c>
      <c r="M5" s="81" t="n">
        <f aca="false">M4*1000/365</f>
        <v>3030.13698630137</v>
      </c>
      <c r="O5" s="72" t="s">
        <v>60</v>
      </c>
      <c r="P5" s="72" t="s">
        <v>61</v>
      </c>
      <c r="Q5" s="72" t="s">
        <v>62</v>
      </c>
      <c r="R5" s="72" t="s">
        <v>63</v>
      </c>
      <c r="S5" s="72" t="s">
        <v>64</v>
      </c>
      <c r="T5" s="73" t="s">
        <v>65</v>
      </c>
      <c r="U5" s="73" t="s">
        <v>66</v>
      </c>
      <c r="W5" s="33" t="s">
        <v>24</v>
      </c>
      <c r="AA5" s="0" t="s">
        <v>24</v>
      </c>
    </row>
    <row r="6" customFormat="false" ht="12.75" hidden="false" customHeight="false" outlineLevel="0" collapsed="false">
      <c r="A6" s="34" t="str">
        <f aca="false">'Summary by month'!A6</f>
        <v>Month</v>
      </c>
      <c r="B6" s="82" t="s">
        <v>67</v>
      </c>
      <c r="C6" s="82" t="s">
        <v>68</v>
      </c>
      <c r="D6" s="82" t="s">
        <v>69</v>
      </c>
      <c r="E6" s="82" t="s">
        <v>70</v>
      </c>
      <c r="O6" s="83" t="s">
        <v>71</v>
      </c>
      <c r="P6" s="83" t="s">
        <v>71</v>
      </c>
      <c r="Q6" s="83" t="s">
        <v>71</v>
      </c>
      <c r="R6" s="83" t="s">
        <v>51</v>
      </c>
      <c r="S6" s="83" t="s">
        <v>51</v>
      </c>
      <c r="T6" s="34" t="s">
        <v>51</v>
      </c>
      <c r="U6" s="34" t="s">
        <v>51</v>
      </c>
      <c r="V6" s="22" t="s">
        <v>14</v>
      </c>
      <c r="W6" s="22" t="s">
        <v>16</v>
      </c>
      <c r="X6" s="22"/>
      <c r="Y6" s="22"/>
      <c r="Z6" s="22" t="s">
        <v>14</v>
      </c>
      <c r="AA6" s="22" t="s">
        <v>17</v>
      </c>
      <c r="AB6" s="22"/>
    </row>
    <row r="7" customFormat="false" ht="12.75" hidden="false" customHeight="false" outlineLevel="0" collapsed="false">
      <c r="A7" s="84" t="n">
        <f aca="false">'Summary by month'!A7</f>
        <v>36982</v>
      </c>
      <c r="B7" s="13" t="n">
        <f aca="false">$G$5</f>
        <v>27093.1506849315</v>
      </c>
      <c r="C7" s="39" t="n">
        <f aca="false">'Summary by deal'!AK6</f>
        <v>35000</v>
      </c>
      <c r="D7" s="85" t="n">
        <f aca="false">C7-B7</f>
        <v>7906.84931506849</v>
      </c>
      <c r="E7" s="86" t="n">
        <f aca="false">D7/B7</f>
        <v>0.291839417534634</v>
      </c>
      <c r="O7" s="87" t="n">
        <v>871683.779128584</v>
      </c>
      <c r="P7" s="87" t="n">
        <v>20083.4876360368</v>
      </c>
      <c r="Q7" s="88" t="n">
        <f aca="false">P7+O7</f>
        <v>891767.266764621</v>
      </c>
      <c r="R7" s="88" t="n">
        <f aca="false">O7*$U$2</f>
        <v>0</v>
      </c>
      <c r="S7" s="88" t="n">
        <f aca="false">Q7*$U$2</f>
        <v>0</v>
      </c>
      <c r="T7" s="23" t="n">
        <f aca="false">A7+E7</f>
        <v>36982.2918394175</v>
      </c>
      <c r="U7" s="13" t="n">
        <v>957991</v>
      </c>
      <c r="V7" s="0" t="n">
        <v>2001</v>
      </c>
      <c r="W7" s="36" t="n">
        <f aca="false">(A7*C7+A8*C8+A9*C9+A10*C10+A11*C11+A12*C12+A13*C13+A14*C14+A15*C15)/SUM(A7:A15)</f>
        <v>33107.2166522927</v>
      </c>
      <c r="Z7" s="0" t="n">
        <f aca="false">V7</f>
        <v>2001</v>
      </c>
      <c r="AA7" s="36" t="n">
        <f aca="false">(E7*G7+E8*G8+E9*G9+E10*G10+E11*G11+E12*G12+E13*G13+E14*G14+E15*G15)/SUM(E7:E15)</f>
        <v>0</v>
      </c>
    </row>
    <row r="8" customFormat="false" ht="12.75" hidden="false" customHeight="false" outlineLevel="0" collapsed="false">
      <c r="A8" s="84" t="n">
        <f aca="false">'Summary by month'!A8</f>
        <v>37012</v>
      </c>
      <c r="B8" s="13" t="n">
        <f aca="false">$G$5</f>
        <v>27093.1506849315</v>
      </c>
      <c r="C8" s="39" t="n">
        <f aca="false">'Summary by deal'!AK7</f>
        <v>35000</v>
      </c>
      <c r="D8" s="85" t="n">
        <f aca="false">C8-B8</f>
        <v>7906.84931506849</v>
      </c>
      <c r="E8" s="86" t="n">
        <f aca="false">D8/B8</f>
        <v>0.291839417534634</v>
      </c>
      <c r="O8" s="87" t="n">
        <v>842952.871035475</v>
      </c>
      <c r="P8" s="87" t="n">
        <v>19601.1151153699</v>
      </c>
      <c r="Q8" s="88" t="n">
        <f aca="false">P8+O8</f>
        <v>862553.986150845</v>
      </c>
      <c r="R8" s="88" t="n">
        <f aca="false">O8*$U$2</f>
        <v>0</v>
      </c>
      <c r="S8" s="88" t="n">
        <f aca="false">Q8*$U$2</f>
        <v>0</v>
      </c>
      <c r="T8" s="23" t="n">
        <f aca="false">A8+E8</f>
        <v>37012.2918394175</v>
      </c>
      <c r="U8" s="13" t="n">
        <v>1018601</v>
      </c>
      <c r="W8" s="36"/>
      <c r="AA8" s="36"/>
    </row>
    <row r="9" customFormat="false" ht="12.75" hidden="false" customHeight="false" outlineLevel="0" collapsed="false">
      <c r="A9" s="84" t="n">
        <f aca="false">'Summary by month'!A9</f>
        <v>37043</v>
      </c>
      <c r="B9" s="13" t="n">
        <f aca="false">$G$5</f>
        <v>27093.1506849315</v>
      </c>
      <c r="C9" s="39" t="n">
        <f aca="false">'Summary by deal'!AK8</f>
        <v>35000</v>
      </c>
      <c r="D9" s="85" t="n">
        <f aca="false">C9-B9</f>
        <v>7906.84931506849</v>
      </c>
      <c r="E9" s="86" t="n">
        <f aca="false">D9/B9</f>
        <v>0.291839417534634</v>
      </c>
      <c r="O9" s="87" t="n">
        <v>815168.940618926</v>
      </c>
      <c r="P9" s="87" t="n">
        <v>19128.758739317</v>
      </c>
      <c r="Q9" s="88" t="n">
        <f aca="false">P9+O9</f>
        <v>834297.699358243</v>
      </c>
      <c r="R9" s="88" t="n">
        <f aca="false">O9*$U$2</f>
        <v>0</v>
      </c>
      <c r="S9" s="88" t="n">
        <f aca="false">Q9*$U$2</f>
        <v>0</v>
      </c>
      <c r="T9" s="23" t="n">
        <f aca="false">A9+E9</f>
        <v>37043.2918394175</v>
      </c>
      <c r="U9" s="13" t="n">
        <v>988064</v>
      </c>
      <c r="W9" s="36"/>
      <c r="AA9" s="36"/>
    </row>
    <row r="10" customFormat="false" ht="12.75" hidden="false" customHeight="false" outlineLevel="0" collapsed="false">
      <c r="A10" s="84" t="n">
        <f aca="false">'Summary by month'!A10</f>
        <v>37073</v>
      </c>
      <c r="B10" s="13" t="n">
        <f aca="false">$G$5</f>
        <v>27093.1506849315</v>
      </c>
      <c r="C10" s="39" t="n">
        <f aca="false">'Summary by deal'!AK9</f>
        <v>35000</v>
      </c>
      <c r="D10" s="85" t="n">
        <f aca="false">C10-B10</f>
        <v>7906.84931506849</v>
      </c>
      <c r="E10" s="86" t="n">
        <f aca="false">D10/B10</f>
        <v>0.291839417534634</v>
      </c>
      <c r="O10" s="87" t="n">
        <v>788300.775265783</v>
      </c>
      <c r="P10" s="87" t="n">
        <v>18666.28109274</v>
      </c>
      <c r="Q10" s="88" t="n">
        <f aca="false">P10+O10</f>
        <v>806967.056358523</v>
      </c>
      <c r="R10" s="88" t="n">
        <f aca="false">O10*$U$2</f>
        <v>0</v>
      </c>
      <c r="S10" s="88" t="n">
        <f aca="false">Q10*$U$2</f>
        <v>0</v>
      </c>
      <c r="T10" s="23" t="n">
        <f aca="false">A10+E10</f>
        <v>37073.2918394175</v>
      </c>
      <c r="U10" s="13" t="n">
        <v>1015378</v>
      </c>
      <c r="W10" s="36"/>
      <c r="AA10" s="36"/>
    </row>
    <row r="11" customFormat="false" ht="12.75" hidden="false" customHeight="false" outlineLevel="0" collapsed="false">
      <c r="A11" s="84" t="n">
        <f aca="false">'Summary by month'!A11</f>
        <v>37104</v>
      </c>
      <c r="B11" s="13" t="n">
        <f aca="false">$G$5</f>
        <v>27093.1506849315</v>
      </c>
      <c r="C11" s="39" t="n">
        <f aca="false">'Summary by deal'!AK10</f>
        <v>35000</v>
      </c>
      <c r="D11" s="85" t="n">
        <f aca="false">C11-B11</f>
        <v>7906.84931506849</v>
      </c>
      <c r="E11" s="86" t="n">
        <f aca="false">D11/B11</f>
        <v>0.291839417534634</v>
      </c>
      <c r="O11" s="87" t="n">
        <v>762318.191138166</v>
      </c>
      <c r="P11" s="87" t="n">
        <v>18213.5429764692</v>
      </c>
      <c r="Q11" s="88" t="n">
        <f aca="false">P11+O11</f>
        <v>780531.734114635</v>
      </c>
      <c r="R11" s="88" t="n">
        <f aca="false">O11*$U$2</f>
        <v>0</v>
      </c>
      <c r="S11" s="88" t="n">
        <f aca="false">Q11*$U$2</f>
        <v>0</v>
      </c>
      <c r="T11" s="23" t="n">
        <f aca="false">A11+E11</f>
        <v>37104.2918394175</v>
      </c>
      <c r="U11" s="13" t="n">
        <v>983542</v>
      </c>
      <c r="W11" s="36"/>
      <c r="AA11" s="36"/>
    </row>
    <row r="12" customFormat="false" ht="12.75" hidden="false" customHeight="false" outlineLevel="0" collapsed="false">
      <c r="A12" s="84" t="n">
        <f aca="false">'Summary by month'!A12</f>
        <v>37135</v>
      </c>
      <c r="B12" s="13" t="n">
        <f aca="false">$G$5</f>
        <v>27093.1506849315</v>
      </c>
      <c r="C12" s="39" t="n">
        <f aca="false">'Summary by deal'!AK11</f>
        <v>30750</v>
      </c>
      <c r="D12" s="85" t="n">
        <f aca="false">C12-B12</f>
        <v>3656.84931506849</v>
      </c>
      <c r="E12" s="86" t="n">
        <f aca="false">D12/B12</f>
        <v>0.134973202548286</v>
      </c>
      <c r="O12" s="87" t="n">
        <v>737191.999264788</v>
      </c>
      <c r="P12" s="87" t="n">
        <v>17770.4036729196</v>
      </c>
      <c r="Q12" s="88" t="n">
        <f aca="false">P12+O12</f>
        <v>754962.402937708</v>
      </c>
      <c r="R12" s="88" t="n">
        <f aca="false">O12*$U$2</f>
        <v>0</v>
      </c>
      <c r="S12" s="88" t="n">
        <f aca="false">Q12*$U$2</f>
        <v>0</v>
      </c>
      <c r="T12" s="23" t="n">
        <f aca="false">A12+E12</f>
        <v>37135.1349732026</v>
      </c>
      <c r="U12" s="13" t="n">
        <v>1008419</v>
      </c>
      <c r="W12" s="36"/>
      <c r="AA12" s="36"/>
    </row>
    <row r="13" customFormat="false" ht="12.75" hidden="false" customHeight="false" outlineLevel="0" collapsed="false">
      <c r="A13" s="84" t="n">
        <f aca="false">'Summary by month'!A13</f>
        <v>37165</v>
      </c>
      <c r="B13" s="13" t="n">
        <f aca="false">$G$5</f>
        <v>27093.1506849315</v>
      </c>
      <c r="C13" s="39" t="n">
        <f aca="false">'Summary by deal'!AK12</f>
        <v>30750</v>
      </c>
      <c r="D13" s="85" t="n">
        <f aca="false">C13-B13</f>
        <v>3656.84931506849</v>
      </c>
      <c r="E13" s="86" t="n">
        <f aca="false">D13/B13</f>
        <v>0.134973202548286</v>
      </c>
      <c r="O13" s="87" t="n">
        <v>712893.972749914</v>
      </c>
      <c r="P13" s="87" t="n">
        <v>17336.7211961796</v>
      </c>
      <c r="Q13" s="88" t="n">
        <f aca="false">P13+O13</f>
        <v>730230.693946094</v>
      </c>
      <c r="R13" s="88" t="n">
        <f aca="false">O13*$U$2</f>
        <v>0</v>
      </c>
      <c r="S13" s="88" t="n">
        <f aca="false">Q13*$U$2</f>
        <v>0</v>
      </c>
      <c r="T13" s="23" t="n">
        <f aca="false">A13+E13</f>
        <v>37165.1349732026</v>
      </c>
      <c r="U13" s="13" t="n">
        <v>1001355</v>
      </c>
      <c r="W13" s="36"/>
      <c r="AA13" s="36"/>
    </row>
    <row r="14" customFormat="false" ht="12.75" hidden="false" customHeight="false" outlineLevel="0" collapsed="false">
      <c r="A14" s="84" t="n">
        <f aca="false">'Summary by month'!A14</f>
        <v>37196</v>
      </c>
      <c r="B14" s="13" t="n">
        <f aca="false">$G$5</f>
        <v>27093.1506849315</v>
      </c>
      <c r="C14" s="39" t="n">
        <f aca="false">'Summary by deal'!AK13</f>
        <v>30750</v>
      </c>
      <c r="D14" s="85" t="n">
        <f aca="false">C14-B14</f>
        <v>3656.84931506849</v>
      </c>
      <c r="E14" s="86" t="n">
        <f aca="false">D14/B14</f>
        <v>0.134973202548286</v>
      </c>
      <c r="O14" s="87" t="n">
        <v>689396.815063115</v>
      </c>
      <c r="P14" s="87" t="n">
        <v>16912.3525273019</v>
      </c>
      <c r="Q14" s="88" t="n">
        <f aca="false">P14+O14</f>
        <v>706309.167590417</v>
      </c>
      <c r="R14" s="88" t="n">
        <f aca="false">O14*$U$2</f>
        <v>0</v>
      </c>
      <c r="S14" s="88" t="n">
        <f aca="false">Q14*$U$2</f>
        <v>0</v>
      </c>
      <c r="T14" s="23" t="n">
        <f aca="false">A14+E14</f>
        <v>37196.1349732026</v>
      </c>
      <c r="U14" s="13" t="n">
        <v>982420</v>
      </c>
      <c r="W14" s="36"/>
      <c r="AA14" s="36"/>
    </row>
    <row r="15" customFormat="false" ht="12.75" hidden="false" customHeight="false" outlineLevel="0" collapsed="false">
      <c r="A15" s="84" t="n">
        <f aca="false">'Summary by month'!A15</f>
        <v>37226</v>
      </c>
      <c r="B15" s="13" t="n">
        <f aca="false">$G$5</f>
        <v>27093.1506849315</v>
      </c>
      <c r="C15" s="39" t="n">
        <f aca="false">'Summary by deal'!AK14</f>
        <v>30750</v>
      </c>
      <c r="D15" s="85" t="n">
        <f aca="false">C15-B15</f>
        <v>3656.84931506849</v>
      </c>
      <c r="E15" s="86" t="n">
        <f aca="false">D15/B15</f>
        <v>0.134973202548286</v>
      </c>
      <c r="O15" s="87" t="n">
        <v>644700.388898901</v>
      </c>
      <c r="P15" s="87" t="n">
        <v>16090.9806859369</v>
      </c>
      <c r="Q15" s="88" t="n">
        <f aca="false">P15+O15</f>
        <v>660791.369584838</v>
      </c>
      <c r="R15" s="88" t="n">
        <f aca="false">O15*$U$2</f>
        <v>0</v>
      </c>
      <c r="S15" s="88" t="n">
        <f aca="false">Q15*$U$2</f>
        <v>0</v>
      </c>
      <c r="T15" s="23" t="n">
        <f aca="false">A15+E15</f>
        <v>37226.1349732026</v>
      </c>
      <c r="U15" s="13" t="n">
        <v>952188</v>
      </c>
      <c r="W15" s="36"/>
      <c r="AA15" s="36"/>
    </row>
    <row r="16" customFormat="false" ht="12.75" hidden="false" customHeight="false" outlineLevel="0" collapsed="false">
      <c r="A16" s="84" t="n">
        <f aca="false">'Summary by month'!A16</f>
        <v>37257</v>
      </c>
      <c r="B16" s="13" t="n">
        <f aca="false">$H$5</f>
        <v>16345.2054794521</v>
      </c>
      <c r="C16" s="39" t="n">
        <f aca="false">'Summary by deal'!AK15</f>
        <v>35000</v>
      </c>
      <c r="D16" s="85" t="n">
        <f aca="false">C16-B16</f>
        <v>18654.7945205479</v>
      </c>
      <c r="E16" s="86" t="n">
        <f aca="false">D16/B16</f>
        <v>1.14130070398927</v>
      </c>
      <c r="O16" s="87" t="n">
        <v>599035.29512771</v>
      </c>
      <c r="P16" s="87" t="n">
        <v>13367.0482999657</v>
      </c>
      <c r="Q16" s="88" t="n">
        <f aca="false">P16+O16</f>
        <v>612402.343427676</v>
      </c>
      <c r="R16" s="88" t="n">
        <f aca="false">O16*$U$2</f>
        <v>0</v>
      </c>
      <c r="S16" s="88" t="n">
        <f aca="false">Q16*$U$2</f>
        <v>0</v>
      </c>
      <c r="T16" s="23" t="n">
        <f aca="false">A16+E16</f>
        <v>37258.141300704</v>
      </c>
      <c r="V16" s="0" t="n">
        <v>2002</v>
      </c>
      <c r="W16" s="36" t="n">
        <f aca="false">(A16*C16+A17*C17+A18*C18+A19*C19+A20*C20+A21*C21+A22*C22+A23*C23+A24*C24+A25*C25+A26*C26+A27*C27)/SUM(A16:A27)</f>
        <v>35000</v>
      </c>
      <c r="Z16" s="0" t="n">
        <f aca="false">V16</f>
        <v>2002</v>
      </c>
      <c r="AA16" s="36" t="n">
        <f aca="false">(E16*G16+E17*G17+E18*G18+E19*G19+E20*G20+E21*G21+E22*G22+E23*G23+E24*G24+E25*G25+E26*G26+E27*G27)/SUM(E16:E27)</f>
        <v>0</v>
      </c>
    </row>
    <row r="17" customFormat="false" ht="12.75" hidden="false" customHeight="false" outlineLevel="0" collapsed="false">
      <c r="A17" s="84" t="n">
        <f aca="false">'Summary by month'!A17</f>
        <v>37288</v>
      </c>
      <c r="B17" s="13" t="n">
        <f aca="false">$H$5</f>
        <v>16345.2054794521</v>
      </c>
      <c r="C17" s="39" t="n">
        <f aca="false">'Summary by deal'!AK16</f>
        <v>35000</v>
      </c>
      <c r="D17" s="85" t="n">
        <f aca="false">C17-B17</f>
        <v>18654.7945205479</v>
      </c>
      <c r="E17" s="86" t="n">
        <f aca="false">D17/B17</f>
        <v>1.14130070398927</v>
      </c>
      <c r="O17" s="87" t="n">
        <v>574902.792646946</v>
      </c>
      <c r="P17" s="87" t="n">
        <v>14024.5791522932</v>
      </c>
      <c r="Q17" s="88" t="n">
        <f aca="false">P17+O17</f>
        <v>588927.371799239</v>
      </c>
      <c r="R17" s="88" t="n">
        <f aca="false">O17*$U$2</f>
        <v>0</v>
      </c>
      <c r="S17" s="88" t="n">
        <f aca="false">Q17*$U$2</f>
        <v>0</v>
      </c>
      <c r="T17" s="23" t="n">
        <f aca="false">A17+E17</f>
        <v>37289.141300704</v>
      </c>
      <c r="W17" s="36"/>
      <c r="AA17" s="36"/>
    </row>
    <row r="18" customFormat="false" ht="12.75" hidden="false" customHeight="false" outlineLevel="0" collapsed="false">
      <c r="A18" s="84" t="n">
        <f aca="false">'Summary by month'!A18</f>
        <v>37316</v>
      </c>
      <c r="B18" s="13" t="n">
        <f aca="false">$H$5</f>
        <v>16345.2054794521</v>
      </c>
      <c r="C18" s="39" t="n">
        <f aca="false">'Summary by deal'!AK17</f>
        <v>35000</v>
      </c>
      <c r="D18" s="85" t="n">
        <f aca="false">C18-B18</f>
        <v>18654.7945205479</v>
      </c>
      <c r="E18" s="86" t="n">
        <f aca="false">D18/B18</f>
        <v>1.14130070398927</v>
      </c>
      <c r="O18" s="87" t="n">
        <v>551742.482757704</v>
      </c>
      <c r="P18" s="87" t="n">
        <v>14609.7740169625</v>
      </c>
      <c r="Q18" s="88" t="n">
        <f aca="false">P18+O18</f>
        <v>566352.256774667</v>
      </c>
      <c r="R18" s="88" t="n">
        <f aca="false">O18*$U$2</f>
        <v>0</v>
      </c>
      <c r="S18" s="88" t="n">
        <f aca="false">Q18*$U$2</f>
        <v>0</v>
      </c>
      <c r="T18" s="23" t="n">
        <f aca="false">A18+E18</f>
        <v>37317.141300704</v>
      </c>
      <c r="W18" s="36"/>
      <c r="AA18" s="36"/>
    </row>
    <row r="19" customFormat="false" ht="12.75" hidden="false" customHeight="false" outlineLevel="0" collapsed="false">
      <c r="A19" s="84" t="n">
        <f aca="false">'Summary by month'!A19</f>
        <v>37347</v>
      </c>
      <c r="B19" s="13" t="n">
        <f aca="false">$H$5</f>
        <v>16345.2054794521</v>
      </c>
      <c r="C19" s="39" t="n">
        <f aca="false">'Summary by deal'!AK18</f>
        <v>35000</v>
      </c>
      <c r="D19" s="85" t="n">
        <f aca="false">C19-B19</f>
        <v>18654.7945205479</v>
      </c>
      <c r="E19" s="86" t="n">
        <f aca="false">D19/B19</f>
        <v>1.14130070398927</v>
      </c>
      <c r="O19" s="87" t="n">
        <v>529515.200088067</v>
      </c>
      <c r="P19" s="87" t="n">
        <v>15127.3044262275</v>
      </c>
      <c r="Q19" s="88" t="n">
        <f aca="false">P19+O19</f>
        <v>544642.504514294</v>
      </c>
      <c r="R19" s="88" t="n">
        <f aca="false">O19*$U$2</f>
        <v>0</v>
      </c>
      <c r="S19" s="88" t="n">
        <f aca="false">Q19*$U$2</f>
        <v>0</v>
      </c>
      <c r="T19" s="23" t="n">
        <f aca="false">A19+E19</f>
        <v>37348.141300704</v>
      </c>
      <c r="W19" s="36"/>
      <c r="AA19" s="36"/>
    </row>
    <row r="20" customFormat="false" ht="12.75" hidden="false" customHeight="false" outlineLevel="0" collapsed="false">
      <c r="A20" s="84" t="n">
        <f aca="false">'Summary by month'!A20</f>
        <v>37377</v>
      </c>
      <c r="B20" s="13" t="n">
        <f aca="false">$H$5</f>
        <v>16345.2054794521</v>
      </c>
      <c r="C20" s="39" t="n">
        <f aca="false">'Summary by deal'!AK19</f>
        <v>35000</v>
      </c>
      <c r="D20" s="85" t="n">
        <f aca="false">C20-B20</f>
        <v>18654.7945205479</v>
      </c>
      <c r="E20" s="86" t="n">
        <f aca="false">D20/B20</f>
        <v>1.14130070398927</v>
      </c>
      <c r="O20" s="87" t="n">
        <v>508183.357067025</v>
      </c>
      <c r="P20" s="87" t="n">
        <v>15581.5863498501</v>
      </c>
      <c r="Q20" s="88" t="n">
        <f aca="false">P20+O20</f>
        <v>523764.943416875</v>
      </c>
      <c r="R20" s="88" t="n">
        <f aca="false">O20*$U$2</f>
        <v>0</v>
      </c>
      <c r="S20" s="88" t="n">
        <f aca="false">Q20*$U$2</f>
        <v>0</v>
      </c>
      <c r="T20" s="23" t="n">
        <f aca="false">A20+E20</f>
        <v>37378.141300704</v>
      </c>
      <c r="W20" s="36"/>
      <c r="AA20" s="36"/>
    </row>
    <row r="21" customFormat="false" ht="12.75" hidden="false" customHeight="false" outlineLevel="0" collapsed="false">
      <c r="A21" s="84" t="n">
        <f aca="false">'Summary by month'!A21</f>
        <v>37408</v>
      </c>
      <c r="B21" s="13" t="n">
        <f aca="false">$H$5</f>
        <v>16345.2054794521</v>
      </c>
      <c r="C21" s="39" t="n">
        <f aca="false">'Summary by deal'!AK20</f>
        <v>35000</v>
      </c>
      <c r="D21" s="85" t="n">
        <f aca="false">C21-B21</f>
        <v>18654.7945205479</v>
      </c>
      <c r="E21" s="86" t="n">
        <f aca="false">D21/B21</f>
        <v>1.14130070398927</v>
      </c>
      <c r="O21" s="87" t="n">
        <v>487710.880361811</v>
      </c>
      <c r="P21" s="87" t="n">
        <v>15976.7930729432</v>
      </c>
      <c r="Q21" s="88" t="n">
        <f aca="false">P21+O21</f>
        <v>503687.673434754</v>
      </c>
      <c r="R21" s="88" t="n">
        <f aca="false">O21*$U$2</f>
        <v>0</v>
      </c>
      <c r="S21" s="88" t="n">
        <f aca="false">Q21*$U$2</f>
        <v>0</v>
      </c>
      <c r="T21" s="23" t="n">
        <f aca="false">A21+E21</f>
        <v>37409.141300704</v>
      </c>
      <c r="W21" s="36"/>
      <c r="AA21" s="36"/>
    </row>
    <row r="22" customFormat="false" ht="12.75" hidden="false" customHeight="false" outlineLevel="0" collapsed="false">
      <c r="A22" s="84" t="n">
        <f aca="false">'Summary by month'!A22</f>
        <v>37438</v>
      </c>
      <c r="B22" s="13" t="n">
        <f aca="false">$H$5</f>
        <v>16345.2054794521</v>
      </c>
      <c r="C22" s="39" t="n">
        <f aca="false">'Summary by deal'!AK21</f>
        <v>35000</v>
      </c>
      <c r="D22" s="85" t="n">
        <f aca="false">C22-B22</f>
        <v>18654.7945205479</v>
      </c>
      <c r="E22" s="86" t="n">
        <f aca="false">D22/B22</f>
        <v>1.14130070398927</v>
      </c>
      <c r="O22" s="87" t="n">
        <v>468063.149875884</v>
      </c>
      <c r="P22" s="87" t="n">
        <v>16316.8674560316</v>
      </c>
      <c r="Q22" s="88" t="n">
        <f aca="false">P22+O22</f>
        <v>484380.017331915</v>
      </c>
      <c r="R22" s="88" t="n">
        <f aca="false">O22*$U$2</f>
        <v>0</v>
      </c>
      <c r="S22" s="88" t="n">
        <f aca="false">Q22*$U$2</f>
        <v>0</v>
      </c>
      <c r="T22" s="23" t="n">
        <f aca="false">A22+E22</f>
        <v>37439.141300704</v>
      </c>
      <c r="W22" s="36"/>
      <c r="AA22" s="36"/>
    </row>
    <row r="23" customFormat="false" ht="12.75" hidden="false" customHeight="false" outlineLevel="0" collapsed="false">
      <c r="A23" s="84" t="n">
        <f aca="false">'Summary by month'!A23</f>
        <v>37469</v>
      </c>
      <c r="B23" s="13" t="n">
        <f aca="false">$H$5</f>
        <v>16345.2054794521</v>
      </c>
      <c r="C23" s="39" t="n">
        <f aca="false">'Summary by deal'!AK22</f>
        <v>35000</v>
      </c>
      <c r="D23" s="85" t="n">
        <f aca="false">C23-B23</f>
        <v>18654.7945205479</v>
      </c>
      <c r="E23" s="86" t="n">
        <f aca="false">D23/B23</f>
        <v>1.14130070398927</v>
      </c>
      <c r="O23" s="87" t="n">
        <v>449206.940204422</v>
      </c>
      <c r="P23" s="87" t="n">
        <v>16605.5336060154</v>
      </c>
      <c r="Q23" s="88" t="n">
        <f aca="false">P23+O23</f>
        <v>465812.473810437</v>
      </c>
      <c r="R23" s="88" t="n">
        <f aca="false">O23*$U$2</f>
        <v>0</v>
      </c>
      <c r="S23" s="88" t="n">
        <f aca="false">Q23*$U$2</f>
        <v>0</v>
      </c>
      <c r="T23" s="23" t="n">
        <f aca="false">A23+E23</f>
        <v>37470.141300704</v>
      </c>
      <c r="W23" s="36"/>
      <c r="AA23" s="36"/>
    </row>
    <row r="24" customFormat="false" ht="12.75" hidden="false" customHeight="false" outlineLevel="0" collapsed="false">
      <c r="A24" s="84" t="n">
        <f aca="false">'Summary by month'!A24</f>
        <v>37500</v>
      </c>
      <c r="B24" s="13" t="n">
        <f aca="false">$H$5</f>
        <v>16345.2054794521</v>
      </c>
      <c r="C24" s="39" t="n">
        <f aca="false">'Summary by deal'!AK23</f>
        <v>35000</v>
      </c>
      <c r="D24" s="85" t="n">
        <f aca="false">C24-B24</f>
        <v>18654.7945205479</v>
      </c>
      <c r="E24" s="86" t="n">
        <f aca="false">D24/B24</f>
        <v>1.14130070398927</v>
      </c>
      <c r="O24" s="87" t="n">
        <v>431110.364448316</v>
      </c>
      <c r="P24" s="87" t="n">
        <v>16846.3079854182</v>
      </c>
      <c r="Q24" s="88" t="n">
        <f aca="false">P24+O24</f>
        <v>447956.672433734</v>
      </c>
      <c r="R24" s="88" t="n">
        <f aca="false">O24*$U$2</f>
        <v>0</v>
      </c>
      <c r="S24" s="88" t="n">
        <f aca="false">Q24*$U$2</f>
        <v>0</v>
      </c>
      <c r="T24" s="23" t="n">
        <f aca="false">A24+E24</f>
        <v>37501.141300704</v>
      </c>
      <c r="W24" s="36"/>
      <c r="AA24" s="36"/>
    </row>
    <row r="25" customFormat="false" ht="12.75" hidden="false" customHeight="false" outlineLevel="0" collapsed="false">
      <c r="A25" s="84" t="n">
        <f aca="false">'Summary by month'!A25</f>
        <v>37530</v>
      </c>
      <c r="B25" s="13" t="n">
        <f aca="false">$H$5</f>
        <v>16345.2054794521</v>
      </c>
      <c r="C25" s="39" t="n">
        <f aca="false">'Summary by deal'!AK24</f>
        <v>35000</v>
      </c>
      <c r="D25" s="85" t="n">
        <f aca="false">C25-B25</f>
        <v>18654.7945205479</v>
      </c>
      <c r="E25" s="86" t="n">
        <f aca="false">D25/B25</f>
        <v>1.14130070398927</v>
      </c>
      <c r="O25" s="87" t="n">
        <v>413742.820291649</v>
      </c>
      <c r="P25" s="87" t="n">
        <v>17042.5099860551</v>
      </c>
      <c r="Q25" s="88" t="n">
        <f aca="false">P25+O25</f>
        <v>430785.330277705</v>
      </c>
      <c r="R25" s="88" t="n">
        <f aca="false">O25*$U$2</f>
        <v>0</v>
      </c>
      <c r="S25" s="88" t="n">
        <f aca="false">Q25*$U$2</f>
        <v>0</v>
      </c>
      <c r="T25" s="23" t="n">
        <f aca="false">A25+E25</f>
        <v>37531.141300704</v>
      </c>
      <c r="W25" s="36"/>
      <c r="AA25" s="36"/>
    </row>
    <row r="26" customFormat="false" ht="12.75" hidden="false" customHeight="false" outlineLevel="0" collapsed="false">
      <c r="A26" s="84" t="n">
        <f aca="false">'Summary by month'!A26</f>
        <v>37561</v>
      </c>
      <c r="B26" s="13" t="n">
        <f aca="false">$H$5</f>
        <v>16345.2054794521</v>
      </c>
      <c r="C26" s="39" t="n">
        <f aca="false">'Summary by deal'!AK25</f>
        <v>35000</v>
      </c>
      <c r="D26" s="85" t="n">
        <f aca="false">C26-B26</f>
        <v>18654.7945205479</v>
      </c>
      <c r="E26" s="86" t="n">
        <f aca="false">D26/B26</f>
        <v>1.14130070398927</v>
      </c>
      <c r="O26" s="87" t="n">
        <v>397074.93825148</v>
      </c>
      <c r="P26" s="87" t="n">
        <v>17197.2719920744</v>
      </c>
      <c r="Q26" s="88" t="n">
        <f aca="false">P26+O26</f>
        <v>414272.210243555</v>
      </c>
      <c r="R26" s="88" t="n">
        <f aca="false">O26*$U$2</f>
        <v>0</v>
      </c>
      <c r="S26" s="88" t="n">
        <f aca="false">Q26*$U$2</f>
        <v>0</v>
      </c>
      <c r="T26" s="23" t="n">
        <f aca="false">A26+E26</f>
        <v>37562.141300704</v>
      </c>
      <c r="W26" s="36"/>
      <c r="AA26" s="36"/>
    </row>
    <row r="27" customFormat="false" ht="12.75" hidden="false" customHeight="false" outlineLevel="0" collapsed="false">
      <c r="A27" s="84" t="n">
        <f aca="false">'Summary by month'!A27</f>
        <v>37591</v>
      </c>
      <c r="B27" s="13" t="n">
        <f aca="false">$H$5</f>
        <v>16345.2054794521</v>
      </c>
      <c r="C27" s="39" t="n">
        <f aca="false">'Summary by deal'!AK26</f>
        <v>35000</v>
      </c>
      <c r="D27" s="85" t="n">
        <f aca="false">C27-B27</f>
        <v>18654.7945205479</v>
      </c>
      <c r="E27" s="86" t="n">
        <f aca="false">D27/B27</f>
        <v>1.14130070398927</v>
      </c>
      <c r="O27" s="87" t="n">
        <v>365726.550761966</v>
      </c>
      <c r="P27" s="87" t="n">
        <v>17394.1275118189</v>
      </c>
      <c r="Q27" s="88" t="n">
        <f aca="false">P27+O27</f>
        <v>383120.678273785</v>
      </c>
      <c r="R27" s="88" t="n">
        <f aca="false">O27*$U$2</f>
        <v>0</v>
      </c>
      <c r="S27" s="88" t="n">
        <f aca="false">Q27*$U$2</f>
        <v>0</v>
      </c>
      <c r="T27" s="23" t="n">
        <f aca="false">A27+E27</f>
        <v>37592.141300704</v>
      </c>
      <c r="W27" s="36"/>
      <c r="AA27" s="36"/>
    </row>
    <row r="28" customFormat="false" ht="12.75" hidden="false" customHeight="false" outlineLevel="0" collapsed="false">
      <c r="A28" s="84" t="n">
        <f aca="false">'Summary by month'!A28</f>
        <v>37622</v>
      </c>
      <c r="B28" s="13" t="n">
        <f aca="false">$I$5</f>
        <v>9608.21917808219</v>
      </c>
      <c r="C28" s="39" t="n">
        <f aca="false">'Summary by deal'!AK27</f>
        <v>35000</v>
      </c>
      <c r="D28" s="85" t="n">
        <f aca="false">C28-B28</f>
        <v>25391.7808219178</v>
      </c>
      <c r="E28" s="86" t="n">
        <f aca="false">D28/B28</f>
        <v>2.64271457085828</v>
      </c>
      <c r="O28" s="87" t="n">
        <v>336223.766102186</v>
      </c>
      <c r="P28" s="87" t="n">
        <v>18405.9792288841</v>
      </c>
      <c r="Q28" s="88" t="n">
        <f aca="false">P28+O28</f>
        <v>354629.74533107</v>
      </c>
      <c r="R28" s="88" t="n">
        <f aca="false">O28*$U$2</f>
        <v>0</v>
      </c>
      <c r="S28" s="88" t="n">
        <f aca="false">Q28*$U$2</f>
        <v>0</v>
      </c>
      <c r="T28" s="23" t="n">
        <f aca="false">A28+E28</f>
        <v>37624.6427145709</v>
      </c>
      <c r="V28" s="0" t="n">
        <v>2003</v>
      </c>
      <c r="W28" s="36" t="n">
        <f aca="false">(A28*C28+A29*C29+A30*C30+A31*C31+A32*C32+A33*C33+A34*C34+A35*C35+A36*C36+A37*C37+A38*C38+A39*C39)/SUM(A28:A39)</f>
        <v>35000</v>
      </c>
      <c r="Z28" s="0" t="n">
        <f aca="false">V28</f>
        <v>2003</v>
      </c>
      <c r="AA28" s="36"/>
    </row>
    <row r="29" customFormat="false" ht="12.75" hidden="false" customHeight="false" outlineLevel="0" collapsed="false">
      <c r="A29" s="84" t="n">
        <f aca="false">'Summary by month'!A29</f>
        <v>37653</v>
      </c>
      <c r="B29" s="13" t="n">
        <f aca="false">$I$5</f>
        <v>9608.21917808219</v>
      </c>
      <c r="C29" s="39" t="n">
        <f aca="false">'Summary by deal'!AK28</f>
        <v>35000</v>
      </c>
      <c r="D29" s="85" t="n">
        <f aca="false">C29-B29</f>
        <v>25391.7808219178</v>
      </c>
      <c r="E29" s="86" t="n">
        <f aca="false">D29/B29</f>
        <v>2.64271457085828</v>
      </c>
      <c r="O29" s="87" t="n">
        <v>324601.645816259</v>
      </c>
      <c r="P29" s="87" t="n">
        <v>17439.1263072679</v>
      </c>
      <c r="Q29" s="88" t="n">
        <f aca="false">P29+O29</f>
        <v>342040.772123527</v>
      </c>
      <c r="R29" s="88" t="n">
        <f aca="false">O29*$U$2</f>
        <v>0</v>
      </c>
      <c r="S29" s="88" t="n">
        <f aca="false">Q29*$U$2</f>
        <v>0</v>
      </c>
      <c r="T29" s="23" t="n">
        <f aca="false">A29+E29</f>
        <v>37655.6427145709</v>
      </c>
      <c r="W29" s="36"/>
      <c r="AA29" s="36"/>
    </row>
    <row r="30" customFormat="false" ht="12.75" hidden="false" customHeight="false" outlineLevel="0" collapsed="false">
      <c r="A30" s="84" t="n">
        <f aca="false">'Summary by month'!A30</f>
        <v>37681</v>
      </c>
      <c r="B30" s="13" t="n">
        <f aca="false">$I$5</f>
        <v>9608.21917808219</v>
      </c>
      <c r="C30" s="39" t="n">
        <f aca="false">'Summary by deal'!AK29</f>
        <v>35000</v>
      </c>
      <c r="D30" s="85" t="n">
        <f aca="false">C30-B30</f>
        <v>25391.7808219178</v>
      </c>
      <c r="E30" s="86" t="n">
        <f aca="false">D30/B30</f>
        <v>2.64271457085828</v>
      </c>
      <c r="O30" s="87" t="n">
        <v>313381.262984846</v>
      </c>
      <c r="P30" s="87" t="n">
        <v>16517.4308927342</v>
      </c>
      <c r="Q30" s="88" t="n">
        <f aca="false">P30+O30</f>
        <v>329898.69387758</v>
      </c>
      <c r="R30" s="88" t="n">
        <f aca="false">O30*$U$2</f>
        <v>0</v>
      </c>
      <c r="S30" s="88" t="n">
        <f aca="false">Q30*$U$2</f>
        <v>0</v>
      </c>
      <c r="T30" s="23" t="n">
        <f aca="false">A30+E30</f>
        <v>37683.6427145709</v>
      </c>
      <c r="W30" s="36"/>
      <c r="AA30" s="36"/>
    </row>
    <row r="31" customFormat="false" ht="12.75" hidden="false" customHeight="false" outlineLevel="0" collapsed="false">
      <c r="A31" s="84" t="n">
        <f aca="false">'Summary by month'!A31</f>
        <v>37712</v>
      </c>
      <c r="B31" s="13" t="n">
        <f aca="false">$I$5</f>
        <v>9608.21917808219</v>
      </c>
      <c r="C31" s="39" t="n">
        <f aca="false">'Summary by deal'!AK30</f>
        <v>35000</v>
      </c>
      <c r="D31" s="85" t="n">
        <f aca="false">C31-B31</f>
        <v>25391.7808219178</v>
      </c>
      <c r="E31" s="86" t="n">
        <f aca="false">D31/B31</f>
        <v>2.64271457085828</v>
      </c>
      <c r="O31" s="87" t="n">
        <v>302548.730900667</v>
      </c>
      <c r="P31" s="87" t="n">
        <v>15638.9154037577</v>
      </c>
      <c r="Q31" s="88" t="n">
        <f aca="false">P31+O31</f>
        <v>318187.646304424</v>
      </c>
      <c r="R31" s="88" t="n">
        <f aca="false">O31*$U$2</f>
        <v>0</v>
      </c>
      <c r="S31" s="88" t="n">
        <f aca="false">Q31*$U$2</f>
        <v>0</v>
      </c>
      <c r="T31" s="23" t="n">
        <f aca="false">A31+E31</f>
        <v>37714.6427145709</v>
      </c>
      <c r="W31" s="36"/>
      <c r="AA31" s="36"/>
    </row>
    <row r="32" customFormat="false" ht="12.75" hidden="false" customHeight="false" outlineLevel="0" collapsed="false">
      <c r="A32" s="84" t="n">
        <f aca="false">'Summary by month'!A32</f>
        <v>37742</v>
      </c>
      <c r="B32" s="13" t="n">
        <f aca="false">$I$5</f>
        <v>9608.21917808219</v>
      </c>
      <c r="C32" s="39" t="n">
        <f aca="false">'Summary by deal'!AK31</f>
        <v>35000</v>
      </c>
      <c r="D32" s="85" t="n">
        <f aca="false">C32-B32</f>
        <v>25391.7808219178</v>
      </c>
      <c r="E32" s="86" t="n">
        <f aca="false">D32/B32</f>
        <v>2.64271457085828</v>
      </c>
      <c r="O32" s="87" t="n">
        <v>292090.642873025</v>
      </c>
      <c r="P32" s="87" t="n">
        <v>14801.6854073633</v>
      </c>
      <c r="Q32" s="88" t="n">
        <f aca="false">P32+O32</f>
        <v>306892.328280388</v>
      </c>
      <c r="R32" s="88" t="n">
        <f aca="false">O32*$U$2</f>
        <v>0</v>
      </c>
      <c r="S32" s="88" t="n">
        <f aca="false">Q32*$U$2</f>
        <v>0</v>
      </c>
      <c r="T32" s="23" t="n">
        <f aca="false">A32+E32</f>
        <v>37744.6427145709</v>
      </c>
      <c r="W32" s="36"/>
      <c r="AA32" s="36"/>
    </row>
    <row r="33" customFormat="false" ht="12.75" hidden="false" customHeight="false" outlineLevel="0" collapsed="false">
      <c r="A33" s="84" t="n">
        <f aca="false">'Summary by month'!A33</f>
        <v>37773</v>
      </c>
      <c r="B33" s="13" t="n">
        <f aca="false">$I$5</f>
        <v>9608.21917808219</v>
      </c>
      <c r="C33" s="39" t="n">
        <f aca="false">'Summary by deal'!AK32</f>
        <v>35000</v>
      </c>
      <c r="D33" s="85" t="n">
        <f aca="false">C33-B33</f>
        <v>25391.7808219178</v>
      </c>
      <c r="E33" s="86" t="n">
        <f aca="false">D33/B33</f>
        <v>2.64271457085828</v>
      </c>
      <c r="O33" s="87" t="n">
        <v>281994.05563525</v>
      </c>
      <c r="P33" s="87" t="n">
        <v>14003.9262199237</v>
      </c>
      <c r="Q33" s="88" t="n">
        <f aca="false">P33+O33</f>
        <v>295997.981855174</v>
      </c>
      <c r="R33" s="88" t="n">
        <f aca="false">O33*$U$2</f>
        <v>0</v>
      </c>
      <c r="S33" s="88" t="n">
        <f aca="false">Q33*$U$2</f>
        <v>0</v>
      </c>
      <c r="T33" s="23" t="n">
        <f aca="false">A33+E33</f>
        <v>37775.6427145709</v>
      </c>
      <c r="W33" s="36"/>
      <c r="AA33" s="36"/>
    </row>
    <row r="34" customFormat="false" ht="12.75" hidden="false" customHeight="false" outlineLevel="0" collapsed="false">
      <c r="A34" s="84" t="n">
        <f aca="false">'Summary by month'!A34</f>
        <v>37803</v>
      </c>
      <c r="B34" s="13" t="n">
        <f aca="false">$I$5</f>
        <v>9608.21917808219</v>
      </c>
      <c r="C34" s="39" t="n">
        <f aca="false">'Summary by deal'!AK33</f>
        <v>35000</v>
      </c>
      <c r="D34" s="85" t="n">
        <f aca="false">C34-B34</f>
        <v>25391.7808219178</v>
      </c>
      <c r="E34" s="86" t="n">
        <f aca="false">D34/B34</f>
        <v>2.64271457085828</v>
      </c>
      <c r="O34" s="87" t="n">
        <v>272246.473325697</v>
      </c>
      <c r="P34" s="87" t="n">
        <v>13243.8996440953</v>
      </c>
      <c r="Q34" s="88" t="n">
        <f aca="false">P34+O34</f>
        <v>285490.372969792</v>
      </c>
      <c r="R34" s="88" t="n">
        <f aca="false">O34*$U$2</f>
        <v>0</v>
      </c>
      <c r="S34" s="88" t="n">
        <f aca="false">Q34*$U$2</f>
        <v>0</v>
      </c>
      <c r="T34" s="23" t="n">
        <f aca="false">A34+E34</f>
        <v>37805.6427145709</v>
      </c>
      <c r="W34" s="36"/>
      <c r="AA34" s="36"/>
    </row>
    <row r="35" customFormat="false" ht="12.75" hidden="false" customHeight="false" outlineLevel="0" collapsed="false">
      <c r="A35" s="84" t="n">
        <f aca="false">'Summary by month'!A35</f>
        <v>37834</v>
      </c>
      <c r="B35" s="13" t="n">
        <f aca="false">$I$5</f>
        <v>9608.21917808219</v>
      </c>
      <c r="C35" s="39" t="n">
        <f aca="false">'Summary by deal'!AK34</f>
        <v>35000</v>
      </c>
      <c r="D35" s="85" t="n">
        <f aca="false">C35-B35</f>
        <v>25391.7808219178</v>
      </c>
      <c r="E35" s="86" t="n">
        <f aca="false">D35/B35</f>
        <v>2.64271457085828</v>
      </c>
      <c r="O35" s="87" t="n">
        <v>262835.832022462</v>
      </c>
      <c r="P35" s="87" t="n">
        <v>12519.9408365225</v>
      </c>
      <c r="Q35" s="88" t="n">
        <f aca="false">P35+O35</f>
        <v>275355.772858984</v>
      </c>
      <c r="R35" s="88" t="n">
        <f aca="false">O35*$U$2</f>
        <v>0</v>
      </c>
      <c r="S35" s="88" t="n">
        <f aca="false">Q35*$U$2</f>
        <v>0</v>
      </c>
      <c r="T35" s="23" t="n">
        <f aca="false">A35+E35</f>
        <v>37836.6427145709</v>
      </c>
      <c r="W35" s="36"/>
      <c r="AA35" s="36"/>
    </row>
    <row r="36" customFormat="false" ht="12.75" hidden="false" customHeight="false" outlineLevel="0" collapsed="false">
      <c r="A36" s="84" t="n">
        <f aca="false">'Summary by month'!A36</f>
        <v>37865</v>
      </c>
      <c r="B36" s="13" t="n">
        <f aca="false">$I$5</f>
        <v>9608.21917808219</v>
      </c>
      <c r="C36" s="39" t="n">
        <f aca="false">'Summary by deal'!AK35</f>
        <v>35000</v>
      </c>
      <c r="D36" s="85" t="n">
        <f aca="false">C36-B36</f>
        <v>25391.7808219178</v>
      </c>
      <c r="E36" s="86" t="n">
        <f aca="false">D36/B36</f>
        <v>2.64271457085828</v>
      </c>
      <c r="O36" s="87" t="n">
        <v>253750.484812687</v>
      </c>
      <c r="P36" s="87" t="n">
        <v>11830.4553011545</v>
      </c>
      <c r="Q36" s="88" t="n">
        <f aca="false">P36+O36</f>
        <v>265580.940113841</v>
      </c>
      <c r="R36" s="88" t="n">
        <f aca="false">O36*$U$2</f>
        <v>0</v>
      </c>
      <c r="S36" s="88" t="n">
        <f aca="false">Q36*$U$2</f>
        <v>0</v>
      </c>
      <c r="T36" s="23" t="n">
        <f aca="false">A36+E36</f>
        <v>37867.6427145709</v>
      </c>
      <c r="W36" s="36"/>
      <c r="AA36" s="36"/>
    </row>
    <row r="37" customFormat="false" ht="12.75" hidden="false" customHeight="false" outlineLevel="0" collapsed="false">
      <c r="A37" s="84" t="n">
        <f aca="false">'Summary by month'!A37</f>
        <v>37895</v>
      </c>
      <c r="B37" s="13" t="n">
        <f aca="false">$I$5</f>
        <v>9608.21917808219</v>
      </c>
      <c r="C37" s="39" t="n">
        <f aca="false">'Summary by deal'!AK36</f>
        <v>35000</v>
      </c>
      <c r="D37" s="85" t="n">
        <f aca="false">C37-B37</f>
        <v>25391.7808219178</v>
      </c>
      <c r="E37" s="86" t="n">
        <f aca="false">D37/B37</f>
        <v>2.64271457085828</v>
      </c>
      <c r="O37" s="87" t="n">
        <v>244979.187377963</v>
      </c>
      <c r="P37" s="87" t="n">
        <v>11173.9160032152</v>
      </c>
      <c r="Q37" s="88" t="n">
        <f aca="false">P37+O37</f>
        <v>256153.103381179</v>
      </c>
      <c r="R37" s="88" t="n">
        <f aca="false">O37*$U$2</f>
        <v>0</v>
      </c>
      <c r="S37" s="88" t="n">
        <f aca="false">Q37*$U$2</f>
        <v>0</v>
      </c>
      <c r="T37" s="23" t="n">
        <f aca="false">A37+E37</f>
        <v>37897.6427145709</v>
      </c>
      <c r="W37" s="36"/>
      <c r="AA37" s="36"/>
    </row>
    <row r="38" customFormat="false" ht="12.75" hidden="false" customHeight="false" outlineLevel="0" collapsed="false">
      <c r="A38" s="84" t="n">
        <f aca="false">'Summary by month'!A38</f>
        <v>37926</v>
      </c>
      <c r="B38" s="13" t="n">
        <f aca="false">$I$5</f>
        <v>9608.21917808219</v>
      </c>
      <c r="C38" s="39" t="n">
        <f aca="false">'Summary by deal'!AK37</f>
        <v>35000</v>
      </c>
      <c r="D38" s="85" t="n">
        <f aca="false">C38-B38</f>
        <v>25391.7808219178</v>
      </c>
      <c r="E38" s="86" t="n">
        <f aca="false">D38/B38</f>
        <v>2.64271457085828</v>
      </c>
      <c r="O38" s="87" t="n">
        <v>236511.084078003</v>
      </c>
      <c r="P38" s="87" t="n">
        <v>10548.8605990632</v>
      </c>
      <c r="Q38" s="88" t="n">
        <f aca="false">P38+O38</f>
        <v>247059.944677066</v>
      </c>
      <c r="R38" s="88" t="n">
        <f aca="false">O38*$U$2</f>
        <v>0</v>
      </c>
      <c r="S38" s="88" t="n">
        <f aca="false">Q38*$U$2</f>
        <v>0</v>
      </c>
      <c r="T38" s="23" t="n">
        <f aca="false">A38+E38</f>
        <v>37928.6427145709</v>
      </c>
      <c r="W38" s="36"/>
      <c r="AA38" s="36"/>
    </row>
    <row r="39" customFormat="false" ht="12.75" hidden="false" customHeight="false" outlineLevel="0" collapsed="false">
      <c r="A39" s="84" t="n">
        <f aca="false">'Summary by month'!A39</f>
        <v>37956</v>
      </c>
      <c r="B39" s="13" t="n">
        <f aca="false">$I$5</f>
        <v>9608.21917808219</v>
      </c>
      <c r="C39" s="39" t="n">
        <f aca="false">'Summary by deal'!AK38</f>
        <v>35000</v>
      </c>
      <c r="D39" s="85" t="n">
        <f aca="false">C39-B39</f>
        <v>25391.7808219178</v>
      </c>
      <c r="E39" s="86" t="n">
        <f aca="false">D39/B39</f>
        <v>2.64271457085828</v>
      </c>
      <c r="O39" s="87" t="n">
        <v>220442.900564481</v>
      </c>
      <c r="P39" s="87" t="n">
        <v>9387.65970716576</v>
      </c>
      <c r="Q39" s="88" t="n">
        <f aca="false">P39+O39</f>
        <v>229830.560271647</v>
      </c>
      <c r="R39" s="88" t="n">
        <f aca="false">O39*$U$2</f>
        <v>0</v>
      </c>
      <c r="S39" s="88" t="n">
        <f aca="false">Q39*$U$2</f>
        <v>0</v>
      </c>
      <c r="T39" s="23" t="n">
        <f aca="false">A39+E39</f>
        <v>37958.6427145709</v>
      </c>
      <c r="W39" s="36"/>
      <c r="AA39" s="36"/>
    </row>
    <row r="40" customFormat="false" ht="12.75" hidden="false" customHeight="false" outlineLevel="0" collapsed="false">
      <c r="A40" s="84" t="n">
        <f aca="false">'Summary by month'!A40</f>
        <v>37987</v>
      </c>
      <c r="B40" s="13" t="n">
        <f aca="false">$J$5</f>
        <v>6178.08219178082</v>
      </c>
      <c r="C40" s="39" t="n">
        <f aca="false">'Summary by deal'!AK39</f>
        <v>35000</v>
      </c>
      <c r="D40" s="85" t="n">
        <f aca="false">C40-B40</f>
        <v>28821.9178082192</v>
      </c>
      <c r="E40" s="86" t="n">
        <f aca="false">D40/B40</f>
        <v>4.66518847006652</v>
      </c>
      <c r="O40" s="87" t="n">
        <v>208678.187762728</v>
      </c>
      <c r="P40" s="87" t="n">
        <v>5038.51305694444</v>
      </c>
      <c r="Q40" s="88" t="n">
        <f aca="false">P40+O40</f>
        <v>213716.700819672</v>
      </c>
      <c r="R40" s="88" t="n">
        <f aca="false">O40*$U$2</f>
        <v>0</v>
      </c>
      <c r="S40" s="88" t="n">
        <f aca="false">Q40*$U$2</f>
        <v>0</v>
      </c>
      <c r="T40" s="23" t="n">
        <f aca="false">A40+E40</f>
        <v>37991.6651884701</v>
      </c>
      <c r="V40" s="0" t="n">
        <v>2004</v>
      </c>
      <c r="W40" s="36" t="n">
        <f aca="false">(A40*C40+A41*C41+A42*C42+A43*C43+A44*C44+A45*C45+A46*C46+A47*C47+A48*C48+A49*C49+A50*C50+A51*C51)/SUM(A40:A51)</f>
        <v>35000</v>
      </c>
      <c r="Z40" s="0" t="n">
        <f aca="false">V40</f>
        <v>2004</v>
      </c>
      <c r="AA40" s="36"/>
    </row>
    <row r="41" customFormat="false" ht="12.75" hidden="false" customHeight="false" outlineLevel="0" collapsed="false">
      <c r="A41" s="84" t="n">
        <f aca="false">'Summary by month'!A41</f>
        <v>38018</v>
      </c>
      <c r="B41" s="13" t="n">
        <f aca="false">$J$5</f>
        <v>6178.08219178082</v>
      </c>
      <c r="C41" s="39" t="n">
        <f aca="false">'Summary by deal'!AK40</f>
        <v>35000</v>
      </c>
      <c r="D41" s="85" t="n">
        <f aca="false">C41-B41</f>
        <v>28821.9178082192</v>
      </c>
      <c r="E41" s="86" t="n">
        <f aca="false">D41/B41</f>
        <v>4.66518847006652</v>
      </c>
      <c r="O41" s="87" t="n">
        <v>201363.254621882</v>
      </c>
      <c r="P41" s="87" t="n">
        <v>7350.89168875312</v>
      </c>
      <c r="Q41" s="88" t="n">
        <f aca="false">P41+O41</f>
        <v>208714.146310635</v>
      </c>
      <c r="R41" s="88" t="n">
        <f aca="false">O41*$U$2</f>
        <v>0</v>
      </c>
      <c r="S41" s="88" t="n">
        <f aca="false">Q41*$U$2</f>
        <v>0</v>
      </c>
      <c r="T41" s="23" t="n">
        <f aca="false">A41+E41</f>
        <v>38022.6651884701</v>
      </c>
      <c r="W41" s="36"/>
      <c r="AA41" s="36"/>
    </row>
    <row r="42" customFormat="false" ht="12.75" hidden="false" customHeight="false" outlineLevel="0" collapsed="false">
      <c r="A42" s="84" t="n">
        <f aca="false">'Summary by month'!A42</f>
        <v>38047</v>
      </c>
      <c r="B42" s="13" t="n">
        <f aca="false">$J$5</f>
        <v>6178.08219178082</v>
      </c>
      <c r="C42" s="39" t="n">
        <f aca="false">'Summary by deal'!AK41</f>
        <v>35000</v>
      </c>
      <c r="D42" s="85" t="n">
        <f aca="false">C42-B42</f>
        <v>28821.9178082192</v>
      </c>
      <c r="E42" s="86" t="n">
        <f aca="false">D42/B42</f>
        <v>4.66518847006652</v>
      </c>
      <c r="O42" s="87" t="n">
        <v>194304.736621634</v>
      </c>
      <c r="P42" s="87" t="n">
        <v>9523.95202602109</v>
      </c>
      <c r="Q42" s="88" t="n">
        <f aca="false">P42+O42</f>
        <v>203828.688647656</v>
      </c>
      <c r="R42" s="88" t="n">
        <f aca="false">O42*$U$2</f>
        <v>0</v>
      </c>
      <c r="S42" s="88" t="n">
        <f aca="false">Q42*$U$2</f>
        <v>0</v>
      </c>
      <c r="T42" s="23" t="n">
        <f aca="false">A42+E42</f>
        <v>38051.6651884701</v>
      </c>
      <c r="W42" s="36"/>
      <c r="AA42" s="36"/>
    </row>
    <row r="43" customFormat="false" ht="12.75" hidden="false" customHeight="false" outlineLevel="0" collapsed="false">
      <c r="A43" s="84" t="n">
        <f aca="false">'Summary by month'!A43</f>
        <v>38078</v>
      </c>
      <c r="B43" s="13" t="n">
        <f aca="false">$J$5</f>
        <v>6178.08219178082</v>
      </c>
      <c r="C43" s="39" t="n">
        <f aca="false">'Summary by deal'!AK42</f>
        <v>35000</v>
      </c>
      <c r="D43" s="85" t="n">
        <f aca="false">C43-B43</f>
        <v>28821.9178082192</v>
      </c>
      <c r="E43" s="86" t="n">
        <f aca="false">D43/B43</f>
        <v>4.66518847006652</v>
      </c>
      <c r="O43" s="87" t="n">
        <v>187493.645474183</v>
      </c>
      <c r="P43" s="87" t="n">
        <v>11563.9414226279</v>
      </c>
      <c r="Q43" s="88" t="n">
        <f aca="false">P43+O43</f>
        <v>199057.586896811</v>
      </c>
      <c r="R43" s="88" t="n">
        <f aca="false">O43*$U$2</f>
        <v>0</v>
      </c>
      <c r="S43" s="88" t="n">
        <f aca="false">Q43*$U$2</f>
        <v>0</v>
      </c>
      <c r="T43" s="23" t="n">
        <f aca="false">A43+E43</f>
        <v>38082.6651884701</v>
      </c>
      <c r="W43" s="36"/>
      <c r="AA43" s="36"/>
    </row>
    <row r="44" customFormat="false" ht="12.75" hidden="false" customHeight="false" outlineLevel="0" collapsed="false">
      <c r="A44" s="84" t="n">
        <f aca="false">'Summary by month'!A44</f>
        <v>38108</v>
      </c>
      <c r="B44" s="13" t="n">
        <f aca="false">$J$5</f>
        <v>6178.08219178082</v>
      </c>
      <c r="C44" s="39" t="n">
        <f aca="false">'Summary by deal'!AK43</f>
        <v>35000</v>
      </c>
      <c r="D44" s="85" t="n">
        <f aca="false">C44-B44</f>
        <v>28821.9178082192</v>
      </c>
      <c r="E44" s="86" t="n">
        <f aca="false">D44/B44</f>
        <v>4.66518847006652</v>
      </c>
      <c r="O44" s="87" t="n">
        <v>180921.307964062</v>
      </c>
      <c r="P44" s="87" t="n">
        <v>13476.8563182811</v>
      </c>
      <c r="Q44" s="88" t="n">
        <f aca="false">P44+O44</f>
        <v>194398.164282343</v>
      </c>
      <c r="R44" s="88" t="n">
        <f aca="false">O44*$U$2</f>
        <v>0</v>
      </c>
      <c r="S44" s="88" t="n">
        <f aca="false">Q44*$U$2</f>
        <v>0</v>
      </c>
      <c r="T44" s="23" t="n">
        <f aca="false">A44+E44</f>
        <v>38112.6651884701</v>
      </c>
      <c r="W44" s="36"/>
      <c r="AA44" s="36"/>
    </row>
    <row r="45" customFormat="false" ht="12.75" hidden="false" customHeight="false" outlineLevel="0" collapsed="false">
      <c r="A45" s="84" t="n">
        <f aca="false">'Summary by month'!A45</f>
        <v>38139</v>
      </c>
      <c r="B45" s="13" t="n">
        <f aca="false">$J$5</f>
        <v>6178.08219178082</v>
      </c>
      <c r="C45" s="39" t="n">
        <f aca="false">'Summary by deal'!AK44</f>
        <v>35000</v>
      </c>
      <c r="D45" s="85" t="n">
        <f aca="false">C45-B45</f>
        <v>28821.9178082192</v>
      </c>
      <c r="E45" s="86" t="n">
        <f aca="false">D45/B45</f>
        <v>4.66518847006652</v>
      </c>
      <c r="O45" s="87" t="n">
        <v>174579.354903705</v>
      </c>
      <c r="P45" s="87" t="n">
        <v>15268.4517811762</v>
      </c>
      <c r="Q45" s="88" t="n">
        <f aca="false">P45+O45</f>
        <v>189847.806684881</v>
      </c>
      <c r="R45" s="88" t="n">
        <f aca="false">O45*$U$2</f>
        <v>0</v>
      </c>
      <c r="S45" s="88" t="n">
        <f aca="false">Q45*$U$2</f>
        <v>0</v>
      </c>
      <c r="T45" s="23" t="n">
        <f aca="false">A45+E45</f>
        <v>38143.6651884701</v>
      </c>
      <c r="W45" s="36"/>
      <c r="AA45" s="36"/>
    </row>
    <row r="46" customFormat="false" ht="12.75" hidden="false" customHeight="false" outlineLevel="0" collapsed="false">
      <c r="A46" s="84" t="n">
        <f aca="false">'Summary by month'!A46</f>
        <v>38169</v>
      </c>
      <c r="B46" s="13" t="n">
        <f aca="false">$J$5</f>
        <v>6178.08219178082</v>
      </c>
      <c r="C46" s="39" t="n">
        <f aca="false">'Summary by deal'!AK45</f>
        <v>35000</v>
      </c>
      <c r="D46" s="85" t="n">
        <f aca="false">C46-B46</f>
        <v>28821.9178082192</v>
      </c>
      <c r="E46" s="86" t="n">
        <f aca="false">D46/B46</f>
        <v>4.66518847006652</v>
      </c>
      <c r="O46" s="87" t="n">
        <v>168459.710476159</v>
      </c>
      <c r="P46" s="87" t="n">
        <v>16944.2506986626</v>
      </c>
      <c r="Q46" s="88" t="n">
        <f aca="false">P46+O46</f>
        <v>185403.961174821</v>
      </c>
      <c r="R46" s="88" t="n">
        <f aca="false">O46*$U$2</f>
        <v>0</v>
      </c>
      <c r="S46" s="88" t="n">
        <f aca="false">Q46*$U$2</f>
        <v>0</v>
      </c>
      <c r="T46" s="23" t="n">
        <f aca="false">A46+E46</f>
        <v>38173.6651884701</v>
      </c>
      <c r="W46" s="36"/>
      <c r="AA46" s="36"/>
    </row>
    <row r="47" customFormat="false" ht="12.75" hidden="false" customHeight="false" outlineLevel="0" collapsed="false">
      <c r="A47" s="84" t="n">
        <f aca="false">'Summary by month'!A47</f>
        <v>38200</v>
      </c>
      <c r="B47" s="13" t="n">
        <f aca="false">$J$5</f>
        <v>6178.08219178082</v>
      </c>
      <c r="C47" s="39" t="n">
        <f aca="false">'Summary by deal'!AK46</f>
        <v>35000</v>
      </c>
      <c r="D47" s="85" t="n">
        <f aca="false">C47-B47</f>
        <v>28821.9178082192</v>
      </c>
      <c r="E47" s="86" t="n">
        <f aca="false">D47/B47</f>
        <v>4.66518847006652</v>
      </c>
      <c r="O47" s="87" t="n">
        <v>162554.581951368</v>
      </c>
      <c r="P47" s="87" t="n">
        <v>18509.5526286613</v>
      </c>
      <c r="Q47" s="88" t="n">
        <f aca="false">P47+O47</f>
        <v>181064.134580029</v>
      </c>
      <c r="R47" s="88" t="n">
        <f aca="false">O47*$U$2</f>
        <v>0</v>
      </c>
      <c r="S47" s="88" t="n">
        <f aca="false">Q47*$U$2</f>
        <v>0</v>
      </c>
      <c r="T47" s="23" t="n">
        <f aca="false">A47+E47</f>
        <v>38204.6651884701</v>
      </c>
      <c r="W47" s="36"/>
      <c r="AA47" s="36"/>
    </row>
    <row r="48" customFormat="false" ht="12.75" hidden="false" customHeight="false" outlineLevel="0" collapsed="false">
      <c r="A48" s="84" t="n">
        <f aca="false">'Summary by month'!A48</f>
        <v>38231</v>
      </c>
      <c r="B48" s="13" t="n">
        <f aca="false">$J$5</f>
        <v>6178.08219178082</v>
      </c>
      <c r="C48" s="39" t="n">
        <f aca="false">'Summary by deal'!AK47</f>
        <v>35000</v>
      </c>
      <c r="D48" s="85" t="n">
        <f aca="false">C48-B48</f>
        <v>28821.9178082192</v>
      </c>
      <c r="E48" s="86" t="n">
        <f aca="false">D48/B48</f>
        <v>4.66518847006652</v>
      </c>
      <c r="O48" s="87" t="n">
        <v>156856.449762946</v>
      </c>
      <c r="P48" s="87" t="n">
        <v>19969.4423241278</v>
      </c>
      <c r="Q48" s="88" t="n">
        <f aca="false">P48+O48</f>
        <v>176825.892087073</v>
      </c>
      <c r="R48" s="88" t="n">
        <f aca="false">O48*$U$2</f>
        <v>0</v>
      </c>
      <c r="S48" s="88" t="n">
        <f aca="false">Q48*$U$2</f>
        <v>0</v>
      </c>
      <c r="T48" s="23" t="n">
        <f aca="false">A48+E48</f>
        <v>38235.6651884701</v>
      </c>
      <c r="W48" s="36"/>
      <c r="AA48" s="36"/>
    </row>
    <row r="49" customFormat="false" ht="12.75" hidden="false" customHeight="false" outlineLevel="0" collapsed="false">
      <c r="A49" s="84" t="n">
        <f aca="false">'Summary by month'!A49</f>
        <v>38261</v>
      </c>
      <c r="B49" s="13" t="n">
        <f aca="false">$J$5</f>
        <v>6178.08219178082</v>
      </c>
      <c r="C49" s="39" t="n">
        <f aca="false">'Summary by deal'!AK48</f>
        <v>35000</v>
      </c>
      <c r="D49" s="85" t="n">
        <f aca="false">C49-B49</f>
        <v>28821.9178082192</v>
      </c>
      <c r="E49" s="86" t="n">
        <f aca="false">D49/B49</f>
        <v>4.66518847006652</v>
      </c>
      <c r="O49" s="87" t="n">
        <v>151358.057932789</v>
      </c>
      <c r="P49" s="87" t="n">
        <v>21328.7979424107</v>
      </c>
      <c r="Q49" s="88" t="n">
        <f aca="false">P49+O49</f>
        <v>172686.8558752</v>
      </c>
      <c r="R49" s="88" t="n">
        <f aca="false">O49*$U$2</f>
        <v>0</v>
      </c>
      <c r="S49" s="88" t="n">
        <f aca="false">Q49*$U$2</f>
        <v>0</v>
      </c>
      <c r="T49" s="23" t="n">
        <f aca="false">A49+E49</f>
        <v>38265.6651884701</v>
      </c>
      <c r="W49" s="36"/>
      <c r="AA49" s="36"/>
    </row>
    <row r="50" customFormat="false" ht="12.75" hidden="false" customHeight="false" outlineLevel="0" collapsed="false">
      <c r="A50" s="84" t="n">
        <f aca="false">'Summary by month'!A50</f>
        <v>38292</v>
      </c>
      <c r="B50" s="13" t="n">
        <f aca="false">$J$5</f>
        <v>6178.08219178082</v>
      </c>
      <c r="C50" s="39" t="n">
        <f aca="false">'Summary by deal'!AK49</f>
        <v>35000</v>
      </c>
      <c r="D50" s="85" t="n">
        <f aca="false">C50-B50</f>
        <v>28821.9178082192</v>
      </c>
      <c r="E50" s="86" t="n">
        <f aca="false">D50/B50</f>
        <v>4.66518847006652</v>
      </c>
      <c r="O50" s="87" t="n">
        <v>146052.404831347</v>
      </c>
      <c r="P50" s="87" t="n">
        <v>22592.298950934</v>
      </c>
      <c r="Q50" s="88" t="n">
        <f aca="false">P50+O50</f>
        <v>168644.703782281</v>
      </c>
      <c r="R50" s="88" t="n">
        <f aca="false">O50*$U$2</f>
        <v>0</v>
      </c>
      <c r="S50" s="88" t="n">
        <f aca="false">Q50*$U$2</f>
        <v>0</v>
      </c>
      <c r="T50" s="23" t="n">
        <f aca="false">A50+E50</f>
        <v>38296.6651884701</v>
      </c>
      <c r="W50" s="36"/>
      <c r="AA50" s="36"/>
    </row>
    <row r="51" customFormat="false" ht="12.75" hidden="false" customHeight="false" outlineLevel="0" collapsed="false">
      <c r="A51" s="84" t="n">
        <f aca="false">'Summary by month'!A51</f>
        <v>38322</v>
      </c>
      <c r="B51" s="13" t="n">
        <f aca="false">$J$5</f>
        <v>6178.08219178082</v>
      </c>
      <c r="C51" s="39" t="n">
        <f aca="false">'Summary by deal'!AK50</f>
        <v>35000</v>
      </c>
      <c r="D51" s="85" t="n">
        <f aca="false">C51-B51</f>
        <v>28821.9178082192</v>
      </c>
      <c r="E51" s="86" t="n">
        <f aca="false">D51/B51</f>
        <v>4.66518847006652</v>
      </c>
      <c r="O51" s="87" t="n">
        <v>135992.526856609</v>
      </c>
      <c r="P51" s="87" t="n">
        <v>24849.5069548663</v>
      </c>
      <c r="Q51" s="88" t="n">
        <f aca="false">P51+O51</f>
        <v>160842.033811475</v>
      </c>
      <c r="R51" s="88" t="n">
        <f aca="false">O51*$U$2</f>
        <v>0</v>
      </c>
      <c r="S51" s="88" t="n">
        <f aca="false">Q51*$U$2</f>
        <v>0</v>
      </c>
      <c r="T51" s="23" t="n">
        <f aca="false">A51+E51</f>
        <v>38326.6651884701</v>
      </c>
      <c r="W51" s="36"/>
      <c r="AA51" s="36"/>
    </row>
    <row r="52" customFormat="false" ht="12.75" hidden="false" customHeight="false" outlineLevel="0" collapsed="false">
      <c r="A52" s="84" t="n">
        <f aca="false">'Summary by month'!A52</f>
        <v>38353</v>
      </c>
      <c r="B52" s="13" t="n">
        <f aca="false">$K$5</f>
        <v>5035.61643835616</v>
      </c>
      <c r="C52" s="39" t="n">
        <f aca="false">'Summary by deal'!AK51</f>
        <v>35000</v>
      </c>
      <c r="D52" s="85" t="n">
        <f aca="false">C52-B52</f>
        <v>29964.3835616438</v>
      </c>
      <c r="E52" s="86" t="n">
        <f aca="false">D52/B52</f>
        <v>5.95048966267682</v>
      </c>
      <c r="O52" s="87" t="n">
        <v>126526.35366073</v>
      </c>
      <c r="P52" s="87" t="n">
        <v>37927.4800661244</v>
      </c>
      <c r="Q52" s="88" t="n">
        <f aca="false">P52+O52</f>
        <v>164453.833726855</v>
      </c>
      <c r="R52" s="88" t="n">
        <f aca="false">O52*$U$2</f>
        <v>0</v>
      </c>
      <c r="S52" s="88" t="n">
        <f aca="false">Q52*$U$2</f>
        <v>0</v>
      </c>
      <c r="T52" s="23" t="n">
        <f aca="false">A52+E52</f>
        <v>38358.9504896627</v>
      </c>
      <c r="V52" s="0" t="n">
        <v>2005</v>
      </c>
      <c r="W52" s="36" t="n">
        <f aca="false">(A52*C52+A53*C53+A54*C54+A55*C55+A56*C56+A57*C57+A58*C58+A59*C59+A60*C60+A61*C61+A62*C62+A63*C63)/SUM(A52:A63)</f>
        <v>35000</v>
      </c>
      <c r="Z52" s="0" t="n">
        <f aca="false">V52</f>
        <v>2005</v>
      </c>
      <c r="AA52" s="36"/>
    </row>
    <row r="53" customFormat="false" ht="12.75" hidden="false" customHeight="false" outlineLevel="0" collapsed="false">
      <c r="A53" s="84" t="n">
        <f aca="false">'Summary by month'!A53</f>
        <v>38384</v>
      </c>
      <c r="B53" s="13" t="n">
        <f aca="false">$K$5</f>
        <v>5035.61643835616</v>
      </c>
      <c r="C53" s="39" t="n">
        <f aca="false">'Summary by deal'!AK52</f>
        <v>35000</v>
      </c>
      <c r="D53" s="85" t="n">
        <f aca="false">C53-B53</f>
        <v>29964.3835616438</v>
      </c>
      <c r="E53" s="86" t="n">
        <f aca="false">D53/B53</f>
        <v>5.95048966267682</v>
      </c>
      <c r="O53" s="87" t="n">
        <v>123027.912774389</v>
      </c>
      <c r="P53" s="87" t="n">
        <v>39313.8731332466</v>
      </c>
      <c r="Q53" s="88" t="n">
        <f aca="false">P53+O53</f>
        <v>162341.785907635</v>
      </c>
      <c r="R53" s="88" t="n">
        <f aca="false">O53*$U$2</f>
        <v>0</v>
      </c>
      <c r="S53" s="88" t="n">
        <f aca="false">Q53*$U$2</f>
        <v>0</v>
      </c>
      <c r="T53" s="23" t="n">
        <f aca="false">A53+E53</f>
        <v>38389.9504896627</v>
      </c>
      <c r="W53" s="36"/>
      <c r="AA53" s="36"/>
    </row>
    <row r="54" customFormat="false" ht="12.75" hidden="false" customHeight="false" outlineLevel="0" collapsed="false">
      <c r="A54" s="84" t="n">
        <f aca="false">'Summary by month'!A54</f>
        <v>38412</v>
      </c>
      <c r="B54" s="13" t="n">
        <f aca="false">$K$5</f>
        <v>5035.61643835616</v>
      </c>
      <c r="C54" s="39" t="n">
        <f aca="false">'Summary by deal'!AK53</f>
        <v>35000</v>
      </c>
      <c r="D54" s="85" t="n">
        <f aca="false">C54-B54</f>
        <v>29964.3835616438</v>
      </c>
      <c r="E54" s="86" t="n">
        <f aca="false">D54/B54</f>
        <v>5.95048966267682</v>
      </c>
      <c r="O54" s="87" t="n">
        <v>119626.203424846</v>
      </c>
      <c r="P54" s="87" t="n">
        <v>40630.6592728873</v>
      </c>
      <c r="Q54" s="88" t="n">
        <f aca="false">P54+O54</f>
        <v>160256.862697734</v>
      </c>
      <c r="R54" s="88" t="n">
        <f aca="false">O54*$U$2</f>
        <v>0</v>
      </c>
      <c r="S54" s="88" t="n">
        <f aca="false">Q54*$U$2</f>
        <v>0</v>
      </c>
      <c r="T54" s="23" t="n">
        <f aca="false">A54+E54</f>
        <v>38417.9504896627</v>
      </c>
      <c r="W54" s="36"/>
      <c r="AA54" s="36"/>
    </row>
    <row r="55" customFormat="false" ht="12.75" hidden="false" customHeight="false" outlineLevel="0" collapsed="false">
      <c r="A55" s="84" t="n">
        <f aca="false">'Summary by month'!A55</f>
        <v>38443</v>
      </c>
      <c r="B55" s="13" t="n">
        <f aca="false">$K$5</f>
        <v>5035.61643835616</v>
      </c>
      <c r="C55" s="39" t="n">
        <f aca="false">'Summary by deal'!AK54</f>
        <v>35000</v>
      </c>
      <c r="D55" s="85" t="n">
        <f aca="false">C55-B55</f>
        <v>29964.3835616438</v>
      </c>
      <c r="E55" s="86" t="n">
        <f aca="false">D55/B55</f>
        <v>5.95048966267682</v>
      </c>
      <c r="O55" s="87" t="n">
        <v>116318.550994891</v>
      </c>
      <c r="P55" s="87" t="n">
        <v>41880.1647463061</v>
      </c>
      <c r="Q55" s="88" t="n">
        <f aca="false">P55+O55</f>
        <v>158198.715741197</v>
      </c>
      <c r="R55" s="88" t="n">
        <f aca="false">O55*$U$2</f>
        <v>0</v>
      </c>
      <c r="S55" s="88" t="n">
        <f aca="false">Q55*$U$2</f>
        <v>0</v>
      </c>
      <c r="T55" s="23" t="n">
        <f aca="false">A55+E55</f>
        <v>38448.9504896627</v>
      </c>
      <c r="W55" s="36"/>
      <c r="AA55" s="36"/>
    </row>
    <row r="56" customFormat="false" ht="12.75" hidden="false" customHeight="false" outlineLevel="0" collapsed="false">
      <c r="A56" s="84" t="n">
        <f aca="false">'Summary by month'!A56</f>
        <v>38473</v>
      </c>
      <c r="B56" s="13" t="n">
        <f aca="false">$K$5</f>
        <v>5035.61643835616</v>
      </c>
      <c r="C56" s="39" t="n">
        <f aca="false">'Summary by deal'!AK55</f>
        <v>35000</v>
      </c>
      <c r="D56" s="85" t="n">
        <f aca="false">C56-B56</f>
        <v>29964.3835616438</v>
      </c>
      <c r="E56" s="86" t="n">
        <f aca="false">D56/B56</f>
        <v>5.95048966267682</v>
      </c>
      <c r="O56" s="87" t="n">
        <v>113102.354820205</v>
      </c>
      <c r="P56" s="87" t="n">
        <v>43064.6463357332</v>
      </c>
      <c r="Q56" s="88" t="n">
        <f aca="false">P56+O56</f>
        <v>156167.001155939</v>
      </c>
      <c r="R56" s="88" t="n">
        <f aca="false">O56*$U$2</f>
        <v>0</v>
      </c>
      <c r="S56" s="88" t="n">
        <f aca="false">Q56*$U$2</f>
        <v>0</v>
      </c>
      <c r="T56" s="23" t="n">
        <f aca="false">A56+E56</f>
        <v>38478.9504896627</v>
      </c>
      <c r="W56" s="36"/>
      <c r="AA56" s="36"/>
    </row>
    <row r="57" customFormat="false" ht="12.75" hidden="false" customHeight="false" outlineLevel="0" collapsed="false">
      <c r="A57" s="84" t="n">
        <f aca="false">'Summary by month'!A57</f>
        <v>38504</v>
      </c>
      <c r="B57" s="13" t="n">
        <f aca="false">$K$5</f>
        <v>5035.61643835616</v>
      </c>
      <c r="C57" s="39" t="n">
        <f aca="false">'Summary by deal'!AK56</f>
        <v>35000</v>
      </c>
      <c r="D57" s="85" t="n">
        <f aca="false">C57-B57</f>
        <v>29964.3835616438</v>
      </c>
      <c r="E57" s="86" t="n">
        <f aca="false">D57/B57</f>
        <v>5.95048966267682</v>
      </c>
      <c r="O57" s="87" t="n">
        <v>109975.086144578</v>
      </c>
      <c r="P57" s="87" t="n">
        <v>44186.2933317025</v>
      </c>
      <c r="Q57" s="88" t="n">
        <f aca="false">P57+O57</f>
        <v>154161.379476281</v>
      </c>
      <c r="R57" s="88" t="n">
        <f aca="false">O57*$U$2</f>
        <v>0</v>
      </c>
      <c r="S57" s="88" t="n">
        <f aca="false">Q57*$U$2</f>
        <v>0</v>
      </c>
      <c r="T57" s="23" t="n">
        <f aca="false">A57+E57</f>
        <v>38509.9504896627</v>
      </c>
      <c r="W57" s="36"/>
      <c r="AA57" s="36"/>
    </row>
    <row r="58" customFormat="false" ht="12.75" hidden="false" customHeight="false" outlineLevel="0" collapsed="false">
      <c r="A58" s="84" t="n">
        <f aca="false">'Summary by month'!A58</f>
        <v>38534</v>
      </c>
      <c r="B58" s="13" t="n">
        <f aca="false">$K$5</f>
        <v>5035.61643835616</v>
      </c>
      <c r="C58" s="39" t="n">
        <f aca="false">'Summary by deal'!AK57</f>
        <v>35000</v>
      </c>
      <c r="D58" s="85" t="n">
        <f aca="false">C58-B58</f>
        <v>29964.3835616438</v>
      </c>
      <c r="E58" s="86" t="n">
        <f aca="false">D58/B58</f>
        <v>5.95048966267682</v>
      </c>
      <c r="O58" s="87" t="n">
        <v>106934.286131651</v>
      </c>
      <c r="P58" s="87" t="n">
        <v>45247.2294645843</v>
      </c>
      <c r="Q58" s="88" t="n">
        <f aca="false">P58+O58</f>
        <v>152181.515596236</v>
      </c>
      <c r="R58" s="88" t="n">
        <f aca="false">O58*$U$2</f>
        <v>0</v>
      </c>
      <c r="S58" s="88" t="n">
        <f aca="false">Q58*$U$2</f>
        <v>0</v>
      </c>
      <c r="T58" s="23" t="n">
        <f aca="false">A58+E58</f>
        <v>38539.9504896627</v>
      </c>
      <c r="W58" s="36"/>
      <c r="AA58" s="36"/>
    </row>
    <row r="59" customFormat="false" ht="12.75" hidden="false" customHeight="false" outlineLevel="0" collapsed="false">
      <c r="A59" s="84" t="n">
        <f aca="false">'Summary by month'!A59</f>
        <v>38565</v>
      </c>
      <c r="B59" s="13" t="n">
        <f aca="false">$K$5</f>
        <v>5035.61643835616</v>
      </c>
      <c r="C59" s="39" t="n">
        <f aca="false">'Summary by deal'!AK58</f>
        <v>35000</v>
      </c>
      <c r="D59" s="85" t="n">
        <f aca="false">C59-B59</f>
        <v>29964.3835616438</v>
      </c>
      <c r="E59" s="86" t="n">
        <f aca="false">D59/B59</f>
        <v>5.95048966267682</v>
      </c>
      <c r="O59" s="87" t="n">
        <v>103977.563931643</v>
      </c>
      <c r="P59" s="87" t="n">
        <v>46249.5147818718</v>
      </c>
      <c r="Q59" s="88" t="n">
        <f aca="false">P59+O59</f>
        <v>150227.078713515</v>
      </c>
      <c r="R59" s="88" t="n">
        <f aca="false">O59*$U$2</f>
        <v>0</v>
      </c>
      <c r="S59" s="88" t="n">
        <f aca="false">Q59*$U$2</f>
        <v>0</v>
      </c>
      <c r="T59" s="23" t="n">
        <f aca="false">A59+E59</f>
        <v>38570.9504896627</v>
      </c>
      <c r="W59" s="36"/>
      <c r="AA59" s="36"/>
    </row>
    <row r="60" customFormat="false" ht="12.75" hidden="false" customHeight="false" outlineLevel="0" collapsed="false">
      <c r="A60" s="84" t="n">
        <f aca="false">'Summary by month'!A60</f>
        <v>38596</v>
      </c>
      <c r="B60" s="13" t="n">
        <f aca="false">$K$5</f>
        <v>5035.61643835616</v>
      </c>
      <c r="C60" s="39" t="n">
        <f aca="false">'Summary by deal'!AK59</f>
        <v>35000</v>
      </c>
      <c r="D60" s="85" t="n">
        <f aca="false">C60-B60</f>
        <v>29964.3835616438</v>
      </c>
      <c r="E60" s="86" t="n">
        <f aca="false">D60/B60</f>
        <v>5.95048966267682</v>
      </c>
      <c r="O60" s="87" t="n">
        <v>101102.594801528</v>
      </c>
      <c r="P60" s="87" t="n">
        <v>47195.1474727311</v>
      </c>
      <c r="Q60" s="88" t="n">
        <f aca="false">P60+O60</f>
        <v>148297.742274259</v>
      </c>
      <c r="R60" s="88" t="n">
        <f aca="false">O60*$U$2</f>
        <v>0</v>
      </c>
      <c r="S60" s="88" t="n">
        <f aca="false">Q60*$U$2</f>
        <v>0</v>
      </c>
      <c r="T60" s="23" t="n">
        <f aca="false">A60+E60</f>
        <v>38601.9504896627</v>
      </c>
      <c r="W60" s="36"/>
      <c r="AA60" s="36"/>
    </row>
    <row r="61" customFormat="false" ht="12.75" hidden="false" customHeight="false" outlineLevel="0" collapsed="false">
      <c r="A61" s="84" t="n">
        <f aca="false">'Summary by month'!A61</f>
        <v>38626</v>
      </c>
      <c r="B61" s="13" t="n">
        <f aca="false">$K$5</f>
        <v>5035.61643835616</v>
      </c>
      <c r="C61" s="39" t="n">
        <f aca="false">'Summary by deal'!AK60</f>
        <v>35000</v>
      </c>
      <c r="D61" s="85" t="n">
        <f aca="false">C61-B61</f>
        <v>29964.3835616438</v>
      </c>
      <c r="E61" s="86" t="n">
        <f aca="false">D61/B61</f>
        <v>5.95048966267682</v>
      </c>
      <c r="O61" s="87" t="n">
        <v>98307.118277188</v>
      </c>
      <c r="P61" s="87" t="n">
        <v>48086.065641285</v>
      </c>
      <c r="Q61" s="88" t="n">
        <f aca="false">P61+O61</f>
        <v>146393.183918473</v>
      </c>
      <c r="R61" s="88" t="n">
        <f aca="false">O61*$U$2</f>
        <v>0</v>
      </c>
      <c r="S61" s="88" t="n">
        <f aca="false">Q61*$U$2</f>
        <v>0</v>
      </c>
      <c r="T61" s="23" t="n">
        <f aca="false">A61+E61</f>
        <v>38631.9504896627</v>
      </c>
      <c r="W61" s="36"/>
      <c r="AA61" s="36"/>
    </row>
    <row r="62" customFormat="false" ht="12.75" hidden="false" customHeight="false" outlineLevel="0" collapsed="false">
      <c r="A62" s="84" t="n">
        <f aca="false">'Summary by month'!A62</f>
        <v>38657</v>
      </c>
      <c r="B62" s="13" t="n">
        <f aca="false">$K$5</f>
        <v>5035.61643835616</v>
      </c>
      <c r="C62" s="39" t="n">
        <f aca="false">'Summary by deal'!AK61</f>
        <v>35000</v>
      </c>
      <c r="D62" s="85" t="n">
        <f aca="false">C62-B62</f>
        <v>29964.3835616438</v>
      </c>
      <c r="E62" s="86" t="n">
        <f aca="false">D62/B62</f>
        <v>5.95048966267682</v>
      </c>
      <c r="O62" s="87" t="n">
        <v>95588.936396111</v>
      </c>
      <c r="P62" s="87" t="n">
        <v>48924.1490300573</v>
      </c>
      <c r="Q62" s="88" t="n">
        <f aca="false">P62+O62</f>
        <v>144513.085426168</v>
      </c>
      <c r="R62" s="88" t="n">
        <f aca="false">O62*$U$2</f>
        <v>0</v>
      </c>
      <c r="S62" s="88" t="n">
        <f aca="false">Q62*$U$2</f>
        <v>0</v>
      </c>
      <c r="T62" s="23" t="n">
        <f aca="false">A62+E62</f>
        <v>38662.9504896627</v>
      </c>
      <c r="W62" s="36"/>
      <c r="AA62" s="36"/>
    </row>
    <row r="63" customFormat="false" ht="12.75" hidden="false" customHeight="false" outlineLevel="0" collapsed="false">
      <c r="A63" s="84" t="n">
        <f aca="false">'Summary by month'!A63</f>
        <v>38687</v>
      </c>
      <c r="B63" s="13" t="n">
        <f aca="false">$K$5</f>
        <v>5035.61643835616</v>
      </c>
      <c r="C63" s="39" t="n">
        <f aca="false">'Summary by deal'!AK62</f>
        <v>35000</v>
      </c>
      <c r="D63" s="85" t="n">
        <f aca="false">C63-B63</f>
        <v>29964.3835616438</v>
      </c>
      <c r="E63" s="86" t="n">
        <f aca="false">D63/B63</f>
        <v>5.95048966267682</v>
      </c>
      <c r="O63" s="87" t="n">
        <v>90375.9669005217</v>
      </c>
      <c r="P63" s="87" t="n">
        <v>50449.0486332176</v>
      </c>
      <c r="Q63" s="88" t="n">
        <f aca="false">P63+O63</f>
        <v>140825.015533739</v>
      </c>
      <c r="R63" s="88" t="n">
        <f aca="false">O63*$U$2</f>
        <v>0</v>
      </c>
      <c r="S63" s="88" t="n">
        <f aca="false">Q63*$U$2</f>
        <v>0</v>
      </c>
      <c r="T63" s="23" t="n">
        <f aca="false">A63+E63</f>
        <v>38692.9504896627</v>
      </c>
      <c r="W63" s="36"/>
      <c r="AA63" s="36"/>
    </row>
    <row r="64" customFormat="false" ht="12.75" hidden="false" customHeight="false" outlineLevel="0" collapsed="false">
      <c r="A64" s="84" t="n">
        <f aca="false">'Summary by month'!A64</f>
        <v>38718</v>
      </c>
      <c r="B64" s="13" t="n">
        <f aca="false">$L$5</f>
        <v>4443.83561643836</v>
      </c>
      <c r="C64" s="39" t="n">
        <f aca="false">'Summary by deal'!AK63</f>
        <v>35000</v>
      </c>
      <c r="D64" s="85" t="n">
        <f aca="false">C64-B64</f>
        <v>30556.1643835616</v>
      </c>
      <c r="E64" s="86" t="n">
        <f aca="false">D64/B64</f>
        <v>6.87607891491985</v>
      </c>
      <c r="O64" s="87" t="n">
        <v>88449.0972918756</v>
      </c>
      <c r="P64" s="87" t="n">
        <v>50579.4741366958</v>
      </c>
      <c r="Q64" s="88" t="n">
        <f aca="false">P64+O64</f>
        <v>139028.571428571</v>
      </c>
      <c r="R64" s="88" t="n">
        <f aca="false">O64*$U$2</f>
        <v>0</v>
      </c>
      <c r="S64" s="88" t="n">
        <f aca="false">Q64*$U$2</f>
        <v>0</v>
      </c>
      <c r="T64" s="23" t="n">
        <f aca="false">A64+E64</f>
        <v>38724.8760789149</v>
      </c>
      <c r="V64" s="0" t="n">
        <v>2006</v>
      </c>
      <c r="W64" s="36" t="n">
        <f aca="false">(A64*C64+A65*C65+A66*C66+A67*C67+A68*C68+A69*C69+A70*C70+A71*C71+A72*C72+A73*C73+A74*C74+A75*C75)/SUM(A64:A75)</f>
        <v>35000</v>
      </c>
      <c r="Z64" s="0" t="n">
        <v>2006</v>
      </c>
      <c r="AA64" s="36"/>
    </row>
    <row r="65" customFormat="false" ht="12.75" hidden="false" customHeight="false" outlineLevel="0" collapsed="false">
      <c r="A65" s="84" t="n">
        <f aca="false">'Summary by month'!A65</f>
        <v>38749</v>
      </c>
      <c r="B65" s="13" t="n">
        <f aca="false">$L$5</f>
        <v>4443.83561643836</v>
      </c>
      <c r="C65" s="39" t="n">
        <f aca="false">'Summary by deal'!AK64</f>
        <v>35000</v>
      </c>
      <c r="D65" s="85" t="n">
        <f aca="false">C65-B65</f>
        <v>30556.1643835616</v>
      </c>
      <c r="E65" s="86" t="n">
        <f aca="false">D65/B65</f>
        <v>6.87607891491985</v>
      </c>
      <c r="O65" s="87" t="n">
        <v>86200.5718124292</v>
      </c>
      <c r="P65" s="87" t="n">
        <v>52120.9465411772</v>
      </c>
      <c r="Q65" s="88" t="n">
        <f aca="false">P65+O65</f>
        <v>138321.518353606</v>
      </c>
      <c r="R65" s="88" t="n">
        <f aca="false">O65*$U$2</f>
        <v>0</v>
      </c>
      <c r="S65" s="88" t="n">
        <f aca="false">Q65*$U$2</f>
        <v>0</v>
      </c>
      <c r="T65" s="23" t="n">
        <f aca="false">A65+E65</f>
        <v>38755.8760789149</v>
      </c>
      <c r="W65" s="36"/>
      <c r="AA65" s="36"/>
    </row>
    <row r="66" customFormat="false" ht="12.75" hidden="false" customHeight="false" outlineLevel="0" collapsed="false">
      <c r="A66" s="84" t="n">
        <f aca="false">'Summary by month'!A66</f>
        <v>38777</v>
      </c>
      <c r="B66" s="13" t="n">
        <f aca="false">$L$5</f>
        <v>4443.83561643836</v>
      </c>
      <c r="C66" s="39" t="n">
        <f aca="false">'Summary by deal'!AK65</f>
        <v>35000</v>
      </c>
      <c r="D66" s="85" t="n">
        <f aca="false">C66-B66</f>
        <v>30556.1643835616</v>
      </c>
      <c r="E66" s="86" t="n">
        <f aca="false">D66/B66</f>
        <v>6.87607891491985</v>
      </c>
      <c r="O66" s="87" t="n">
        <v>84009.207649339</v>
      </c>
      <c r="P66" s="87" t="n">
        <v>53608.853466084</v>
      </c>
      <c r="Q66" s="88" t="n">
        <f aca="false">P66+O66</f>
        <v>137618.061115423</v>
      </c>
      <c r="R66" s="88" t="n">
        <f aca="false">O66*$U$2</f>
        <v>0</v>
      </c>
      <c r="S66" s="88" t="n">
        <f aca="false">Q66*$U$2</f>
        <v>0</v>
      </c>
      <c r="T66" s="23" t="n">
        <f aca="false">A66+E66</f>
        <v>38783.8760789149</v>
      </c>
      <c r="W66" s="36"/>
      <c r="AA66" s="36"/>
    </row>
    <row r="67" customFormat="false" ht="12.75" hidden="false" customHeight="false" outlineLevel="0" collapsed="false">
      <c r="A67" s="84" t="n">
        <f aca="false">'Summary by month'!A67</f>
        <v>38808</v>
      </c>
      <c r="B67" s="13" t="n">
        <f aca="false">$L$5</f>
        <v>4443.83561643836</v>
      </c>
      <c r="C67" s="39" t="n">
        <f aca="false">'Summary by deal'!AK66</f>
        <v>35000</v>
      </c>
      <c r="D67" s="85" t="n">
        <f aca="false">C67-B67</f>
        <v>30556.1643835616</v>
      </c>
      <c r="E67" s="86" t="n">
        <f aca="false">D67/B67</f>
        <v>6.87607891491985</v>
      </c>
      <c r="O67" s="87" t="n">
        <v>81873.5516653745</v>
      </c>
      <c r="P67" s="87" t="n">
        <v>55044.6297614164</v>
      </c>
      <c r="Q67" s="88" t="n">
        <f aca="false">P67+O67</f>
        <v>136918.181426791</v>
      </c>
      <c r="R67" s="88" t="n">
        <f aca="false">O67*$U$2</f>
        <v>0</v>
      </c>
      <c r="S67" s="88" t="n">
        <f aca="false">Q67*$U$2</f>
        <v>0</v>
      </c>
      <c r="T67" s="23" t="n">
        <f aca="false">A67+E67</f>
        <v>38814.8760789149</v>
      </c>
      <c r="W67" s="36"/>
      <c r="AA67" s="36"/>
    </row>
    <row r="68" customFormat="false" ht="12.75" hidden="false" customHeight="false" outlineLevel="0" collapsed="false">
      <c r="A68" s="84" t="n">
        <f aca="false">'Summary by month'!A68</f>
        <v>38838</v>
      </c>
      <c r="B68" s="13" t="n">
        <f aca="false">$L$5</f>
        <v>4443.83561643836</v>
      </c>
      <c r="C68" s="39" t="n">
        <f aca="false">'Summary by deal'!AK67</f>
        <v>35000</v>
      </c>
      <c r="D68" s="85" t="n">
        <f aca="false">C68-B68</f>
        <v>30556.1643835616</v>
      </c>
      <c r="E68" s="86" t="n">
        <f aca="false">D68/B68</f>
        <v>6.87607891491985</v>
      </c>
      <c r="O68" s="87" t="n">
        <v>79792.1876645089</v>
      </c>
      <c r="P68" s="87" t="n">
        <v>56429.6734289744</v>
      </c>
      <c r="Q68" s="88" t="n">
        <f aca="false">P68+O68</f>
        <v>136221.861093483</v>
      </c>
      <c r="R68" s="88" t="n">
        <f aca="false">O68*$U$2</f>
        <v>0</v>
      </c>
      <c r="S68" s="88" t="n">
        <f aca="false">Q68*$U$2</f>
        <v>0</v>
      </c>
      <c r="T68" s="23" t="n">
        <f aca="false">A68+E68</f>
        <v>38844.8760789149</v>
      </c>
      <c r="W68" s="36"/>
      <c r="AA68" s="36"/>
    </row>
    <row r="69" customFormat="false" ht="12.75" hidden="false" customHeight="false" outlineLevel="0" collapsed="false">
      <c r="A69" s="84" t="n">
        <f aca="false">'Summary by month'!A69</f>
        <v>38869</v>
      </c>
      <c r="B69" s="13" t="n">
        <f aca="false">$L$5</f>
        <v>4443.83561643836</v>
      </c>
      <c r="C69" s="39" t="n">
        <f aca="false">'Summary by deal'!AK68</f>
        <v>35000</v>
      </c>
      <c r="D69" s="85" t="n">
        <f aca="false">C69-B69</f>
        <v>30556.1643835616</v>
      </c>
      <c r="E69" s="86" t="n">
        <f aca="false">D69/B69</f>
        <v>6.87607891491985</v>
      </c>
      <c r="O69" s="87" t="n">
        <v>77763.7354528107</v>
      </c>
      <c r="P69" s="87" t="n">
        <v>57765.346560992</v>
      </c>
      <c r="Q69" s="88" t="n">
        <f aca="false">P69+O69</f>
        <v>135529.082013803</v>
      </c>
      <c r="R69" s="88" t="n">
        <f aca="false">O69*$U$2</f>
        <v>0</v>
      </c>
      <c r="S69" s="88" t="n">
        <f aca="false">Q69*$U$2</f>
        <v>0</v>
      </c>
      <c r="T69" s="23" t="n">
        <f aca="false">A69+E69</f>
        <v>38875.8760789149</v>
      </c>
      <c r="W69" s="36"/>
      <c r="AA69" s="36"/>
    </row>
    <row r="70" customFormat="false" ht="12.75" hidden="false" customHeight="false" outlineLevel="0" collapsed="false">
      <c r="A70" s="84" t="n">
        <f aca="false">'Summary by month'!A70</f>
        <v>38899</v>
      </c>
      <c r="B70" s="13" t="n">
        <f aca="false">$L$5</f>
        <v>4443.83561643836</v>
      </c>
      <c r="C70" s="39" t="n">
        <f aca="false">'Summary by deal'!AK69</f>
        <v>35000</v>
      </c>
      <c r="D70" s="85" t="n">
        <f aca="false">C70-B70</f>
        <v>30556.1643835616</v>
      </c>
      <c r="E70" s="86" t="n">
        <f aca="false">D70/B70</f>
        <v>6.87607891491985</v>
      </c>
      <c r="O70" s="87" t="n">
        <v>75786.8499232097</v>
      </c>
      <c r="P70" s="87" t="n">
        <v>59052.9762549011</v>
      </c>
      <c r="Q70" s="88" t="n">
        <f aca="false">P70+O70</f>
        <v>134839.826178111</v>
      </c>
      <c r="R70" s="88" t="n">
        <f aca="false">O70*$U$2</f>
        <v>0</v>
      </c>
      <c r="S70" s="88" t="n">
        <f aca="false">Q70*$U$2</f>
        <v>0</v>
      </c>
      <c r="T70" s="23" t="n">
        <f aca="false">A70+E70</f>
        <v>38905.8760789149</v>
      </c>
      <c r="W70" s="36"/>
      <c r="AA70" s="36"/>
    </row>
    <row r="71" customFormat="false" ht="12.75" hidden="false" customHeight="false" outlineLevel="0" collapsed="false">
      <c r="A71" s="84" t="n">
        <f aca="false">'Summary by month'!A71</f>
        <v>38930</v>
      </c>
      <c r="B71" s="13" t="n">
        <f aca="false">$L$5</f>
        <v>4443.83561643836</v>
      </c>
      <c r="C71" s="39" t="n">
        <f aca="false">'Summary by deal'!AK70</f>
        <v>35000</v>
      </c>
      <c r="D71" s="85" t="n">
        <f aca="false">C71-B71</f>
        <v>30556.1643835616</v>
      </c>
      <c r="E71" s="86" t="n">
        <f aca="false">D71/B71</f>
        <v>6.87607891491985</v>
      </c>
      <c r="O71" s="87" t="n">
        <v>73860.2201635302</v>
      </c>
      <c r="P71" s="87" t="n">
        <v>60293.8555048305</v>
      </c>
      <c r="Q71" s="88" t="n">
        <f aca="false">P71+O71</f>
        <v>134154.075668361</v>
      </c>
      <c r="R71" s="88" t="n">
        <f aca="false">O71*$U$2</f>
        <v>0</v>
      </c>
      <c r="S71" s="88" t="n">
        <f aca="false">Q71*$U$2</f>
        <v>0</v>
      </c>
      <c r="T71" s="23" t="n">
        <f aca="false">A71+E71</f>
        <v>38936.8760789149</v>
      </c>
      <c r="W71" s="36"/>
      <c r="AA71" s="36"/>
    </row>
    <row r="72" customFormat="false" ht="12.75" hidden="false" customHeight="false" outlineLevel="0" collapsed="false">
      <c r="A72" s="84" t="n">
        <f aca="false">'Summary by month'!A72</f>
        <v>38961</v>
      </c>
      <c r="B72" s="13" t="n">
        <f aca="false">$L$5</f>
        <v>4443.83561643836</v>
      </c>
      <c r="C72" s="39" t="n">
        <f aca="false">'Summary by deal'!AK71</f>
        <v>35000</v>
      </c>
      <c r="D72" s="85" t="n">
        <f aca="false">C72-B72</f>
        <v>30556.1643835616</v>
      </c>
      <c r="E72" s="86" t="n">
        <f aca="false">D72/B72</f>
        <v>6.87607891491985</v>
      </c>
      <c r="O72" s="87" t="n">
        <v>71982.5685871983</v>
      </c>
      <c r="P72" s="87" t="n">
        <v>61489.2440704321</v>
      </c>
      <c r="Q72" s="88" t="n">
        <f aca="false">P72+O72</f>
        <v>133471.81265763</v>
      </c>
      <c r="R72" s="88" t="n">
        <f aca="false">O72*$U$2</f>
        <v>0</v>
      </c>
      <c r="S72" s="88" t="n">
        <f aca="false">Q72*$U$2</f>
        <v>0</v>
      </c>
      <c r="T72" s="23" t="n">
        <f aca="false">A72+E72</f>
        <v>38967.8760789149</v>
      </c>
      <c r="W72" s="36"/>
      <c r="AA72" s="36"/>
    </row>
    <row r="73" customFormat="false" ht="12.75" hidden="false" customHeight="false" outlineLevel="0" collapsed="false">
      <c r="A73" s="84" t="n">
        <f aca="false">'Summary by month'!A73</f>
        <v>38991</v>
      </c>
      <c r="B73" s="13" t="n">
        <f aca="false">$L$5</f>
        <v>4443.83561643836</v>
      </c>
      <c r="C73" s="39" t="n">
        <f aca="false">'Summary by deal'!AK72</f>
        <v>35000</v>
      </c>
      <c r="D73" s="85" t="n">
        <f aca="false">C73-B73</f>
        <v>30556.1643835616</v>
      </c>
      <c r="E73" s="86" t="n">
        <f aca="false">D73/B73</f>
        <v>6.87607891491985</v>
      </c>
      <c r="O73" s="87" t="n">
        <v>70152.6500860495</v>
      </c>
      <c r="P73" s="87" t="n">
        <v>62640.3693236102</v>
      </c>
      <c r="Q73" s="88" t="n">
        <f aca="false">P73+O73</f>
        <v>132793.01940966</v>
      </c>
      <c r="R73" s="88" t="n">
        <f aca="false">O73*$U$2</f>
        <v>0</v>
      </c>
      <c r="S73" s="88" t="n">
        <f aca="false">Q73*$U$2</f>
        <v>0</v>
      </c>
      <c r="T73" s="23" t="n">
        <f aca="false">A73+E73</f>
        <v>38997.8760789149</v>
      </c>
      <c r="W73" s="36"/>
      <c r="AA73" s="36"/>
    </row>
    <row r="74" customFormat="false" ht="12.75" hidden="false" customHeight="false" outlineLevel="0" collapsed="false">
      <c r="A74" s="84" t="n">
        <f aca="false">'Summary by month'!A74</f>
        <v>39022</v>
      </c>
      <c r="B74" s="13" t="n">
        <f aca="false">$L$5</f>
        <v>4443.83561643836</v>
      </c>
      <c r="C74" s="39" t="n">
        <f aca="false">'Summary by deal'!AK73</f>
        <v>35000</v>
      </c>
      <c r="D74" s="85" t="n">
        <f aca="false">C74-B74</f>
        <v>30556.1643835616</v>
      </c>
      <c r="E74" s="86" t="n">
        <f aca="false">D74/B74</f>
        <v>6.87607891491985</v>
      </c>
      <c r="O74" s="87" t="n">
        <v>68369.2512046721</v>
      </c>
      <c r="P74" s="87" t="n">
        <v>63748.4270737172</v>
      </c>
      <c r="Q74" s="88" t="n">
        <f aca="false">P74+O74</f>
        <v>132117.678278389</v>
      </c>
      <c r="R74" s="88" t="n">
        <f aca="false">O74*$U$2</f>
        <v>0</v>
      </c>
      <c r="S74" s="88" t="n">
        <f aca="false">Q74*$U$2</f>
        <v>0</v>
      </c>
      <c r="T74" s="23" t="n">
        <f aca="false">A74+E74</f>
        <v>39028.8760789149</v>
      </c>
      <c r="W74" s="36"/>
      <c r="AA74" s="36"/>
    </row>
    <row r="75" customFormat="false" ht="12.75" hidden="false" customHeight="false" outlineLevel="0" collapsed="false">
      <c r="A75" s="84" t="n">
        <f aca="false">'Summary by month'!A75</f>
        <v>39052</v>
      </c>
      <c r="B75" s="13" t="n">
        <f aca="false">$L$5</f>
        <v>4443.83561643836</v>
      </c>
      <c r="C75" s="39" t="n">
        <f aca="false">'Summary by deal'!AK74</f>
        <v>35000</v>
      </c>
      <c r="D75" s="85" t="n">
        <f aca="false">C75-B75</f>
        <v>30556.1643835616</v>
      </c>
      <c r="E75" s="86" t="n">
        <f aca="false">D75/B75</f>
        <v>6.87607891491985</v>
      </c>
      <c r="O75" s="87" t="n">
        <v>64937.3119358074</v>
      </c>
      <c r="P75" s="87" t="n">
        <v>65839.9702941577</v>
      </c>
      <c r="Q75" s="88" t="n">
        <f aca="false">P75+O75</f>
        <v>130777.282229965</v>
      </c>
      <c r="R75" s="88" t="n">
        <f aca="false">O75*$U$2</f>
        <v>0</v>
      </c>
      <c r="S75" s="88" t="n">
        <f aca="false">Q75*$U$2</f>
        <v>0</v>
      </c>
      <c r="T75" s="23" t="n">
        <f aca="false">A75+E75</f>
        <v>39058.8760789149</v>
      </c>
      <c r="W75" s="36"/>
      <c r="AA75" s="36"/>
    </row>
    <row r="76" customFormat="false" ht="12.75" hidden="false" customHeight="false" outlineLevel="0" collapsed="false">
      <c r="A76" s="84"/>
      <c r="W76" s="36"/>
      <c r="AA76" s="36"/>
    </row>
    <row r="77" customFormat="false" ht="12.75" hidden="false" customHeight="false" outlineLevel="0" collapsed="false">
      <c r="A77" s="84"/>
      <c r="W77" s="36"/>
      <c r="AA77" s="36"/>
    </row>
    <row r="78" customFormat="false" ht="12.75" hidden="false" customHeight="false" outlineLevel="0" collapsed="false">
      <c r="A78" s="84"/>
      <c r="W78" s="36"/>
      <c r="AA78" s="36"/>
    </row>
    <row r="79" customFormat="false" ht="12.75" hidden="false" customHeight="false" outlineLevel="0" collapsed="false">
      <c r="A79" s="84"/>
      <c r="W79" s="36"/>
      <c r="AA79" s="36"/>
    </row>
    <row r="80" customFormat="false" ht="12.75" hidden="false" customHeight="false" outlineLevel="0" collapsed="false">
      <c r="A80" s="84"/>
      <c r="W80" s="36"/>
      <c r="AA80" s="36"/>
    </row>
    <row r="81" customFormat="false" ht="12.75" hidden="false" customHeight="false" outlineLevel="0" collapsed="false">
      <c r="A81" s="84"/>
      <c r="W81" s="36"/>
      <c r="AA81" s="36"/>
    </row>
    <row r="82" customFormat="false" ht="12.75" hidden="false" customHeight="false" outlineLevel="0" collapsed="false">
      <c r="A82" s="84"/>
      <c r="W82" s="36"/>
      <c r="AA82" s="36"/>
    </row>
    <row r="83" customFormat="false" ht="12.75" hidden="false" customHeight="false" outlineLevel="0" collapsed="false">
      <c r="A83" s="84"/>
      <c r="W83" s="36"/>
      <c r="AA83" s="36"/>
    </row>
    <row r="84" customFormat="false" ht="12.75" hidden="false" customHeight="false" outlineLevel="0" collapsed="false">
      <c r="A84" s="84"/>
      <c r="W84" s="36"/>
      <c r="AA84" s="36"/>
    </row>
    <row r="85" customFormat="false" ht="12.75" hidden="false" customHeight="false" outlineLevel="0" collapsed="false">
      <c r="A85" s="84"/>
      <c r="W85" s="36"/>
      <c r="AA85" s="36"/>
    </row>
    <row r="86" customFormat="false" ht="12.75" hidden="false" customHeight="false" outlineLevel="0" collapsed="false">
      <c r="A86" s="84"/>
      <c r="W86" s="36"/>
      <c r="AA86" s="36"/>
    </row>
    <row r="87" customFormat="false" ht="12.75" hidden="false" customHeight="false" outlineLevel="0" collapsed="false">
      <c r="A87" s="84"/>
      <c r="W87" s="36"/>
      <c r="AA87" s="36"/>
    </row>
    <row r="88" customFormat="false" ht="12.75" hidden="false" customHeight="false" outlineLevel="0" collapsed="false">
      <c r="A88" s="84"/>
      <c r="W88" s="36"/>
      <c r="AA88" s="36"/>
    </row>
    <row r="89" customFormat="false" ht="12.75" hidden="false" customHeight="false" outlineLevel="0" collapsed="false">
      <c r="A89" s="84"/>
      <c r="W89" s="36"/>
      <c r="AA89" s="36"/>
    </row>
    <row r="90" customFormat="false" ht="12.75" hidden="false" customHeight="false" outlineLevel="0" collapsed="false">
      <c r="A90" s="84"/>
      <c r="W90" s="36"/>
      <c r="AA90" s="36"/>
    </row>
    <row r="91" customFormat="false" ht="12.75" hidden="false" customHeight="false" outlineLevel="0" collapsed="false">
      <c r="W91" s="36"/>
      <c r="AA91" s="36"/>
    </row>
    <row r="92" customFormat="false" ht="12.75" hidden="false" customHeight="false" outlineLevel="0" collapsed="false">
      <c r="W92" s="36"/>
      <c r="AA92" s="36"/>
    </row>
    <row r="93" customFormat="false" ht="12.75" hidden="false" customHeight="false" outlineLevel="0" collapsed="false">
      <c r="W93" s="36"/>
      <c r="AA93" s="36"/>
    </row>
    <row r="94" customFormat="false" ht="12.75" hidden="false" customHeight="false" outlineLevel="0" collapsed="false">
      <c r="W94" s="36"/>
      <c r="AA94" s="36"/>
    </row>
    <row r="95" customFormat="false" ht="12.75" hidden="false" customHeight="false" outlineLevel="0" collapsed="false">
      <c r="W95" s="36"/>
      <c r="AA95" s="36"/>
    </row>
    <row r="96" customFormat="false" ht="12.75" hidden="false" customHeight="false" outlineLevel="0" collapsed="false">
      <c r="W96" s="36"/>
      <c r="AA96" s="36"/>
    </row>
    <row r="97" customFormat="false" ht="12.75" hidden="false" customHeight="false" outlineLevel="0" collapsed="false">
      <c r="W97" s="36"/>
      <c r="AA97" s="36"/>
    </row>
    <row r="98" customFormat="false" ht="12.75" hidden="false" customHeight="false" outlineLevel="0" collapsed="false">
      <c r="W98" s="36"/>
      <c r="AA98" s="36"/>
    </row>
    <row r="99" customFormat="false" ht="12.75" hidden="false" customHeight="false" outlineLevel="0" collapsed="false">
      <c r="W99" s="36"/>
      <c r="AA99" s="36"/>
    </row>
    <row r="100" customFormat="false" ht="12.75" hidden="false" customHeight="false" outlineLevel="0" collapsed="false">
      <c r="W100" s="36"/>
      <c r="AA100" s="36"/>
    </row>
    <row r="101" customFormat="false" ht="12.75" hidden="false" customHeight="false" outlineLevel="0" collapsed="false">
      <c r="W101" s="36"/>
      <c r="AA101" s="36"/>
    </row>
    <row r="102" customFormat="false" ht="12.75" hidden="false" customHeight="false" outlineLevel="0" collapsed="false">
      <c r="W102" s="36"/>
      <c r="AA102" s="36"/>
    </row>
    <row r="103" customFormat="false" ht="12.75" hidden="false" customHeight="false" outlineLevel="0" collapsed="false">
      <c r="W103" s="36"/>
      <c r="AA103" s="36"/>
    </row>
    <row r="104" customFormat="false" ht="12.75" hidden="false" customHeight="false" outlineLevel="0" collapsed="false">
      <c r="W104" s="36"/>
      <c r="AA104" s="36"/>
    </row>
    <row r="105" customFormat="false" ht="12.75" hidden="false" customHeight="false" outlineLevel="0" collapsed="false">
      <c r="W105" s="36"/>
      <c r="AA105" s="36"/>
    </row>
    <row r="106" customFormat="false" ht="12.75" hidden="false" customHeight="false" outlineLevel="0" collapsed="false">
      <c r="W106" s="36"/>
      <c r="AA106" s="36"/>
    </row>
    <row r="107" customFormat="false" ht="12.75" hidden="false" customHeight="false" outlineLevel="0" collapsed="false">
      <c r="W107" s="36"/>
      <c r="AA107" s="36"/>
    </row>
    <row r="108" customFormat="false" ht="12.75" hidden="false" customHeight="false" outlineLevel="0" collapsed="false">
      <c r="W108" s="36"/>
      <c r="AA108" s="36"/>
    </row>
    <row r="109" customFormat="false" ht="12.75" hidden="false" customHeight="false" outlineLevel="0" collapsed="false">
      <c r="W109" s="36"/>
      <c r="AA109" s="36"/>
    </row>
    <row r="110" customFormat="false" ht="12.75" hidden="false" customHeight="false" outlineLevel="0" collapsed="false">
      <c r="W110" s="36"/>
      <c r="AA110" s="36"/>
    </row>
    <row r="111" customFormat="false" ht="12.75" hidden="false" customHeight="false" outlineLevel="0" collapsed="false">
      <c r="W111" s="36"/>
      <c r="AA111" s="36"/>
    </row>
    <row r="112" customFormat="false" ht="12.75" hidden="false" customHeight="false" outlineLevel="0" collapsed="false">
      <c r="W112" s="36"/>
      <c r="AA112" s="36"/>
    </row>
    <row r="113" customFormat="false" ht="12.75" hidden="false" customHeight="false" outlineLevel="0" collapsed="false">
      <c r="W113" s="36"/>
      <c r="AA113" s="36"/>
    </row>
    <row r="114" customFormat="false" ht="12.75" hidden="false" customHeight="false" outlineLevel="0" collapsed="false">
      <c r="W114" s="36"/>
      <c r="AA114" s="36"/>
    </row>
    <row r="115" customFormat="false" ht="12.75" hidden="false" customHeight="false" outlineLevel="0" collapsed="false">
      <c r="W115" s="36"/>
      <c r="AA115" s="36"/>
    </row>
    <row r="116" customFormat="false" ht="12.75" hidden="false" customHeight="false" outlineLevel="0" collapsed="false">
      <c r="W116" s="36"/>
      <c r="AA116" s="36"/>
    </row>
    <row r="117" customFormat="false" ht="12.75" hidden="false" customHeight="false" outlineLevel="0" collapsed="false">
      <c r="W117" s="36"/>
      <c r="AA117" s="36"/>
    </row>
    <row r="118" customFormat="false" ht="12.75" hidden="false" customHeight="false" outlineLevel="0" collapsed="false">
      <c r="W118" s="36"/>
      <c r="AA118" s="36"/>
    </row>
    <row r="119" customFormat="false" ht="12.75" hidden="false" customHeight="false" outlineLevel="0" collapsed="false">
      <c r="W119" s="36"/>
      <c r="AA119" s="36"/>
    </row>
    <row r="120" customFormat="false" ht="12.75" hidden="false" customHeight="false" outlineLevel="0" collapsed="false">
      <c r="W120" s="36"/>
      <c r="AA120" s="36"/>
    </row>
    <row r="121" customFormat="false" ht="12.75" hidden="false" customHeight="false" outlineLevel="0" collapsed="false">
      <c r="W121" s="36"/>
      <c r="AA121" s="36"/>
    </row>
    <row r="122" customFormat="false" ht="12.75" hidden="false" customHeight="false" outlineLevel="0" collapsed="false">
      <c r="W122" s="36"/>
      <c r="AA122" s="36"/>
    </row>
    <row r="123" customFormat="false" ht="12.75" hidden="false" customHeight="false" outlineLevel="0" collapsed="false">
      <c r="W123" s="36"/>
      <c r="AA123" s="36"/>
    </row>
    <row r="124" customFormat="false" ht="12.75" hidden="false" customHeight="false" outlineLevel="0" collapsed="false">
      <c r="W124" s="36"/>
      <c r="AA124" s="36"/>
    </row>
    <row r="125" customFormat="false" ht="12.75" hidden="false" customHeight="false" outlineLevel="0" collapsed="false">
      <c r="W125" s="36"/>
      <c r="AA125" s="36"/>
    </row>
    <row r="126" customFormat="false" ht="12.75" hidden="false" customHeight="false" outlineLevel="0" collapsed="false">
      <c r="W126" s="36"/>
      <c r="AA126" s="36"/>
    </row>
    <row r="127" customFormat="false" ht="12.75" hidden="false" customHeight="false" outlineLevel="0" collapsed="false">
      <c r="W127" s="36"/>
      <c r="AA127" s="36"/>
    </row>
    <row r="128" customFormat="false" ht="12.75" hidden="false" customHeight="false" outlineLevel="0" collapsed="false">
      <c r="W128" s="36"/>
      <c r="AA128" s="36"/>
    </row>
    <row r="129" customFormat="false" ht="12.75" hidden="false" customHeight="false" outlineLevel="0" collapsed="false">
      <c r="W129" s="36"/>
      <c r="AA129" s="36"/>
    </row>
    <row r="130" customFormat="false" ht="12.75" hidden="false" customHeight="false" outlineLevel="0" collapsed="false">
      <c r="W130" s="36"/>
      <c r="AA130" s="36"/>
    </row>
    <row r="131" customFormat="false" ht="12.75" hidden="false" customHeight="false" outlineLevel="0" collapsed="false">
      <c r="W131" s="36"/>
      <c r="AA131" s="36"/>
    </row>
    <row r="132" customFormat="false" ht="12.75" hidden="false" customHeight="false" outlineLevel="0" collapsed="false">
      <c r="W132" s="36"/>
      <c r="AA132" s="36"/>
    </row>
    <row r="133" customFormat="false" ht="12.75" hidden="false" customHeight="false" outlineLevel="0" collapsed="false">
      <c r="W133" s="36"/>
      <c r="AA133" s="36"/>
    </row>
    <row r="134" customFormat="false" ht="12.75" hidden="false" customHeight="false" outlineLevel="0" collapsed="false">
      <c r="W134" s="36"/>
      <c r="AA134" s="36"/>
    </row>
    <row r="135" customFormat="false" ht="12.75" hidden="false" customHeight="false" outlineLevel="0" collapsed="false">
      <c r="W135" s="36"/>
      <c r="AA135" s="36"/>
    </row>
    <row r="136" customFormat="false" ht="12.75" hidden="false" customHeight="false" outlineLevel="0" collapsed="false">
      <c r="W136" s="36"/>
      <c r="AA136" s="36"/>
    </row>
    <row r="137" customFormat="false" ht="12.75" hidden="false" customHeight="false" outlineLevel="0" collapsed="false">
      <c r="W137" s="36"/>
      <c r="AA137" s="36"/>
    </row>
    <row r="138" customFormat="false" ht="12.75" hidden="false" customHeight="false" outlineLevel="0" collapsed="false">
      <c r="W138" s="36"/>
      <c r="AA138" s="36"/>
    </row>
    <row r="139" customFormat="false" ht="12.75" hidden="false" customHeight="false" outlineLevel="0" collapsed="false">
      <c r="W139" s="36"/>
      <c r="AA139" s="36"/>
    </row>
    <row r="140" customFormat="false" ht="12.75" hidden="false" customHeight="false" outlineLevel="0" collapsed="false">
      <c r="W140" s="36"/>
      <c r="AA140" s="36"/>
    </row>
    <row r="141" customFormat="false" ht="12.75" hidden="false" customHeight="false" outlineLevel="0" collapsed="false">
      <c r="W141" s="36"/>
      <c r="AA141" s="36"/>
    </row>
    <row r="142" customFormat="false" ht="12.75" hidden="false" customHeight="false" outlineLevel="0" collapsed="false">
      <c r="W142" s="36"/>
      <c r="AA142" s="36"/>
    </row>
    <row r="143" customFormat="false" ht="12.75" hidden="false" customHeight="false" outlineLevel="0" collapsed="false">
      <c r="W143" s="36"/>
      <c r="AA143" s="36"/>
    </row>
    <row r="144" customFormat="false" ht="12.75" hidden="false" customHeight="false" outlineLevel="0" collapsed="false">
      <c r="W144" s="36"/>
      <c r="AA144" s="36"/>
    </row>
    <row r="145" customFormat="false" ht="12.75" hidden="false" customHeight="false" outlineLevel="0" collapsed="false">
      <c r="W145" s="36"/>
      <c r="AA145" s="36"/>
    </row>
    <row r="146" customFormat="false" ht="12.75" hidden="false" customHeight="false" outlineLevel="0" collapsed="false">
      <c r="W146" s="36"/>
      <c r="AA146" s="36"/>
    </row>
    <row r="147" customFormat="false" ht="12.75" hidden="false" customHeight="false" outlineLevel="0" collapsed="false">
      <c r="W147" s="36"/>
      <c r="AA147" s="36"/>
    </row>
    <row r="148" customFormat="false" ht="12.75" hidden="false" customHeight="false" outlineLevel="0" collapsed="false">
      <c r="W148" s="36"/>
      <c r="AA148" s="36"/>
    </row>
    <row r="149" customFormat="false" ht="12.75" hidden="false" customHeight="false" outlineLevel="0" collapsed="false">
      <c r="W149" s="36"/>
      <c r="AA149" s="36"/>
    </row>
    <row r="150" customFormat="false" ht="12.75" hidden="false" customHeight="false" outlineLevel="0" collapsed="false">
      <c r="W150" s="36"/>
      <c r="AA150" s="36"/>
    </row>
    <row r="151" customFormat="false" ht="12.75" hidden="false" customHeight="false" outlineLevel="0" collapsed="false">
      <c r="W151" s="36"/>
      <c r="AA151" s="36"/>
    </row>
    <row r="152" customFormat="false" ht="12.75" hidden="false" customHeight="false" outlineLevel="0" collapsed="false">
      <c r="W152" s="36"/>
      <c r="AA152" s="36"/>
    </row>
    <row r="153" customFormat="false" ht="12.75" hidden="false" customHeight="false" outlineLevel="0" collapsed="false">
      <c r="W153" s="36"/>
      <c r="AA153" s="36"/>
    </row>
    <row r="154" customFormat="false" ht="12.75" hidden="false" customHeight="false" outlineLevel="0" collapsed="false">
      <c r="W154" s="36"/>
      <c r="AA154" s="36"/>
    </row>
    <row r="155" customFormat="false" ht="12.75" hidden="false" customHeight="false" outlineLevel="0" collapsed="false">
      <c r="W155" s="36"/>
      <c r="AA155" s="36"/>
    </row>
    <row r="156" customFormat="false" ht="12.75" hidden="false" customHeight="false" outlineLevel="0" collapsed="false">
      <c r="W156" s="36"/>
      <c r="AA156" s="36"/>
    </row>
    <row r="157" customFormat="false" ht="12.75" hidden="false" customHeight="false" outlineLevel="0" collapsed="false">
      <c r="W157" s="36"/>
      <c r="AA157" s="36"/>
    </row>
    <row r="158" customFormat="false" ht="12.75" hidden="false" customHeight="false" outlineLevel="0" collapsed="false">
      <c r="W158" s="36"/>
      <c r="AA158" s="36"/>
    </row>
    <row r="159" customFormat="false" ht="12.75" hidden="false" customHeight="false" outlineLevel="0" collapsed="false">
      <c r="W159" s="36"/>
      <c r="AA159" s="36"/>
    </row>
    <row r="160" customFormat="false" ht="12.75" hidden="false" customHeight="false" outlineLevel="0" collapsed="false">
      <c r="W160" s="36"/>
      <c r="AA160" s="36"/>
    </row>
    <row r="161" customFormat="false" ht="12.75" hidden="false" customHeight="false" outlineLevel="0" collapsed="false">
      <c r="W161" s="36"/>
      <c r="AA161" s="36"/>
    </row>
    <row r="162" customFormat="false" ht="12.75" hidden="false" customHeight="false" outlineLevel="0" collapsed="false">
      <c r="W162" s="36"/>
      <c r="AA162" s="36"/>
    </row>
    <row r="163" customFormat="false" ht="12.75" hidden="false" customHeight="false" outlineLevel="0" collapsed="false">
      <c r="W163" s="36"/>
      <c r="AA163" s="36"/>
    </row>
    <row r="164" customFormat="false" ht="12.75" hidden="false" customHeight="false" outlineLevel="0" collapsed="false">
      <c r="W164" s="36"/>
      <c r="AA164" s="36"/>
    </row>
    <row r="165" customFormat="false" ht="12.75" hidden="false" customHeight="false" outlineLevel="0" collapsed="false">
      <c r="W165" s="36"/>
      <c r="AA165" s="36"/>
    </row>
    <row r="166" customFormat="false" ht="12.75" hidden="false" customHeight="false" outlineLevel="0" collapsed="false">
      <c r="W166" s="36"/>
      <c r="AA166" s="36"/>
    </row>
    <row r="167" customFormat="false" ht="12.75" hidden="false" customHeight="false" outlineLevel="0" collapsed="false">
      <c r="W167" s="36"/>
      <c r="AA167" s="36"/>
    </row>
    <row r="168" customFormat="false" ht="12.75" hidden="false" customHeight="false" outlineLevel="0" collapsed="false">
      <c r="W168" s="36"/>
      <c r="AA168" s="36"/>
    </row>
    <row r="169" customFormat="false" ht="12.75" hidden="false" customHeight="false" outlineLevel="0" collapsed="false">
      <c r="W169" s="36"/>
      <c r="AA169" s="36"/>
    </row>
    <row r="170" customFormat="false" ht="12.75" hidden="false" customHeight="false" outlineLevel="0" collapsed="false">
      <c r="W170" s="36"/>
      <c r="AA170" s="36"/>
    </row>
    <row r="171" customFormat="false" ht="12.75" hidden="false" customHeight="false" outlineLevel="0" collapsed="false">
      <c r="W171" s="36"/>
      <c r="AA171" s="36"/>
    </row>
    <row r="172" customFormat="false" ht="12.75" hidden="false" customHeight="false" outlineLevel="0" collapsed="false">
      <c r="W172" s="36"/>
      <c r="AA172" s="36"/>
    </row>
    <row r="173" customFormat="false" ht="12.75" hidden="false" customHeight="false" outlineLevel="0" collapsed="false">
      <c r="W173" s="36"/>
      <c r="AA173" s="36"/>
    </row>
    <row r="174" customFormat="false" ht="12.75" hidden="false" customHeight="false" outlineLevel="0" collapsed="false">
      <c r="W174" s="36"/>
      <c r="AA174" s="36"/>
    </row>
    <row r="175" customFormat="false" ht="12.75" hidden="false" customHeight="false" outlineLevel="0" collapsed="false">
      <c r="W175" s="36"/>
      <c r="AA175" s="36"/>
    </row>
    <row r="176" customFormat="false" ht="12.75" hidden="false" customHeight="false" outlineLevel="0" collapsed="false">
      <c r="W176" s="36"/>
      <c r="AA176" s="36"/>
    </row>
    <row r="177" customFormat="false" ht="12.75" hidden="false" customHeight="false" outlineLevel="0" collapsed="false">
      <c r="W177" s="36"/>
      <c r="AA177" s="36"/>
    </row>
    <row r="178" customFormat="false" ht="12.75" hidden="false" customHeight="false" outlineLevel="0" collapsed="false">
      <c r="W178" s="36"/>
      <c r="AA178" s="36"/>
    </row>
    <row r="179" customFormat="false" ht="12.75" hidden="false" customHeight="false" outlineLevel="0" collapsed="false">
      <c r="W179" s="36"/>
      <c r="AA179" s="36"/>
    </row>
    <row r="180" customFormat="false" ht="12.75" hidden="false" customHeight="false" outlineLevel="0" collapsed="false">
      <c r="W180" s="36"/>
      <c r="AA180" s="36"/>
    </row>
    <row r="181" customFormat="false" ht="12.75" hidden="false" customHeight="false" outlineLevel="0" collapsed="false">
      <c r="W181" s="36"/>
      <c r="AA181" s="36"/>
    </row>
    <row r="182" customFormat="false" ht="12.75" hidden="false" customHeight="false" outlineLevel="0" collapsed="false">
      <c r="W182" s="36"/>
      <c r="AA182" s="36"/>
    </row>
    <row r="183" customFormat="false" ht="12.75" hidden="false" customHeight="false" outlineLevel="0" collapsed="false">
      <c r="W183" s="36"/>
      <c r="AA183" s="36"/>
    </row>
    <row r="184" customFormat="false" ht="12.75" hidden="false" customHeight="false" outlineLevel="0" collapsed="false">
      <c r="W184" s="36"/>
      <c r="AA184" s="36"/>
    </row>
    <row r="185" customFormat="false" ht="12.75" hidden="false" customHeight="false" outlineLevel="0" collapsed="false">
      <c r="W185" s="36"/>
      <c r="AA185" s="36"/>
    </row>
    <row r="186" customFormat="false" ht="12.75" hidden="false" customHeight="false" outlineLevel="0" collapsed="false">
      <c r="W186" s="36"/>
      <c r="AA186" s="36"/>
    </row>
    <row r="187" customFormat="false" ht="12.75" hidden="false" customHeight="false" outlineLevel="0" collapsed="false">
      <c r="W187" s="36"/>
      <c r="AA187" s="36"/>
    </row>
    <row r="188" customFormat="false" ht="12.75" hidden="false" customHeight="false" outlineLevel="0" collapsed="false">
      <c r="W188" s="36"/>
      <c r="AA188" s="36"/>
    </row>
    <row r="189" customFormat="false" ht="12.75" hidden="false" customHeight="false" outlineLevel="0" collapsed="false">
      <c r="W189" s="36"/>
      <c r="AA189" s="36"/>
    </row>
    <row r="190" customFormat="false" ht="12.75" hidden="false" customHeight="false" outlineLevel="0" collapsed="false">
      <c r="W190" s="36"/>
      <c r="AA190" s="36"/>
    </row>
    <row r="191" customFormat="false" ht="12.75" hidden="false" customHeight="false" outlineLevel="0" collapsed="false">
      <c r="W191" s="36"/>
      <c r="AA191" s="36"/>
    </row>
    <row r="192" customFormat="false" ht="12.75" hidden="false" customHeight="false" outlineLevel="0" collapsed="false">
      <c r="W192" s="36"/>
      <c r="AA192" s="36"/>
    </row>
    <row r="193" customFormat="false" ht="12.75" hidden="false" customHeight="false" outlineLevel="0" collapsed="false">
      <c r="W193" s="36"/>
      <c r="AA193" s="36"/>
    </row>
    <row r="194" customFormat="false" ht="12.75" hidden="false" customHeight="false" outlineLevel="0" collapsed="false">
      <c r="W194" s="36"/>
      <c r="AA194" s="36"/>
    </row>
    <row r="195" customFormat="false" ht="12.75" hidden="false" customHeight="false" outlineLevel="0" collapsed="false">
      <c r="W195" s="36"/>
      <c r="AA195" s="36"/>
    </row>
    <row r="196" customFormat="false" ht="12.75" hidden="false" customHeight="false" outlineLevel="0" collapsed="false">
      <c r="W196" s="36"/>
      <c r="AA196" s="36"/>
    </row>
    <row r="197" customFormat="false" ht="12.75" hidden="false" customHeight="false" outlineLevel="0" collapsed="false">
      <c r="W197" s="36"/>
      <c r="AA197" s="36"/>
    </row>
    <row r="198" customFormat="false" ht="12.75" hidden="false" customHeight="false" outlineLevel="0" collapsed="false">
      <c r="W198" s="36"/>
      <c r="AA198" s="36"/>
    </row>
    <row r="199" customFormat="false" ht="12.75" hidden="false" customHeight="false" outlineLevel="0" collapsed="false">
      <c r="W199" s="36"/>
      <c r="AA199" s="36"/>
    </row>
    <row r="200" customFormat="false" ht="12.75" hidden="false" customHeight="false" outlineLevel="0" collapsed="false">
      <c r="W200" s="36"/>
      <c r="AA200" s="36"/>
    </row>
    <row r="201" customFormat="false" ht="12.75" hidden="false" customHeight="false" outlineLevel="0" collapsed="false">
      <c r="W201" s="36"/>
      <c r="AA201" s="36"/>
    </row>
    <row r="202" customFormat="false" ht="12.75" hidden="false" customHeight="false" outlineLevel="0" collapsed="false">
      <c r="W202" s="36"/>
      <c r="AA202" s="36"/>
    </row>
    <row r="203" customFormat="false" ht="12.75" hidden="false" customHeight="false" outlineLevel="0" collapsed="false">
      <c r="W203" s="36"/>
      <c r="AA203" s="36"/>
    </row>
    <row r="204" customFormat="false" ht="12.75" hidden="false" customHeight="false" outlineLevel="0" collapsed="false">
      <c r="W204" s="36"/>
      <c r="AA204" s="36"/>
    </row>
    <row r="205" customFormat="false" ht="12.75" hidden="false" customHeight="false" outlineLevel="0" collapsed="false">
      <c r="W205" s="36"/>
      <c r="AA205" s="36"/>
    </row>
    <row r="206" customFormat="false" ht="12.75" hidden="false" customHeight="false" outlineLevel="0" collapsed="false">
      <c r="W206" s="36"/>
      <c r="AA206" s="36"/>
    </row>
    <row r="207" customFormat="false" ht="12.75" hidden="false" customHeight="false" outlineLevel="0" collapsed="false">
      <c r="W207" s="36"/>
      <c r="AA207" s="36"/>
    </row>
    <row r="208" customFormat="false" ht="12.75" hidden="false" customHeight="false" outlineLevel="0" collapsed="false">
      <c r="W208" s="36"/>
      <c r="AA208" s="36"/>
    </row>
    <row r="209" customFormat="false" ht="12.75" hidden="false" customHeight="false" outlineLevel="0" collapsed="false">
      <c r="W209" s="36"/>
      <c r="AA209" s="36"/>
    </row>
    <row r="210" customFormat="false" ht="12.75" hidden="false" customHeight="false" outlineLevel="0" collapsed="false">
      <c r="W210" s="36"/>
      <c r="AA210" s="36"/>
    </row>
    <row r="211" customFormat="false" ht="12.75" hidden="false" customHeight="false" outlineLevel="0" collapsed="false">
      <c r="W211" s="36"/>
      <c r="AA211" s="36"/>
    </row>
    <row r="212" customFormat="false" ht="12.75" hidden="false" customHeight="false" outlineLevel="0" collapsed="false">
      <c r="W212" s="36"/>
      <c r="AA212" s="36"/>
    </row>
    <row r="213" customFormat="false" ht="12.75" hidden="false" customHeight="false" outlineLevel="0" collapsed="false">
      <c r="W213" s="36"/>
      <c r="AA213" s="36"/>
    </row>
    <row r="214" customFormat="false" ht="12.75" hidden="false" customHeight="false" outlineLevel="0" collapsed="false">
      <c r="W214" s="36"/>
      <c r="AA214" s="36"/>
    </row>
    <row r="215" customFormat="false" ht="12.75" hidden="false" customHeight="false" outlineLevel="0" collapsed="false">
      <c r="W215" s="36"/>
      <c r="AA215" s="36"/>
    </row>
    <row r="216" customFormat="false" ht="12.75" hidden="false" customHeight="false" outlineLevel="0" collapsed="false">
      <c r="W216" s="36"/>
      <c r="AA216" s="36"/>
    </row>
    <row r="217" customFormat="false" ht="12.75" hidden="false" customHeight="false" outlineLevel="0" collapsed="false">
      <c r="W217" s="36"/>
      <c r="AA217" s="36"/>
    </row>
    <row r="218" customFormat="false" ht="12.75" hidden="false" customHeight="false" outlineLevel="0" collapsed="false">
      <c r="W218" s="36"/>
      <c r="AA218" s="36"/>
    </row>
    <row r="219" customFormat="false" ht="12.75" hidden="false" customHeight="false" outlineLevel="0" collapsed="false">
      <c r="W219" s="36"/>
      <c r="AA219" s="36"/>
    </row>
    <row r="220" customFormat="false" ht="12.75" hidden="false" customHeight="false" outlineLevel="0" collapsed="false">
      <c r="W220" s="36"/>
      <c r="AA220" s="36"/>
    </row>
    <row r="221" customFormat="false" ht="12.75" hidden="false" customHeight="false" outlineLevel="0" collapsed="false">
      <c r="W221" s="36"/>
      <c r="AA221" s="36"/>
    </row>
    <row r="222" customFormat="false" ht="12.75" hidden="false" customHeight="false" outlineLevel="0" collapsed="false">
      <c r="W222" s="36"/>
      <c r="AA222" s="36"/>
    </row>
    <row r="223" customFormat="false" ht="12.75" hidden="false" customHeight="false" outlineLevel="0" collapsed="false">
      <c r="W223" s="36"/>
      <c r="AA223" s="36"/>
    </row>
    <row r="224" customFormat="false" ht="12.75" hidden="false" customHeight="false" outlineLevel="0" collapsed="false">
      <c r="W224" s="36"/>
      <c r="AA224" s="36"/>
    </row>
    <row r="225" customFormat="false" ht="12.75" hidden="false" customHeight="false" outlineLevel="0" collapsed="false">
      <c r="W225" s="36"/>
      <c r="AA225" s="36"/>
    </row>
    <row r="226" customFormat="false" ht="12.75" hidden="false" customHeight="false" outlineLevel="0" collapsed="false">
      <c r="W226" s="36"/>
      <c r="AA226" s="36"/>
    </row>
    <row r="227" customFormat="false" ht="12.75" hidden="false" customHeight="false" outlineLevel="0" collapsed="false">
      <c r="W227" s="36"/>
      <c r="AA227" s="36"/>
    </row>
    <row r="228" customFormat="false" ht="12.75" hidden="false" customHeight="false" outlineLevel="0" collapsed="false">
      <c r="W228" s="36"/>
      <c r="AA228" s="36"/>
    </row>
    <row r="229" customFormat="false" ht="12.75" hidden="false" customHeight="false" outlineLevel="0" collapsed="false">
      <c r="W229" s="36"/>
      <c r="AA229" s="36"/>
    </row>
    <row r="230" customFormat="false" ht="12.75" hidden="false" customHeight="false" outlineLevel="0" collapsed="false">
      <c r="W230" s="36"/>
      <c r="AA230" s="36"/>
    </row>
    <row r="231" customFormat="false" ht="12.75" hidden="false" customHeight="false" outlineLevel="0" collapsed="false">
      <c r="W231" s="36"/>
      <c r="AA231" s="36"/>
    </row>
    <row r="232" customFormat="false" ht="12.75" hidden="false" customHeight="false" outlineLevel="0" collapsed="false">
      <c r="W232" s="36"/>
      <c r="AA232" s="36"/>
    </row>
    <row r="233" customFormat="false" ht="12.75" hidden="false" customHeight="false" outlineLevel="0" collapsed="false">
      <c r="W233" s="36"/>
      <c r="AA233" s="36"/>
    </row>
    <row r="234" customFormat="false" ht="12.75" hidden="false" customHeight="false" outlineLevel="0" collapsed="false">
      <c r="W234" s="36"/>
      <c r="AA234" s="36"/>
    </row>
    <row r="235" customFormat="false" ht="12.75" hidden="false" customHeight="false" outlineLevel="0" collapsed="false">
      <c r="W235" s="36"/>
      <c r="AA235" s="36"/>
    </row>
    <row r="236" customFormat="false" ht="12.75" hidden="false" customHeight="false" outlineLevel="0" collapsed="false">
      <c r="W236" s="36"/>
      <c r="AA236" s="36"/>
    </row>
    <row r="237" customFormat="false" ht="12.75" hidden="false" customHeight="false" outlineLevel="0" collapsed="false">
      <c r="W237" s="36"/>
      <c r="AA237" s="36"/>
    </row>
    <row r="238" customFormat="false" ht="12.75" hidden="false" customHeight="false" outlineLevel="0" collapsed="false">
      <c r="W238" s="36"/>
      <c r="AA238" s="36"/>
    </row>
    <row r="239" customFormat="false" ht="12.75" hidden="false" customHeight="false" outlineLevel="0" collapsed="false">
      <c r="W239" s="36"/>
      <c r="AA239" s="36"/>
    </row>
    <row r="240" customFormat="false" ht="12.75" hidden="false" customHeight="false" outlineLevel="0" collapsed="false">
      <c r="W240" s="36"/>
      <c r="AA240" s="36"/>
    </row>
    <row r="241" customFormat="false" ht="12.75" hidden="false" customHeight="false" outlineLevel="0" collapsed="false">
      <c r="W241" s="36"/>
      <c r="AA241" s="36"/>
    </row>
    <row r="242" customFormat="false" ht="12.75" hidden="false" customHeight="false" outlineLevel="0" collapsed="false">
      <c r="W242" s="36"/>
      <c r="AA242" s="36"/>
    </row>
    <row r="243" customFormat="false" ht="12.75" hidden="false" customHeight="false" outlineLevel="0" collapsed="false">
      <c r="W243" s="36"/>
      <c r="AA243" s="36"/>
    </row>
    <row r="244" customFormat="false" ht="12.75" hidden="false" customHeight="false" outlineLevel="0" collapsed="false">
      <c r="W244" s="36"/>
      <c r="AA244" s="36"/>
    </row>
    <row r="245" customFormat="false" ht="12.75" hidden="false" customHeight="false" outlineLevel="0" collapsed="false">
      <c r="W245" s="36"/>
      <c r="AA245" s="36"/>
    </row>
    <row r="246" customFormat="false" ht="12.75" hidden="false" customHeight="false" outlineLevel="0" collapsed="false">
      <c r="W246" s="36"/>
      <c r="AA246" s="36"/>
    </row>
    <row r="247" customFormat="false" ht="12.75" hidden="false" customHeight="false" outlineLevel="0" collapsed="false">
      <c r="W247" s="36"/>
      <c r="AA247" s="36"/>
    </row>
    <row r="248" customFormat="false" ht="12.75" hidden="false" customHeight="false" outlineLevel="0" collapsed="false">
      <c r="W248" s="36"/>
      <c r="AA248" s="36"/>
    </row>
    <row r="249" customFormat="false" ht="12.75" hidden="false" customHeight="false" outlineLevel="0" collapsed="false">
      <c r="W249" s="36"/>
      <c r="AA249" s="36"/>
    </row>
    <row r="250" customFormat="false" ht="12.75" hidden="false" customHeight="false" outlineLevel="0" collapsed="false">
      <c r="W250" s="36"/>
      <c r="AA250" s="36"/>
    </row>
    <row r="251" customFormat="false" ht="12.75" hidden="false" customHeight="false" outlineLevel="0" collapsed="false">
      <c r="W251" s="36"/>
      <c r="AA251" s="36"/>
    </row>
    <row r="252" customFormat="false" ht="12.75" hidden="false" customHeight="false" outlineLevel="0" collapsed="false">
      <c r="W252" s="36"/>
      <c r="AA252" s="36"/>
    </row>
    <row r="253" customFormat="false" ht="12.75" hidden="false" customHeight="false" outlineLevel="0" collapsed="false">
      <c r="W253" s="36"/>
      <c r="AA253" s="36"/>
    </row>
    <row r="254" customFormat="false" ht="12.75" hidden="false" customHeight="false" outlineLevel="0" collapsed="false">
      <c r="W254" s="36"/>
      <c r="AA254" s="36"/>
    </row>
    <row r="255" customFormat="false" ht="12.75" hidden="false" customHeight="false" outlineLevel="0" collapsed="false">
      <c r="W255" s="36"/>
      <c r="AA255" s="36"/>
    </row>
    <row r="256" customFormat="false" ht="12.75" hidden="false" customHeight="false" outlineLevel="0" collapsed="false">
      <c r="W256" s="36"/>
      <c r="AA256" s="36"/>
    </row>
    <row r="257" customFormat="false" ht="12.75" hidden="false" customHeight="false" outlineLevel="0" collapsed="false">
      <c r="W257" s="36"/>
      <c r="AA257" s="36"/>
    </row>
    <row r="258" customFormat="false" ht="12.75" hidden="false" customHeight="false" outlineLevel="0" collapsed="false">
      <c r="W258" s="36"/>
      <c r="AA258" s="36"/>
    </row>
    <row r="259" customFormat="false" ht="12.75" hidden="false" customHeight="false" outlineLevel="0" collapsed="false">
      <c r="W259" s="36"/>
      <c r="AA259" s="36"/>
    </row>
    <row r="260" customFormat="false" ht="12.75" hidden="false" customHeight="false" outlineLevel="0" collapsed="false">
      <c r="W260" s="36"/>
      <c r="AA260" s="36"/>
    </row>
    <row r="261" customFormat="false" ht="12.75" hidden="false" customHeight="false" outlineLevel="0" collapsed="false">
      <c r="W261" s="36"/>
      <c r="AA261" s="36"/>
    </row>
    <row r="262" customFormat="false" ht="12.75" hidden="false" customHeight="false" outlineLevel="0" collapsed="false">
      <c r="W262" s="36"/>
      <c r="AA262" s="36"/>
    </row>
    <row r="263" customFormat="false" ht="12.75" hidden="false" customHeight="false" outlineLevel="0" collapsed="false">
      <c r="W263" s="36"/>
      <c r="AA263" s="36"/>
    </row>
    <row r="264" customFormat="false" ht="12.75" hidden="false" customHeight="false" outlineLevel="0" collapsed="false">
      <c r="W264" s="36"/>
      <c r="AA264" s="36"/>
    </row>
    <row r="265" customFormat="false" ht="12.75" hidden="false" customHeight="false" outlineLevel="0" collapsed="false">
      <c r="W265" s="36"/>
      <c r="AA265" s="36"/>
    </row>
    <row r="266" customFormat="false" ht="12.75" hidden="false" customHeight="false" outlineLevel="0" collapsed="false">
      <c r="W266" s="36"/>
      <c r="AA266" s="36"/>
    </row>
    <row r="267" customFormat="false" ht="12.75" hidden="false" customHeight="false" outlineLevel="0" collapsed="false">
      <c r="W267" s="36"/>
      <c r="AA267" s="36"/>
    </row>
    <row r="268" customFormat="false" ht="12.75" hidden="false" customHeight="false" outlineLevel="0" collapsed="false">
      <c r="W268" s="36"/>
      <c r="AA268" s="36"/>
    </row>
    <row r="269" customFormat="false" ht="12.75" hidden="false" customHeight="false" outlineLevel="0" collapsed="false">
      <c r="W269" s="36"/>
      <c r="AA269" s="36"/>
    </row>
    <row r="270" customFormat="false" ht="12.75" hidden="false" customHeight="false" outlineLevel="0" collapsed="false">
      <c r="W270" s="36"/>
      <c r="AA270" s="36"/>
    </row>
    <row r="271" customFormat="false" ht="12.75" hidden="false" customHeight="false" outlineLevel="0" collapsed="false">
      <c r="W271" s="36"/>
      <c r="AA271" s="36"/>
    </row>
    <row r="272" customFormat="false" ht="12.75" hidden="false" customHeight="false" outlineLevel="0" collapsed="false">
      <c r="W272" s="36"/>
      <c r="AA272" s="36"/>
    </row>
    <row r="273" customFormat="false" ht="12.75" hidden="false" customHeight="false" outlineLevel="0" collapsed="false">
      <c r="W273" s="36"/>
      <c r="AA273" s="36"/>
    </row>
    <row r="274" customFormat="false" ht="12.75" hidden="false" customHeight="false" outlineLevel="0" collapsed="false">
      <c r="W274" s="36"/>
      <c r="AA274" s="36"/>
    </row>
    <row r="275" customFormat="false" ht="12.75" hidden="false" customHeight="false" outlineLevel="0" collapsed="false">
      <c r="W275" s="36"/>
      <c r="AA275" s="36"/>
    </row>
    <row r="276" customFormat="false" ht="12.75" hidden="false" customHeight="false" outlineLevel="0" collapsed="false">
      <c r="W276" s="36"/>
      <c r="AA276" s="36"/>
    </row>
    <row r="277" customFormat="false" ht="12.75" hidden="false" customHeight="false" outlineLevel="0" collapsed="false">
      <c r="W277" s="36"/>
      <c r="AA277" s="36"/>
    </row>
    <row r="278" customFormat="false" ht="12.75" hidden="false" customHeight="false" outlineLevel="0" collapsed="false">
      <c r="W278" s="36"/>
      <c r="AA278" s="36"/>
    </row>
    <row r="279" customFormat="false" ht="12.75" hidden="false" customHeight="false" outlineLevel="0" collapsed="false">
      <c r="W279" s="36"/>
      <c r="AA279" s="36"/>
    </row>
    <row r="280" customFormat="false" ht="12.75" hidden="false" customHeight="false" outlineLevel="0" collapsed="false">
      <c r="W280" s="36"/>
      <c r="AA280" s="36"/>
    </row>
    <row r="281" customFormat="false" ht="12.75" hidden="false" customHeight="false" outlineLevel="0" collapsed="false">
      <c r="W281" s="36"/>
      <c r="AA281" s="36"/>
    </row>
    <row r="282" customFormat="false" ht="12.75" hidden="false" customHeight="false" outlineLevel="0" collapsed="false">
      <c r="W282" s="36"/>
      <c r="AA282" s="36"/>
    </row>
    <row r="283" customFormat="false" ht="12.75" hidden="false" customHeight="false" outlineLevel="0" collapsed="false">
      <c r="W283" s="36"/>
      <c r="AA283" s="36"/>
    </row>
    <row r="284" customFormat="false" ht="12.75" hidden="false" customHeight="false" outlineLevel="0" collapsed="false">
      <c r="W284" s="36"/>
      <c r="AA284" s="36"/>
    </row>
    <row r="285" customFormat="false" ht="12.75" hidden="false" customHeight="false" outlineLevel="0" collapsed="false">
      <c r="W285" s="36"/>
      <c r="AA285" s="36"/>
    </row>
    <row r="286" customFormat="false" ht="12.75" hidden="false" customHeight="false" outlineLevel="0" collapsed="false">
      <c r="W286" s="36"/>
      <c r="AA286" s="36"/>
    </row>
    <row r="287" customFormat="false" ht="12.75" hidden="false" customHeight="false" outlineLevel="0" collapsed="false">
      <c r="W287" s="36"/>
      <c r="AA287" s="36"/>
    </row>
    <row r="288" customFormat="false" ht="12.75" hidden="false" customHeight="false" outlineLevel="0" collapsed="false">
      <c r="W288" s="36"/>
      <c r="AA288" s="36"/>
    </row>
    <row r="289" customFormat="false" ht="12.75" hidden="false" customHeight="false" outlineLevel="0" collapsed="false">
      <c r="W289" s="36"/>
      <c r="AA289" s="36"/>
    </row>
    <row r="290" customFormat="false" ht="12.75" hidden="false" customHeight="false" outlineLevel="0" collapsed="false">
      <c r="W290" s="36"/>
      <c r="AA290" s="36"/>
    </row>
    <row r="291" customFormat="false" ht="12.75" hidden="false" customHeight="false" outlineLevel="0" collapsed="false">
      <c r="W291" s="36"/>
      <c r="AA291" s="36"/>
    </row>
    <row r="292" customFormat="false" ht="12.75" hidden="false" customHeight="false" outlineLevel="0" collapsed="false">
      <c r="W292" s="36"/>
      <c r="AA292" s="36"/>
    </row>
    <row r="293" customFormat="false" ht="12.75" hidden="false" customHeight="false" outlineLevel="0" collapsed="false">
      <c r="W293" s="36"/>
      <c r="AA293" s="36"/>
    </row>
    <row r="294" customFormat="false" ht="12.75" hidden="false" customHeight="false" outlineLevel="0" collapsed="false">
      <c r="W294" s="36"/>
      <c r="AA294" s="36"/>
    </row>
    <row r="295" customFormat="false" ht="12.75" hidden="false" customHeight="false" outlineLevel="0" collapsed="false">
      <c r="W295" s="36"/>
      <c r="AA295" s="36"/>
    </row>
    <row r="296" customFormat="false" ht="12.75" hidden="false" customHeight="false" outlineLevel="0" collapsed="false">
      <c r="W296" s="36"/>
      <c r="AA296" s="36"/>
    </row>
    <row r="297" customFormat="false" ht="12.75" hidden="false" customHeight="false" outlineLevel="0" collapsed="false">
      <c r="W297" s="36"/>
      <c r="AA297" s="36"/>
    </row>
    <row r="298" customFormat="false" ht="12.75" hidden="false" customHeight="false" outlineLevel="0" collapsed="false">
      <c r="W298" s="36"/>
      <c r="AA298" s="36"/>
    </row>
    <row r="299" customFormat="false" ht="12.75" hidden="false" customHeight="false" outlineLevel="0" collapsed="false">
      <c r="W299" s="36"/>
      <c r="AA299" s="36"/>
    </row>
    <row r="300" customFormat="false" ht="12.75" hidden="false" customHeight="false" outlineLevel="0" collapsed="false">
      <c r="W300" s="36"/>
      <c r="AA300" s="36"/>
    </row>
    <row r="301" customFormat="false" ht="12.75" hidden="false" customHeight="false" outlineLevel="0" collapsed="false">
      <c r="W301" s="36"/>
      <c r="AA301" s="36"/>
    </row>
    <row r="302" customFormat="false" ht="12.75" hidden="false" customHeight="false" outlineLevel="0" collapsed="false">
      <c r="W302" s="36"/>
      <c r="AA302" s="36"/>
    </row>
    <row r="303" customFormat="false" ht="12.75" hidden="false" customHeight="false" outlineLevel="0" collapsed="false">
      <c r="W303" s="36"/>
      <c r="AA303" s="36"/>
    </row>
    <row r="304" customFormat="false" ht="12.75" hidden="false" customHeight="false" outlineLevel="0" collapsed="false">
      <c r="W304" s="36"/>
      <c r="AA304" s="36"/>
    </row>
    <row r="305" customFormat="false" ht="12.75" hidden="false" customHeight="false" outlineLevel="0" collapsed="false">
      <c r="W305" s="36"/>
      <c r="AA305" s="36"/>
    </row>
    <row r="306" customFormat="false" ht="12.75" hidden="false" customHeight="false" outlineLevel="0" collapsed="false">
      <c r="W306" s="36"/>
      <c r="AA306" s="36"/>
    </row>
    <row r="307" customFormat="false" ht="12.75" hidden="false" customHeight="false" outlineLevel="0" collapsed="false">
      <c r="W307" s="36"/>
      <c r="AA307" s="36"/>
    </row>
    <row r="308" customFormat="false" ht="12.75" hidden="false" customHeight="false" outlineLevel="0" collapsed="false">
      <c r="W308" s="36"/>
      <c r="AA308" s="36"/>
    </row>
    <row r="309" customFormat="false" ht="12.75" hidden="false" customHeight="false" outlineLevel="0" collapsed="false">
      <c r="W309" s="36"/>
      <c r="AA309" s="36"/>
    </row>
    <row r="310" customFormat="false" ht="12.75" hidden="false" customHeight="false" outlineLevel="0" collapsed="false">
      <c r="W310" s="36"/>
      <c r="AA310" s="36"/>
    </row>
    <row r="311" customFormat="false" ht="12.75" hidden="false" customHeight="false" outlineLevel="0" collapsed="false">
      <c r="W311" s="36"/>
      <c r="AA311" s="36"/>
    </row>
    <row r="312" customFormat="false" ht="12.75" hidden="false" customHeight="false" outlineLevel="0" collapsed="false">
      <c r="W312" s="36"/>
      <c r="AA312" s="36"/>
    </row>
    <row r="313" customFormat="false" ht="12.75" hidden="false" customHeight="false" outlineLevel="0" collapsed="false">
      <c r="W313" s="36"/>
      <c r="AA313" s="36"/>
    </row>
    <row r="314" customFormat="false" ht="12.75" hidden="false" customHeight="false" outlineLevel="0" collapsed="false">
      <c r="W314" s="36"/>
      <c r="AA314" s="36"/>
    </row>
    <row r="315" customFormat="false" ht="12.75" hidden="false" customHeight="false" outlineLevel="0" collapsed="false">
      <c r="W315" s="36"/>
      <c r="AA315" s="36"/>
    </row>
    <row r="316" customFormat="false" ht="12.75" hidden="false" customHeight="false" outlineLevel="0" collapsed="false">
      <c r="W316" s="36"/>
      <c r="AA316" s="36"/>
    </row>
    <row r="317" customFormat="false" ht="12.75" hidden="false" customHeight="false" outlineLevel="0" collapsed="false">
      <c r="W317" s="36"/>
      <c r="AA317" s="36"/>
    </row>
    <row r="318" customFormat="false" ht="12.75" hidden="false" customHeight="false" outlineLevel="0" collapsed="false">
      <c r="W318" s="36"/>
      <c r="AA318" s="36"/>
    </row>
    <row r="319" customFormat="false" ht="12.75" hidden="false" customHeight="false" outlineLevel="0" collapsed="false">
      <c r="W319" s="36"/>
      <c r="AA319" s="36"/>
    </row>
    <row r="320" customFormat="false" ht="12.75" hidden="false" customHeight="false" outlineLevel="0" collapsed="false">
      <c r="W320" s="36"/>
      <c r="AA320" s="36"/>
    </row>
    <row r="321" customFormat="false" ht="12.75" hidden="false" customHeight="false" outlineLevel="0" collapsed="false">
      <c r="W321" s="36"/>
      <c r="AA321" s="36"/>
    </row>
    <row r="322" customFormat="false" ht="12.75" hidden="false" customHeight="false" outlineLevel="0" collapsed="false">
      <c r="W322" s="36"/>
      <c r="AA322" s="36"/>
    </row>
    <row r="323" customFormat="false" ht="12.75" hidden="false" customHeight="false" outlineLevel="0" collapsed="false">
      <c r="W323" s="36"/>
      <c r="AA323" s="36"/>
    </row>
    <row r="324" customFormat="false" ht="12.75" hidden="false" customHeight="false" outlineLevel="0" collapsed="false">
      <c r="W324" s="36"/>
      <c r="AA324" s="36"/>
    </row>
    <row r="325" customFormat="false" ht="12.75" hidden="false" customHeight="false" outlineLevel="0" collapsed="false">
      <c r="W325" s="36"/>
      <c r="AA325" s="36"/>
    </row>
    <row r="326" customFormat="false" ht="12.75" hidden="false" customHeight="false" outlineLevel="0" collapsed="false">
      <c r="W326" s="36"/>
      <c r="AA326" s="36"/>
    </row>
    <row r="327" customFormat="false" ht="12.75" hidden="false" customHeight="false" outlineLevel="0" collapsed="false">
      <c r="W327" s="36"/>
      <c r="AA327" s="36"/>
    </row>
    <row r="328" customFormat="false" ht="12.75" hidden="false" customHeight="false" outlineLevel="0" collapsed="false">
      <c r="W328" s="36"/>
      <c r="AA328" s="36"/>
    </row>
    <row r="329" customFormat="false" ht="12.75" hidden="false" customHeight="false" outlineLevel="0" collapsed="false">
      <c r="W329" s="36"/>
      <c r="AA329" s="36"/>
    </row>
    <row r="330" customFormat="false" ht="12.75" hidden="false" customHeight="false" outlineLevel="0" collapsed="false">
      <c r="W330" s="36"/>
      <c r="AA330" s="36"/>
    </row>
    <row r="331" customFormat="false" ht="12.75" hidden="false" customHeight="false" outlineLevel="0" collapsed="false">
      <c r="W331" s="36"/>
      <c r="AA331" s="36"/>
    </row>
    <row r="332" customFormat="false" ht="12.75" hidden="false" customHeight="false" outlineLevel="0" collapsed="false">
      <c r="W332" s="36"/>
      <c r="AA332" s="36"/>
    </row>
    <row r="333" customFormat="false" ht="12.75" hidden="false" customHeight="false" outlineLevel="0" collapsed="false">
      <c r="W333" s="36"/>
      <c r="AA333" s="36"/>
    </row>
    <row r="334" customFormat="false" ht="12.75" hidden="false" customHeight="false" outlineLevel="0" collapsed="false">
      <c r="W334" s="36"/>
      <c r="AA334" s="36"/>
    </row>
    <row r="335" customFormat="false" ht="12.75" hidden="false" customHeight="false" outlineLevel="0" collapsed="false">
      <c r="W335" s="36"/>
      <c r="AA335" s="36"/>
    </row>
    <row r="336" customFormat="false" ht="12.75" hidden="false" customHeight="false" outlineLevel="0" collapsed="false">
      <c r="W336" s="36"/>
      <c r="AA336" s="36"/>
    </row>
    <row r="337" customFormat="false" ht="12.75" hidden="false" customHeight="false" outlineLevel="0" collapsed="false">
      <c r="W337" s="36"/>
      <c r="AA337" s="36"/>
    </row>
    <row r="338" customFormat="false" ht="12.75" hidden="false" customHeight="false" outlineLevel="0" collapsed="false">
      <c r="W338" s="36"/>
      <c r="AA338" s="36"/>
    </row>
    <row r="339" customFormat="false" ht="12.75" hidden="false" customHeight="false" outlineLevel="0" collapsed="false">
      <c r="W339" s="36"/>
      <c r="AA339" s="36"/>
    </row>
    <row r="340" customFormat="false" ht="12.75" hidden="false" customHeight="false" outlineLevel="0" collapsed="false">
      <c r="W340" s="36"/>
      <c r="AA340" s="36"/>
    </row>
    <row r="341" customFormat="false" ht="12.75" hidden="false" customHeight="false" outlineLevel="0" collapsed="false">
      <c r="W341" s="36"/>
      <c r="AA341" s="36"/>
    </row>
    <row r="342" customFormat="false" ht="12.75" hidden="false" customHeight="false" outlineLevel="0" collapsed="false">
      <c r="W342" s="36"/>
      <c r="AA342" s="36"/>
    </row>
    <row r="343" customFormat="false" ht="12.75" hidden="false" customHeight="false" outlineLevel="0" collapsed="false">
      <c r="W343" s="36"/>
      <c r="AA343" s="36"/>
    </row>
    <row r="344" customFormat="false" ht="12.75" hidden="false" customHeight="false" outlineLevel="0" collapsed="false">
      <c r="W344" s="36"/>
      <c r="AA344" s="36"/>
    </row>
    <row r="345" customFormat="false" ht="12.75" hidden="false" customHeight="false" outlineLevel="0" collapsed="false">
      <c r="W345" s="36"/>
      <c r="AA345" s="36"/>
    </row>
    <row r="346" customFormat="false" ht="12.75" hidden="false" customHeight="false" outlineLevel="0" collapsed="false">
      <c r="W346" s="36"/>
      <c r="AA346" s="36"/>
    </row>
    <row r="347" customFormat="false" ht="12.75" hidden="false" customHeight="false" outlineLevel="0" collapsed="false">
      <c r="W347" s="36"/>
      <c r="AA347" s="36"/>
    </row>
    <row r="348" customFormat="false" ht="12.75" hidden="false" customHeight="false" outlineLevel="0" collapsed="false">
      <c r="W348" s="36"/>
      <c r="AA348" s="36"/>
    </row>
    <row r="349" customFormat="false" ht="12.75" hidden="false" customHeight="false" outlineLevel="0" collapsed="false">
      <c r="W349" s="36"/>
      <c r="AA349" s="36"/>
    </row>
    <row r="350" customFormat="false" ht="12.75" hidden="false" customHeight="false" outlineLevel="0" collapsed="false">
      <c r="W350" s="36"/>
      <c r="AA350" s="36"/>
    </row>
    <row r="351" customFormat="false" ht="12.75" hidden="false" customHeight="false" outlineLevel="0" collapsed="false">
      <c r="W351" s="36"/>
      <c r="AA351" s="36"/>
    </row>
    <row r="352" customFormat="false" ht="12.75" hidden="false" customHeight="false" outlineLevel="0" collapsed="false">
      <c r="W352" s="36"/>
      <c r="AA352" s="36"/>
    </row>
    <row r="353" customFormat="false" ht="12.75" hidden="false" customHeight="false" outlineLevel="0" collapsed="false">
      <c r="W353" s="36"/>
      <c r="AA353" s="36"/>
    </row>
    <row r="354" customFormat="false" ht="12.75" hidden="false" customHeight="false" outlineLevel="0" collapsed="false">
      <c r="W354" s="36"/>
      <c r="AA354" s="36"/>
    </row>
    <row r="355" customFormat="false" ht="12.75" hidden="false" customHeight="false" outlineLevel="0" collapsed="false">
      <c r="W355" s="36"/>
      <c r="AA355" s="36"/>
    </row>
    <row r="356" customFormat="false" ht="12.75" hidden="false" customHeight="false" outlineLevel="0" collapsed="false">
      <c r="W356" s="36"/>
      <c r="AA356" s="36"/>
    </row>
    <row r="357" customFormat="false" ht="12.75" hidden="false" customHeight="false" outlineLevel="0" collapsed="false">
      <c r="W357" s="36"/>
      <c r="AA357" s="36"/>
    </row>
    <row r="358" customFormat="false" ht="12.75" hidden="false" customHeight="false" outlineLevel="0" collapsed="false">
      <c r="W358" s="36"/>
      <c r="AA358" s="36"/>
    </row>
    <row r="359" customFormat="false" ht="12.75" hidden="false" customHeight="false" outlineLevel="0" collapsed="false">
      <c r="W359" s="36"/>
      <c r="AA359" s="36"/>
    </row>
    <row r="360" customFormat="false" ht="12.75" hidden="false" customHeight="false" outlineLevel="0" collapsed="false">
      <c r="W360" s="36"/>
      <c r="AA360" s="36"/>
    </row>
    <row r="361" customFormat="false" ht="12.75" hidden="false" customHeight="false" outlineLevel="0" collapsed="false">
      <c r="W361" s="36"/>
      <c r="AA361" s="36"/>
    </row>
    <row r="362" customFormat="false" ht="12.75" hidden="false" customHeight="false" outlineLevel="0" collapsed="false">
      <c r="W362" s="36"/>
      <c r="AA362" s="36"/>
    </row>
    <row r="363" customFormat="false" ht="12.75" hidden="false" customHeight="false" outlineLevel="0" collapsed="false">
      <c r="W363" s="36"/>
      <c r="AA363" s="36"/>
    </row>
    <row r="364" customFormat="false" ht="12.75" hidden="false" customHeight="false" outlineLevel="0" collapsed="false">
      <c r="W364" s="36"/>
      <c r="AA364" s="36"/>
    </row>
    <row r="365" customFormat="false" ht="12.75" hidden="false" customHeight="false" outlineLevel="0" collapsed="false">
      <c r="W365" s="36"/>
      <c r="AA365" s="36"/>
    </row>
    <row r="366" customFormat="false" ht="12.75" hidden="false" customHeight="false" outlineLevel="0" collapsed="false">
      <c r="W366" s="36"/>
      <c r="AA366" s="36"/>
    </row>
    <row r="367" customFormat="false" ht="12.75" hidden="false" customHeight="false" outlineLevel="0" collapsed="false">
      <c r="W367" s="36"/>
      <c r="AA367" s="36"/>
    </row>
    <row r="368" customFormat="false" ht="12.75" hidden="false" customHeight="false" outlineLevel="0" collapsed="false">
      <c r="W368" s="36"/>
      <c r="AA368" s="36"/>
    </row>
    <row r="369" customFormat="false" ht="12.75" hidden="false" customHeight="false" outlineLevel="0" collapsed="false">
      <c r="W369" s="36"/>
      <c r="AA369" s="36"/>
    </row>
    <row r="370" customFormat="false" ht="12.75" hidden="false" customHeight="false" outlineLevel="0" collapsed="false">
      <c r="W370" s="36"/>
      <c r="AA370" s="36"/>
    </row>
    <row r="371" customFormat="false" ht="12.75" hidden="false" customHeight="false" outlineLevel="0" collapsed="false">
      <c r="W371" s="36"/>
      <c r="AA371" s="36"/>
    </row>
    <row r="372" customFormat="false" ht="12.75" hidden="false" customHeight="false" outlineLevel="0" collapsed="false">
      <c r="W372" s="36"/>
      <c r="AA372" s="36"/>
    </row>
    <row r="373" customFormat="false" ht="12.75" hidden="false" customHeight="false" outlineLevel="0" collapsed="false">
      <c r="W373" s="36"/>
      <c r="AA373" s="36"/>
    </row>
    <row r="374" customFormat="false" ht="12.75" hidden="false" customHeight="false" outlineLevel="0" collapsed="false">
      <c r="W374" s="36"/>
      <c r="AA374" s="36"/>
    </row>
    <row r="375" customFormat="false" ht="12.75" hidden="false" customHeight="false" outlineLevel="0" collapsed="false">
      <c r="W375" s="36"/>
      <c r="AA375" s="36"/>
    </row>
    <row r="376" customFormat="false" ht="12.75" hidden="false" customHeight="false" outlineLevel="0" collapsed="false">
      <c r="W376" s="36"/>
      <c r="AA376" s="36"/>
    </row>
    <row r="377" customFormat="false" ht="12.75" hidden="false" customHeight="false" outlineLevel="0" collapsed="false">
      <c r="W377" s="36"/>
      <c r="AA377" s="36"/>
    </row>
    <row r="378" customFormat="false" ht="12.75" hidden="false" customHeight="false" outlineLevel="0" collapsed="false">
      <c r="W378" s="36"/>
      <c r="AA378" s="36"/>
    </row>
    <row r="379" customFormat="false" ht="12.75" hidden="false" customHeight="false" outlineLevel="0" collapsed="false">
      <c r="W379" s="36"/>
      <c r="AA379" s="36"/>
    </row>
    <row r="380" customFormat="false" ht="12.75" hidden="false" customHeight="false" outlineLevel="0" collapsed="false">
      <c r="W380" s="36"/>
      <c r="AA380" s="36"/>
    </row>
    <row r="381" customFormat="false" ht="12.75" hidden="false" customHeight="false" outlineLevel="0" collapsed="false">
      <c r="W381" s="36"/>
      <c r="AA381" s="36"/>
    </row>
    <row r="382" customFormat="false" ht="12.75" hidden="false" customHeight="false" outlineLevel="0" collapsed="false">
      <c r="W382" s="36"/>
      <c r="AA382" s="36"/>
    </row>
    <row r="383" customFormat="false" ht="12.75" hidden="false" customHeight="false" outlineLevel="0" collapsed="false">
      <c r="W383" s="36"/>
      <c r="AA383" s="36"/>
    </row>
    <row r="384" customFormat="false" ht="12.75" hidden="false" customHeight="false" outlineLevel="0" collapsed="false">
      <c r="W384" s="36"/>
      <c r="AA384" s="36"/>
    </row>
    <row r="385" customFormat="false" ht="12.75" hidden="false" customHeight="false" outlineLevel="0" collapsed="false">
      <c r="W385" s="36"/>
      <c r="AA385" s="36"/>
    </row>
    <row r="386" customFormat="false" ht="12.75" hidden="false" customHeight="false" outlineLevel="0" collapsed="false">
      <c r="W386" s="36"/>
      <c r="AA386" s="36"/>
    </row>
    <row r="387" customFormat="false" ht="12.75" hidden="false" customHeight="false" outlineLevel="0" collapsed="false">
      <c r="W387" s="36"/>
      <c r="AA387" s="36"/>
    </row>
    <row r="388" customFormat="false" ht="12.75" hidden="false" customHeight="false" outlineLevel="0" collapsed="false">
      <c r="W388" s="36"/>
      <c r="AA388" s="36"/>
    </row>
    <row r="389" customFormat="false" ht="12.75" hidden="false" customHeight="false" outlineLevel="0" collapsed="false">
      <c r="W389" s="36"/>
      <c r="AA389" s="36"/>
    </row>
    <row r="390" customFormat="false" ht="12.75" hidden="false" customHeight="false" outlineLevel="0" collapsed="false">
      <c r="W390" s="36"/>
      <c r="AA390" s="36"/>
    </row>
    <row r="391" customFormat="false" ht="12.75" hidden="false" customHeight="false" outlineLevel="0" collapsed="false">
      <c r="W391" s="36"/>
      <c r="AA391" s="36"/>
    </row>
    <row r="392" customFormat="false" ht="12.75" hidden="false" customHeight="false" outlineLevel="0" collapsed="false">
      <c r="W392" s="36"/>
      <c r="AA392" s="36"/>
    </row>
    <row r="393" customFormat="false" ht="12.75" hidden="false" customHeight="false" outlineLevel="0" collapsed="false">
      <c r="W393" s="36"/>
      <c r="AA393" s="36"/>
    </row>
    <row r="394" customFormat="false" ht="12.75" hidden="false" customHeight="false" outlineLevel="0" collapsed="false">
      <c r="W394" s="36"/>
      <c r="AA394" s="36"/>
    </row>
    <row r="395" customFormat="false" ht="12.75" hidden="false" customHeight="false" outlineLevel="0" collapsed="false">
      <c r="W395" s="36"/>
      <c r="AA395" s="36"/>
    </row>
    <row r="396" customFormat="false" ht="12.75" hidden="false" customHeight="false" outlineLevel="0" collapsed="false">
      <c r="W396" s="36"/>
      <c r="AA396" s="36"/>
    </row>
    <row r="397" customFormat="false" ht="12.75" hidden="false" customHeight="false" outlineLevel="0" collapsed="false">
      <c r="W397" s="36"/>
      <c r="AA397" s="36"/>
    </row>
    <row r="398" customFormat="false" ht="12.75" hidden="false" customHeight="false" outlineLevel="0" collapsed="false">
      <c r="W398" s="36"/>
      <c r="AA398" s="36"/>
    </row>
    <row r="399" customFormat="false" ht="12.75" hidden="false" customHeight="false" outlineLevel="0" collapsed="false">
      <c r="W399" s="36"/>
      <c r="AA399" s="36"/>
    </row>
    <row r="400" customFormat="false" ht="12.75" hidden="false" customHeight="false" outlineLevel="0" collapsed="false">
      <c r="W400" s="36"/>
      <c r="AA400" s="36"/>
    </row>
    <row r="401" customFormat="false" ht="12.75" hidden="false" customHeight="false" outlineLevel="0" collapsed="false">
      <c r="W401" s="36"/>
      <c r="AA401" s="36"/>
    </row>
    <row r="402" customFormat="false" ht="12.75" hidden="false" customHeight="false" outlineLevel="0" collapsed="false">
      <c r="W402" s="36"/>
      <c r="AA402" s="36"/>
    </row>
    <row r="403" customFormat="false" ht="12.75" hidden="false" customHeight="false" outlineLevel="0" collapsed="false">
      <c r="W403" s="36"/>
      <c r="AA403" s="36"/>
    </row>
    <row r="404" customFormat="false" ht="12.75" hidden="false" customHeight="false" outlineLevel="0" collapsed="false">
      <c r="W404" s="36"/>
      <c r="AA404" s="36"/>
    </row>
    <row r="405" customFormat="false" ht="12.75" hidden="false" customHeight="false" outlineLevel="0" collapsed="false">
      <c r="W405" s="36"/>
      <c r="AA405" s="36"/>
    </row>
    <row r="406" customFormat="false" ht="12.75" hidden="false" customHeight="false" outlineLevel="0" collapsed="false">
      <c r="W406" s="36"/>
      <c r="AA406" s="36"/>
    </row>
    <row r="407" customFormat="false" ht="12.75" hidden="false" customHeight="false" outlineLevel="0" collapsed="false">
      <c r="W407" s="36"/>
      <c r="AA407" s="36"/>
    </row>
    <row r="408" customFormat="false" ht="12.75" hidden="false" customHeight="false" outlineLevel="0" collapsed="false">
      <c r="W408" s="36"/>
      <c r="AA408" s="36"/>
    </row>
    <row r="409" customFormat="false" ht="12.75" hidden="false" customHeight="false" outlineLevel="0" collapsed="false">
      <c r="W409" s="36"/>
      <c r="AA409" s="36"/>
    </row>
    <row r="410" customFormat="false" ht="12.75" hidden="false" customHeight="false" outlineLevel="0" collapsed="false">
      <c r="W410" s="36"/>
      <c r="AA410" s="36"/>
    </row>
    <row r="411" customFormat="false" ht="12.75" hidden="false" customHeight="false" outlineLevel="0" collapsed="false">
      <c r="W411" s="36"/>
      <c r="AA411" s="36"/>
    </row>
    <row r="412" customFormat="false" ht="12.75" hidden="false" customHeight="false" outlineLevel="0" collapsed="false">
      <c r="W412" s="36"/>
      <c r="AA412" s="36"/>
    </row>
    <row r="413" customFormat="false" ht="12.75" hidden="false" customHeight="false" outlineLevel="0" collapsed="false">
      <c r="W413" s="36"/>
      <c r="AA413" s="36"/>
    </row>
    <row r="414" customFormat="false" ht="12.75" hidden="false" customHeight="false" outlineLevel="0" collapsed="false">
      <c r="W414" s="36"/>
      <c r="AA414" s="36"/>
    </row>
    <row r="415" customFormat="false" ht="12.75" hidden="false" customHeight="false" outlineLevel="0" collapsed="false">
      <c r="W415" s="36"/>
      <c r="AA415" s="36"/>
    </row>
    <row r="416" customFormat="false" ht="12.75" hidden="false" customHeight="false" outlineLevel="0" collapsed="false">
      <c r="W416" s="36"/>
      <c r="AA416" s="36"/>
    </row>
    <row r="417" customFormat="false" ht="12.75" hidden="false" customHeight="false" outlineLevel="0" collapsed="false">
      <c r="W417" s="36"/>
      <c r="AA417" s="36"/>
    </row>
    <row r="418" customFormat="false" ht="12.75" hidden="false" customHeight="false" outlineLevel="0" collapsed="false">
      <c r="W418" s="36"/>
      <c r="AA418" s="36"/>
    </row>
    <row r="419" customFormat="false" ht="12.75" hidden="false" customHeight="false" outlineLevel="0" collapsed="false">
      <c r="W419" s="36"/>
      <c r="AA419" s="36"/>
    </row>
    <row r="420" customFormat="false" ht="12.75" hidden="false" customHeight="false" outlineLevel="0" collapsed="false">
      <c r="W420" s="36"/>
      <c r="AA420" s="36"/>
    </row>
    <row r="421" customFormat="false" ht="12.75" hidden="false" customHeight="false" outlineLevel="0" collapsed="false">
      <c r="W421" s="36"/>
      <c r="AA421" s="36"/>
    </row>
    <row r="422" customFormat="false" ht="12.75" hidden="false" customHeight="false" outlineLevel="0" collapsed="false">
      <c r="W422" s="36"/>
      <c r="AA422" s="36"/>
    </row>
    <row r="423" customFormat="false" ht="12.75" hidden="false" customHeight="false" outlineLevel="0" collapsed="false">
      <c r="W423" s="36"/>
      <c r="AA423" s="36"/>
    </row>
    <row r="424" customFormat="false" ht="12.75" hidden="false" customHeight="false" outlineLevel="0" collapsed="false">
      <c r="W424" s="36"/>
      <c r="AA424" s="36"/>
    </row>
    <row r="425" customFormat="false" ht="12.75" hidden="false" customHeight="false" outlineLevel="0" collapsed="false">
      <c r="W425" s="36"/>
      <c r="AA425" s="36"/>
    </row>
    <row r="426" customFormat="false" ht="12.75" hidden="false" customHeight="false" outlineLevel="0" collapsed="false">
      <c r="W426" s="36"/>
      <c r="AA426" s="36"/>
    </row>
    <row r="427" customFormat="false" ht="12.75" hidden="false" customHeight="false" outlineLevel="0" collapsed="false">
      <c r="W427" s="36"/>
      <c r="AA427" s="36"/>
    </row>
    <row r="428" customFormat="false" ht="12.75" hidden="false" customHeight="false" outlineLevel="0" collapsed="false">
      <c r="W428" s="36"/>
      <c r="AA428" s="36"/>
    </row>
    <row r="429" customFormat="false" ht="12.75" hidden="false" customHeight="false" outlineLevel="0" collapsed="false">
      <c r="W429" s="36"/>
      <c r="AA429" s="36"/>
    </row>
    <row r="430" customFormat="false" ht="12.75" hidden="false" customHeight="false" outlineLevel="0" collapsed="false">
      <c r="W430" s="36"/>
      <c r="AA430" s="36"/>
    </row>
    <row r="431" customFormat="false" ht="12.75" hidden="false" customHeight="false" outlineLevel="0" collapsed="false">
      <c r="W431" s="36"/>
      <c r="AA431" s="36"/>
    </row>
    <row r="432" customFormat="false" ht="12.75" hidden="false" customHeight="false" outlineLevel="0" collapsed="false">
      <c r="W432" s="36"/>
      <c r="AA432" s="36"/>
    </row>
    <row r="433" customFormat="false" ht="12.75" hidden="false" customHeight="false" outlineLevel="0" collapsed="false">
      <c r="W433" s="36"/>
      <c r="AA433" s="36"/>
    </row>
    <row r="434" customFormat="false" ht="12.75" hidden="false" customHeight="false" outlineLevel="0" collapsed="false">
      <c r="W434" s="36"/>
      <c r="AA434" s="36"/>
    </row>
    <row r="435" customFormat="false" ht="12.75" hidden="false" customHeight="false" outlineLevel="0" collapsed="false">
      <c r="W435" s="36"/>
      <c r="AA435" s="36"/>
    </row>
    <row r="436" customFormat="false" ht="12.75" hidden="false" customHeight="false" outlineLevel="0" collapsed="false">
      <c r="W436" s="36"/>
      <c r="AA436" s="36"/>
    </row>
    <row r="437" customFormat="false" ht="12.75" hidden="false" customHeight="false" outlineLevel="0" collapsed="false">
      <c r="W437" s="36"/>
      <c r="AA437" s="36"/>
    </row>
    <row r="438" customFormat="false" ht="12.75" hidden="false" customHeight="false" outlineLevel="0" collapsed="false">
      <c r="W438" s="36"/>
      <c r="AA438" s="36"/>
    </row>
    <row r="439" customFormat="false" ht="12.75" hidden="false" customHeight="false" outlineLevel="0" collapsed="false">
      <c r="W439" s="36"/>
      <c r="AA439" s="36"/>
    </row>
    <row r="440" customFormat="false" ht="12.75" hidden="false" customHeight="false" outlineLevel="0" collapsed="false">
      <c r="W440" s="36"/>
      <c r="AA440" s="36"/>
    </row>
    <row r="441" customFormat="false" ht="12.75" hidden="false" customHeight="false" outlineLevel="0" collapsed="false">
      <c r="W441" s="36"/>
      <c r="AA441" s="36"/>
    </row>
    <row r="442" customFormat="false" ht="12.75" hidden="false" customHeight="false" outlineLevel="0" collapsed="false">
      <c r="W442" s="36"/>
      <c r="AA442" s="36"/>
    </row>
    <row r="443" customFormat="false" ht="12.75" hidden="false" customHeight="false" outlineLevel="0" collapsed="false">
      <c r="W443" s="36"/>
      <c r="AA443" s="36"/>
    </row>
    <row r="444" customFormat="false" ht="12.75" hidden="false" customHeight="false" outlineLevel="0" collapsed="false">
      <c r="W444" s="36"/>
      <c r="AA444" s="36"/>
    </row>
    <row r="445" customFormat="false" ht="12.75" hidden="false" customHeight="false" outlineLevel="0" collapsed="false">
      <c r="W445" s="36"/>
      <c r="AA445" s="36"/>
    </row>
    <row r="446" customFormat="false" ht="12.75" hidden="false" customHeight="false" outlineLevel="0" collapsed="false">
      <c r="W446" s="36"/>
      <c r="AA446" s="36"/>
    </row>
    <row r="447" customFormat="false" ht="12.75" hidden="false" customHeight="false" outlineLevel="0" collapsed="false">
      <c r="W447" s="36"/>
      <c r="AA447" s="36"/>
    </row>
    <row r="448" customFormat="false" ht="12.75" hidden="false" customHeight="false" outlineLevel="0" collapsed="false">
      <c r="W448" s="36"/>
      <c r="AA448" s="36"/>
    </row>
    <row r="449" customFormat="false" ht="12.75" hidden="false" customHeight="false" outlineLevel="0" collapsed="false">
      <c r="W449" s="36"/>
      <c r="AA449" s="36"/>
    </row>
    <row r="450" customFormat="false" ht="12.75" hidden="false" customHeight="false" outlineLevel="0" collapsed="false">
      <c r="W450" s="36"/>
      <c r="AA450" s="36"/>
    </row>
    <row r="451" customFormat="false" ht="12.75" hidden="false" customHeight="false" outlineLevel="0" collapsed="false">
      <c r="W451" s="36"/>
      <c r="AA451" s="36"/>
    </row>
    <row r="452" customFormat="false" ht="12.75" hidden="false" customHeight="false" outlineLevel="0" collapsed="false">
      <c r="W452" s="36"/>
      <c r="AA452" s="36"/>
    </row>
    <row r="453" customFormat="false" ht="12.75" hidden="false" customHeight="false" outlineLevel="0" collapsed="false">
      <c r="W453" s="36"/>
      <c r="AA453" s="36"/>
    </row>
    <row r="454" customFormat="false" ht="12.75" hidden="false" customHeight="false" outlineLevel="0" collapsed="false">
      <c r="W454" s="36"/>
      <c r="AA454" s="36"/>
    </row>
    <row r="455" customFormat="false" ht="12.75" hidden="false" customHeight="false" outlineLevel="0" collapsed="false">
      <c r="W455" s="36"/>
      <c r="AA455" s="36"/>
    </row>
    <row r="456" customFormat="false" ht="12.75" hidden="false" customHeight="false" outlineLevel="0" collapsed="false">
      <c r="W456" s="36"/>
      <c r="AA456" s="36"/>
    </row>
    <row r="457" customFormat="false" ht="12.75" hidden="false" customHeight="false" outlineLevel="0" collapsed="false">
      <c r="W457" s="36"/>
      <c r="AA457" s="36"/>
    </row>
    <row r="458" customFormat="false" ht="12.75" hidden="false" customHeight="false" outlineLevel="0" collapsed="false">
      <c r="W458" s="36"/>
      <c r="AA458" s="36"/>
    </row>
    <row r="459" customFormat="false" ht="12.75" hidden="false" customHeight="false" outlineLevel="0" collapsed="false">
      <c r="W459" s="36"/>
      <c r="AA459" s="36"/>
    </row>
    <row r="460" customFormat="false" ht="12.75" hidden="false" customHeight="false" outlineLevel="0" collapsed="false">
      <c r="W460" s="36"/>
      <c r="AA460" s="36"/>
    </row>
    <row r="461" customFormat="false" ht="12.75" hidden="false" customHeight="false" outlineLevel="0" collapsed="false">
      <c r="W461" s="36"/>
      <c r="AA461" s="36"/>
    </row>
    <row r="462" customFormat="false" ht="12.75" hidden="false" customHeight="false" outlineLevel="0" collapsed="false">
      <c r="W462" s="36"/>
      <c r="AA462" s="36"/>
    </row>
    <row r="463" customFormat="false" ht="12.75" hidden="false" customHeight="false" outlineLevel="0" collapsed="false">
      <c r="W463" s="36"/>
      <c r="AA463" s="36"/>
    </row>
    <row r="464" customFormat="false" ht="12.75" hidden="false" customHeight="false" outlineLevel="0" collapsed="false">
      <c r="W464" s="36"/>
      <c r="AA464" s="36"/>
    </row>
    <row r="465" customFormat="false" ht="12.75" hidden="false" customHeight="false" outlineLevel="0" collapsed="false">
      <c r="W465" s="36"/>
      <c r="AA465" s="36"/>
    </row>
    <row r="466" customFormat="false" ht="12.75" hidden="false" customHeight="false" outlineLevel="0" collapsed="false">
      <c r="W466" s="36"/>
      <c r="AA466" s="36"/>
    </row>
    <row r="467" customFormat="false" ht="12.75" hidden="false" customHeight="false" outlineLevel="0" collapsed="false">
      <c r="W467" s="36"/>
      <c r="AA467" s="36"/>
    </row>
    <row r="468" customFormat="false" ht="12.75" hidden="false" customHeight="false" outlineLevel="0" collapsed="false">
      <c r="W468" s="36"/>
      <c r="AA468" s="36"/>
    </row>
    <row r="469" customFormat="false" ht="12.75" hidden="false" customHeight="false" outlineLevel="0" collapsed="false">
      <c r="W469" s="36"/>
      <c r="AA469" s="36"/>
    </row>
    <row r="470" customFormat="false" ht="12.75" hidden="false" customHeight="false" outlineLevel="0" collapsed="false">
      <c r="W470" s="36"/>
      <c r="AA470" s="36"/>
    </row>
    <row r="471" customFormat="false" ht="12.75" hidden="false" customHeight="false" outlineLevel="0" collapsed="false">
      <c r="W471" s="36"/>
      <c r="AA471" s="36"/>
    </row>
    <row r="472" customFormat="false" ht="12.75" hidden="false" customHeight="false" outlineLevel="0" collapsed="false">
      <c r="W472" s="36"/>
      <c r="AA472" s="36"/>
    </row>
    <row r="473" customFormat="false" ht="12.75" hidden="false" customHeight="false" outlineLevel="0" collapsed="false">
      <c r="W473" s="36"/>
      <c r="AA473" s="36"/>
    </row>
    <row r="474" customFormat="false" ht="12.75" hidden="false" customHeight="false" outlineLevel="0" collapsed="false">
      <c r="W474" s="36"/>
      <c r="AA474" s="36"/>
    </row>
    <row r="475" customFormat="false" ht="12.75" hidden="false" customHeight="false" outlineLevel="0" collapsed="false">
      <c r="W475" s="36"/>
      <c r="AA475" s="36"/>
    </row>
    <row r="476" customFormat="false" ht="12.75" hidden="false" customHeight="false" outlineLevel="0" collapsed="false">
      <c r="W476" s="36"/>
      <c r="AA476" s="36"/>
    </row>
    <row r="477" customFormat="false" ht="12.75" hidden="false" customHeight="false" outlineLevel="0" collapsed="false">
      <c r="W477" s="36"/>
      <c r="AA477" s="36"/>
    </row>
    <row r="478" customFormat="false" ht="12.75" hidden="false" customHeight="false" outlineLevel="0" collapsed="false">
      <c r="W478" s="36"/>
      <c r="AA478" s="36"/>
    </row>
    <row r="479" customFormat="false" ht="12.75" hidden="false" customHeight="false" outlineLevel="0" collapsed="false">
      <c r="W479" s="36"/>
      <c r="AA479" s="36"/>
    </row>
    <row r="480" customFormat="false" ht="12.75" hidden="false" customHeight="false" outlineLevel="0" collapsed="false">
      <c r="W480" s="36"/>
      <c r="AA480" s="36"/>
    </row>
    <row r="481" customFormat="false" ht="12.75" hidden="false" customHeight="false" outlineLevel="0" collapsed="false">
      <c r="W481" s="36"/>
      <c r="AA481" s="36"/>
    </row>
    <row r="482" customFormat="false" ht="12.75" hidden="false" customHeight="false" outlineLevel="0" collapsed="false">
      <c r="W482" s="36"/>
      <c r="AA482" s="36"/>
    </row>
    <row r="483" customFormat="false" ht="12.75" hidden="false" customHeight="false" outlineLevel="0" collapsed="false">
      <c r="W483" s="36"/>
      <c r="AA483" s="36"/>
    </row>
    <row r="484" customFormat="false" ht="12.75" hidden="false" customHeight="false" outlineLevel="0" collapsed="false">
      <c r="W484" s="36"/>
      <c r="AA484" s="36"/>
    </row>
    <row r="485" customFormat="false" ht="12.75" hidden="false" customHeight="false" outlineLevel="0" collapsed="false">
      <c r="W485" s="36"/>
      <c r="AA485" s="36"/>
    </row>
    <row r="486" customFormat="false" ht="12.75" hidden="false" customHeight="false" outlineLevel="0" collapsed="false">
      <c r="W486" s="36"/>
      <c r="AA486" s="36"/>
    </row>
    <row r="487" customFormat="false" ht="12.75" hidden="false" customHeight="false" outlineLevel="0" collapsed="false">
      <c r="W487" s="36"/>
      <c r="AA487" s="36"/>
    </row>
    <row r="488" customFormat="false" ht="12.75" hidden="false" customHeight="false" outlineLevel="0" collapsed="false">
      <c r="W488" s="36"/>
      <c r="AA488" s="36"/>
    </row>
    <row r="489" customFormat="false" ht="12.75" hidden="false" customHeight="false" outlineLevel="0" collapsed="false">
      <c r="W489" s="36"/>
      <c r="AA489" s="36"/>
    </row>
    <row r="490" customFormat="false" ht="12.75" hidden="false" customHeight="false" outlineLevel="0" collapsed="false">
      <c r="W490" s="36"/>
      <c r="AA490" s="36"/>
    </row>
    <row r="491" customFormat="false" ht="12.75" hidden="false" customHeight="false" outlineLevel="0" collapsed="false">
      <c r="W491" s="36"/>
      <c r="AA491" s="36"/>
    </row>
    <row r="492" customFormat="false" ht="12.75" hidden="false" customHeight="false" outlineLevel="0" collapsed="false">
      <c r="W492" s="36"/>
      <c r="AA492" s="36"/>
    </row>
    <row r="493" customFormat="false" ht="12.75" hidden="false" customHeight="false" outlineLevel="0" collapsed="false">
      <c r="W493" s="36"/>
      <c r="AA493" s="36"/>
    </row>
    <row r="494" customFormat="false" ht="12.75" hidden="false" customHeight="false" outlineLevel="0" collapsed="false">
      <c r="W494" s="36"/>
      <c r="AA494" s="36"/>
    </row>
    <row r="495" customFormat="false" ht="12.75" hidden="false" customHeight="false" outlineLevel="0" collapsed="false">
      <c r="W495" s="36"/>
      <c r="AA495" s="36"/>
    </row>
    <row r="496" customFormat="false" ht="12.75" hidden="false" customHeight="false" outlineLevel="0" collapsed="false">
      <c r="W496" s="36"/>
      <c r="AA496" s="36"/>
    </row>
    <row r="497" customFormat="false" ht="12.75" hidden="false" customHeight="false" outlineLevel="0" collapsed="false">
      <c r="W497" s="36"/>
      <c r="AA497" s="36"/>
    </row>
    <row r="498" customFormat="false" ht="12.75" hidden="false" customHeight="false" outlineLevel="0" collapsed="false">
      <c r="W498" s="36"/>
      <c r="AA498" s="36"/>
    </row>
    <row r="499" customFormat="false" ht="12.75" hidden="false" customHeight="false" outlineLevel="0" collapsed="false">
      <c r="W499" s="36"/>
      <c r="AA499" s="36"/>
    </row>
    <row r="500" customFormat="false" ht="12.75" hidden="false" customHeight="false" outlineLevel="0" collapsed="false">
      <c r="W500" s="36"/>
      <c r="AA500" s="36"/>
    </row>
    <row r="501" customFormat="false" ht="12.75" hidden="false" customHeight="false" outlineLevel="0" collapsed="false">
      <c r="W501" s="36"/>
      <c r="AA501" s="36"/>
    </row>
    <row r="502" customFormat="false" ht="12.75" hidden="false" customHeight="false" outlineLevel="0" collapsed="false">
      <c r="W502" s="36"/>
      <c r="AA502" s="36"/>
    </row>
    <row r="503" customFormat="false" ht="12.75" hidden="false" customHeight="false" outlineLevel="0" collapsed="false">
      <c r="W503" s="36"/>
      <c r="AA503" s="36"/>
    </row>
    <row r="504" customFormat="false" ht="12.75" hidden="false" customHeight="false" outlineLevel="0" collapsed="false">
      <c r="W504" s="36"/>
      <c r="AA504" s="36"/>
    </row>
    <row r="505" customFormat="false" ht="12.75" hidden="false" customHeight="false" outlineLevel="0" collapsed="false">
      <c r="W505" s="36"/>
      <c r="AA505" s="36"/>
    </row>
    <row r="506" customFormat="false" ht="12.75" hidden="false" customHeight="false" outlineLevel="0" collapsed="false">
      <c r="W506" s="36"/>
      <c r="AA506" s="36"/>
    </row>
    <row r="507" customFormat="false" ht="12.75" hidden="false" customHeight="false" outlineLevel="0" collapsed="false">
      <c r="W507" s="36"/>
      <c r="AA507" s="36"/>
    </row>
    <row r="508" customFormat="false" ht="12.75" hidden="false" customHeight="false" outlineLevel="0" collapsed="false">
      <c r="W508" s="36"/>
      <c r="AA508" s="36"/>
    </row>
    <row r="509" customFormat="false" ht="12.75" hidden="false" customHeight="false" outlineLevel="0" collapsed="false">
      <c r="W509" s="36"/>
      <c r="AA509" s="36"/>
    </row>
    <row r="510" customFormat="false" ht="12.75" hidden="false" customHeight="false" outlineLevel="0" collapsed="false">
      <c r="W510" s="36"/>
      <c r="AA510" s="36"/>
    </row>
    <row r="511" customFormat="false" ht="12.75" hidden="false" customHeight="false" outlineLevel="0" collapsed="false">
      <c r="W511" s="36"/>
      <c r="AA511" s="36"/>
    </row>
    <row r="512" customFormat="false" ht="12.75" hidden="false" customHeight="false" outlineLevel="0" collapsed="false">
      <c r="W512" s="36"/>
      <c r="AA512" s="36"/>
    </row>
    <row r="513" customFormat="false" ht="12.75" hidden="false" customHeight="false" outlineLevel="0" collapsed="false">
      <c r="W513" s="36"/>
      <c r="AA513" s="36"/>
    </row>
    <row r="514" customFormat="false" ht="12.75" hidden="false" customHeight="false" outlineLevel="0" collapsed="false">
      <c r="W514" s="36"/>
      <c r="AA514" s="36"/>
    </row>
    <row r="515" customFormat="false" ht="12.75" hidden="false" customHeight="false" outlineLevel="0" collapsed="false">
      <c r="W515" s="36"/>
      <c r="AA515" s="36"/>
    </row>
    <row r="516" customFormat="false" ht="12.75" hidden="false" customHeight="false" outlineLevel="0" collapsed="false">
      <c r="W516" s="36"/>
      <c r="AA516" s="36"/>
    </row>
    <row r="517" customFormat="false" ht="12.75" hidden="false" customHeight="false" outlineLevel="0" collapsed="false">
      <c r="W517" s="36"/>
      <c r="AA517" s="36"/>
    </row>
    <row r="518" customFormat="false" ht="12.75" hidden="false" customHeight="false" outlineLevel="0" collapsed="false">
      <c r="W518" s="36"/>
      <c r="AA518" s="36"/>
    </row>
    <row r="519" customFormat="false" ht="12.75" hidden="false" customHeight="false" outlineLevel="0" collapsed="false">
      <c r="W519" s="36"/>
      <c r="AA519" s="36"/>
    </row>
    <row r="520" customFormat="false" ht="12.75" hidden="false" customHeight="false" outlineLevel="0" collapsed="false">
      <c r="W520" s="36"/>
      <c r="AA520" s="36"/>
    </row>
    <row r="521" customFormat="false" ht="12.75" hidden="false" customHeight="false" outlineLevel="0" collapsed="false">
      <c r="W521" s="36"/>
      <c r="AA521" s="36"/>
    </row>
    <row r="522" customFormat="false" ht="12.75" hidden="false" customHeight="false" outlineLevel="0" collapsed="false">
      <c r="W522" s="36"/>
      <c r="AA522" s="36"/>
    </row>
    <row r="523" customFormat="false" ht="12.75" hidden="false" customHeight="false" outlineLevel="0" collapsed="false">
      <c r="W523" s="36"/>
      <c r="AA523" s="36"/>
    </row>
    <row r="524" customFormat="false" ht="12.75" hidden="false" customHeight="false" outlineLevel="0" collapsed="false">
      <c r="W524" s="36"/>
      <c r="AA524" s="36"/>
    </row>
    <row r="525" customFormat="false" ht="12.75" hidden="false" customHeight="false" outlineLevel="0" collapsed="false">
      <c r="W525" s="36"/>
      <c r="AA525" s="36"/>
    </row>
    <row r="526" customFormat="false" ht="12.75" hidden="false" customHeight="false" outlineLevel="0" collapsed="false">
      <c r="W526" s="36"/>
      <c r="AA526" s="36"/>
    </row>
    <row r="527" customFormat="false" ht="12.75" hidden="false" customHeight="false" outlineLevel="0" collapsed="false">
      <c r="W527" s="36"/>
      <c r="AA527" s="36"/>
    </row>
    <row r="528" customFormat="false" ht="12.75" hidden="false" customHeight="false" outlineLevel="0" collapsed="false">
      <c r="W528" s="36"/>
      <c r="AA528" s="36"/>
    </row>
    <row r="529" customFormat="false" ht="12.75" hidden="false" customHeight="false" outlineLevel="0" collapsed="false">
      <c r="W529" s="36"/>
      <c r="AA529" s="36"/>
    </row>
    <row r="530" customFormat="false" ht="12.75" hidden="false" customHeight="false" outlineLevel="0" collapsed="false">
      <c r="W530" s="36"/>
      <c r="AA530" s="36"/>
    </row>
    <row r="531" customFormat="false" ht="12.75" hidden="false" customHeight="false" outlineLevel="0" collapsed="false">
      <c r="W531" s="36"/>
      <c r="AA531" s="36"/>
    </row>
    <row r="532" customFormat="false" ht="12.75" hidden="false" customHeight="false" outlineLevel="0" collapsed="false">
      <c r="W532" s="36"/>
      <c r="AA532" s="36"/>
    </row>
    <row r="533" customFormat="false" ht="12.75" hidden="false" customHeight="false" outlineLevel="0" collapsed="false">
      <c r="W533" s="36"/>
      <c r="AA533" s="36"/>
    </row>
    <row r="534" customFormat="false" ht="12.75" hidden="false" customHeight="false" outlineLevel="0" collapsed="false">
      <c r="W534" s="36"/>
      <c r="AA534" s="36"/>
    </row>
    <row r="535" customFormat="false" ht="12.75" hidden="false" customHeight="false" outlineLevel="0" collapsed="false">
      <c r="W535" s="36"/>
      <c r="AA535" s="36"/>
    </row>
    <row r="536" customFormat="false" ht="12.75" hidden="false" customHeight="false" outlineLevel="0" collapsed="false">
      <c r="W536" s="36"/>
      <c r="AA536" s="36"/>
    </row>
    <row r="537" customFormat="false" ht="12.75" hidden="false" customHeight="false" outlineLevel="0" collapsed="false">
      <c r="W537" s="36"/>
      <c r="AA537" s="36"/>
    </row>
    <row r="538" customFormat="false" ht="12.75" hidden="false" customHeight="false" outlineLevel="0" collapsed="false">
      <c r="W538" s="36"/>
      <c r="AA538" s="36"/>
    </row>
    <row r="539" customFormat="false" ht="12.75" hidden="false" customHeight="false" outlineLevel="0" collapsed="false">
      <c r="W539" s="36"/>
      <c r="AA539" s="36"/>
    </row>
    <row r="540" customFormat="false" ht="12.75" hidden="false" customHeight="false" outlineLevel="0" collapsed="false">
      <c r="W540" s="36"/>
      <c r="AA540" s="36"/>
    </row>
    <row r="541" customFormat="false" ht="12.75" hidden="false" customHeight="false" outlineLevel="0" collapsed="false">
      <c r="W541" s="36"/>
      <c r="AA541" s="36"/>
    </row>
    <row r="542" customFormat="false" ht="12.75" hidden="false" customHeight="false" outlineLevel="0" collapsed="false">
      <c r="W542" s="36"/>
      <c r="AA542" s="36"/>
    </row>
    <row r="543" customFormat="false" ht="12.75" hidden="false" customHeight="false" outlineLevel="0" collapsed="false">
      <c r="W543" s="36"/>
      <c r="AA543" s="36"/>
    </row>
    <row r="544" customFormat="false" ht="12.75" hidden="false" customHeight="false" outlineLevel="0" collapsed="false">
      <c r="W544" s="36"/>
      <c r="AA544" s="36"/>
    </row>
    <row r="545" customFormat="false" ht="12.75" hidden="false" customHeight="false" outlineLevel="0" collapsed="false">
      <c r="W545" s="36"/>
      <c r="AA545" s="36"/>
    </row>
    <row r="546" customFormat="false" ht="12.75" hidden="false" customHeight="false" outlineLevel="0" collapsed="false">
      <c r="W546" s="36"/>
      <c r="AA546" s="36"/>
    </row>
    <row r="547" customFormat="false" ht="12.75" hidden="false" customHeight="false" outlineLevel="0" collapsed="false">
      <c r="W547" s="36"/>
      <c r="AA547" s="36"/>
    </row>
    <row r="548" customFormat="false" ht="12.75" hidden="false" customHeight="false" outlineLevel="0" collapsed="false">
      <c r="W548" s="36"/>
      <c r="AA548" s="36"/>
    </row>
    <row r="549" customFormat="false" ht="12.75" hidden="false" customHeight="false" outlineLevel="0" collapsed="false">
      <c r="W549" s="36"/>
      <c r="AA549" s="36"/>
    </row>
    <row r="550" customFormat="false" ht="12.75" hidden="false" customHeight="false" outlineLevel="0" collapsed="false">
      <c r="W550" s="36"/>
      <c r="AA550" s="36"/>
    </row>
    <row r="551" customFormat="false" ht="12.75" hidden="false" customHeight="false" outlineLevel="0" collapsed="false">
      <c r="W551" s="36"/>
      <c r="AA551" s="36"/>
    </row>
    <row r="552" customFormat="false" ht="12.75" hidden="false" customHeight="false" outlineLevel="0" collapsed="false">
      <c r="W552" s="36"/>
      <c r="AA552" s="36"/>
    </row>
    <row r="553" customFormat="false" ht="12.75" hidden="false" customHeight="false" outlineLevel="0" collapsed="false">
      <c r="W553" s="36"/>
      <c r="AA553" s="36"/>
    </row>
    <row r="554" customFormat="false" ht="12.75" hidden="false" customHeight="false" outlineLevel="0" collapsed="false">
      <c r="W554" s="36"/>
      <c r="AA554" s="36"/>
    </row>
    <row r="555" customFormat="false" ht="12.75" hidden="false" customHeight="false" outlineLevel="0" collapsed="false">
      <c r="W555" s="36"/>
      <c r="AA555" s="36"/>
    </row>
    <row r="556" customFormat="false" ht="12.75" hidden="false" customHeight="false" outlineLevel="0" collapsed="false">
      <c r="W556" s="36"/>
      <c r="AA556" s="36"/>
    </row>
    <row r="557" customFormat="false" ht="12.75" hidden="false" customHeight="false" outlineLevel="0" collapsed="false">
      <c r="W557" s="36"/>
      <c r="AA557" s="36"/>
    </row>
    <row r="558" customFormat="false" ht="12.75" hidden="false" customHeight="false" outlineLevel="0" collapsed="false">
      <c r="W558" s="36"/>
      <c r="AA558" s="36"/>
    </row>
    <row r="559" customFormat="false" ht="12.75" hidden="false" customHeight="false" outlineLevel="0" collapsed="false">
      <c r="W559" s="36"/>
      <c r="AA559" s="36"/>
    </row>
    <row r="560" customFormat="false" ht="12.75" hidden="false" customHeight="false" outlineLevel="0" collapsed="false">
      <c r="W560" s="36"/>
      <c r="AA560" s="36"/>
    </row>
    <row r="561" customFormat="false" ht="12.75" hidden="false" customHeight="false" outlineLevel="0" collapsed="false">
      <c r="W561" s="36"/>
      <c r="AA561" s="36"/>
    </row>
    <row r="562" customFormat="false" ht="12.75" hidden="false" customHeight="false" outlineLevel="0" collapsed="false">
      <c r="W562" s="36"/>
      <c r="AA562" s="36"/>
    </row>
    <row r="563" customFormat="false" ht="12.75" hidden="false" customHeight="false" outlineLevel="0" collapsed="false">
      <c r="W563" s="36"/>
      <c r="AA563" s="36"/>
    </row>
    <row r="564" customFormat="false" ht="12.75" hidden="false" customHeight="false" outlineLevel="0" collapsed="false">
      <c r="W564" s="36"/>
      <c r="AA564" s="36"/>
    </row>
    <row r="565" customFormat="false" ht="12.75" hidden="false" customHeight="false" outlineLevel="0" collapsed="false">
      <c r="W565" s="36"/>
      <c r="AA565" s="36"/>
    </row>
    <row r="566" customFormat="false" ht="12.75" hidden="false" customHeight="false" outlineLevel="0" collapsed="false">
      <c r="W566" s="36"/>
      <c r="AA566" s="36"/>
    </row>
    <row r="567" customFormat="false" ht="12.75" hidden="false" customHeight="false" outlineLevel="0" collapsed="false">
      <c r="W567" s="36"/>
      <c r="AA567" s="36"/>
    </row>
    <row r="568" customFormat="false" ht="12.75" hidden="false" customHeight="false" outlineLevel="0" collapsed="false">
      <c r="W568" s="36"/>
      <c r="AA568" s="36"/>
    </row>
    <row r="569" customFormat="false" ht="12.75" hidden="false" customHeight="false" outlineLevel="0" collapsed="false">
      <c r="W569" s="36"/>
      <c r="AA569" s="36"/>
    </row>
    <row r="570" customFormat="false" ht="12.75" hidden="false" customHeight="false" outlineLevel="0" collapsed="false">
      <c r="W570" s="36"/>
      <c r="AA570" s="36"/>
    </row>
    <row r="571" customFormat="false" ht="12.75" hidden="false" customHeight="false" outlineLevel="0" collapsed="false">
      <c r="W571" s="36"/>
      <c r="AA571" s="36"/>
    </row>
    <row r="572" customFormat="false" ht="12.75" hidden="false" customHeight="false" outlineLevel="0" collapsed="false">
      <c r="W572" s="36"/>
      <c r="AA572" s="36"/>
    </row>
    <row r="573" customFormat="false" ht="12.75" hidden="false" customHeight="false" outlineLevel="0" collapsed="false">
      <c r="W573" s="36"/>
      <c r="AA573" s="36"/>
    </row>
    <row r="574" customFormat="false" ht="12.75" hidden="false" customHeight="false" outlineLevel="0" collapsed="false">
      <c r="W574" s="36"/>
      <c r="AA574" s="36"/>
    </row>
    <row r="575" customFormat="false" ht="12.75" hidden="false" customHeight="false" outlineLevel="0" collapsed="false">
      <c r="W575" s="36"/>
      <c r="AA575" s="36"/>
    </row>
    <row r="576" customFormat="false" ht="12.75" hidden="false" customHeight="false" outlineLevel="0" collapsed="false">
      <c r="W576" s="36"/>
      <c r="AA576" s="36"/>
    </row>
    <row r="577" customFormat="false" ht="12.75" hidden="false" customHeight="false" outlineLevel="0" collapsed="false">
      <c r="W577" s="36"/>
      <c r="AA577" s="36"/>
    </row>
    <row r="578" customFormat="false" ht="12.75" hidden="false" customHeight="false" outlineLevel="0" collapsed="false">
      <c r="W578" s="36"/>
      <c r="AA578" s="36"/>
    </row>
    <row r="579" customFormat="false" ht="12.75" hidden="false" customHeight="false" outlineLevel="0" collapsed="false">
      <c r="W579" s="36"/>
      <c r="AA579" s="36"/>
    </row>
    <row r="580" customFormat="false" ht="12.75" hidden="false" customHeight="false" outlineLevel="0" collapsed="false">
      <c r="W580" s="36"/>
      <c r="AA580" s="36"/>
    </row>
    <row r="581" customFormat="false" ht="12.75" hidden="false" customHeight="false" outlineLevel="0" collapsed="false">
      <c r="W581" s="36"/>
      <c r="AA581" s="36"/>
    </row>
    <row r="582" customFormat="false" ht="12.75" hidden="false" customHeight="false" outlineLevel="0" collapsed="false">
      <c r="W582" s="36"/>
      <c r="AA582" s="36"/>
    </row>
    <row r="583" customFormat="false" ht="12.75" hidden="false" customHeight="false" outlineLevel="0" collapsed="false">
      <c r="W583" s="36"/>
      <c r="AA583" s="36"/>
    </row>
    <row r="584" customFormat="false" ht="12.75" hidden="false" customHeight="false" outlineLevel="0" collapsed="false">
      <c r="W584" s="36"/>
      <c r="AA584" s="36"/>
    </row>
    <row r="585" customFormat="false" ht="12.75" hidden="false" customHeight="false" outlineLevel="0" collapsed="false">
      <c r="W585" s="36"/>
      <c r="AA585" s="36"/>
    </row>
    <row r="586" customFormat="false" ht="12.75" hidden="false" customHeight="false" outlineLevel="0" collapsed="false">
      <c r="W586" s="36"/>
      <c r="AA586" s="36"/>
    </row>
    <row r="587" customFormat="false" ht="12.75" hidden="false" customHeight="false" outlineLevel="0" collapsed="false">
      <c r="W587" s="36"/>
      <c r="AA587" s="36"/>
    </row>
    <row r="588" customFormat="false" ht="12.75" hidden="false" customHeight="false" outlineLevel="0" collapsed="false">
      <c r="W588" s="36"/>
      <c r="AA588" s="36"/>
    </row>
    <row r="589" customFormat="false" ht="12.75" hidden="false" customHeight="false" outlineLevel="0" collapsed="false">
      <c r="W589" s="36"/>
      <c r="AA589" s="36"/>
    </row>
    <row r="590" customFormat="false" ht="12.75" hidden="false" customHeight="false" outlineLevel="0" collapsed="false">
      <c r="W590" s="36"/>
      <c r="AA590" s="36"/>
    </row>
    <row r="591" customFormat="false" ht="12.75" hidden="false" customHeight="false" outlineLevel="0" collapsed="false">
      <c r="W591" s="36"/>
      <c r="AA591" s="36"/>
    </row>
    <row r="592" customFormat="false" ht="12.75" hidden="false" customHeight="false" outlineLevel="0" collapsed="false">
      <c r="W592" s="36"/>
      <c r="AA592" s="36"/>
    </row>
    <row r="593" customFormat="false" ht="12.75" hidden="false" customHeight="false" outlineLevel="0" collapsed="false">
      <c r="W593" s="36"/>
      <c r="AA593" s="36"/>
    </row>
    <row r="594" customFormat="false" ht="12.75" hidden="false" customHeight="false" outlineLevel="0" collapsed="false">
      <c r="W594" s="36"/>
      <c r="AA594" s="36"/>
    </row>
    <row r="595" customFormat="false" ht="12.75" hidden="false" customHeight="false" outlineLevel="0" collapsed="false">
      <c r="W595" s="36"/>
      <c r="AA595" s="36"/>
    </row>
    <row r="596" customFormat="false" ht="12.75" hidden="false" customHeight="false" outlineLevel="0" collapsed="false">
      <c r="W596" s="36"/>
      <c r="AA596" s="36"/>
    </row>
    <row r="597" customFormat="false" ht="12.75" hidden="false" customHeight="false" outlineLevel="0" collapsed="false">
      <c r="W597" s="36"/>
      <c r="AA597" s="36"/>
    </row>
    <row r="598" customFormat="false" ht="12.75" hidden="false" customHeight="false" outlineLevel="0" collapsed="false">
      <c r="W598" s="36"/>
      <c r="AA598" s="36"/>
    </row>
    <row r="599" customFormat="false" ht="12.75" hidden="false" customHeight="false" outlineLevel="0" collapsed="false">
      <c r="W599" s="36"/>
      <c r="AA599" s="36"/>
    </row>
    <row r="600" customFormat="false" ht="12.75" hidden="false" customHeight="false" outlineLevel="0" collapsed="false">
      <c r="W600" s="36"/>
      <c r="AA600" s="36"/>
    </row>
    <row r="601" customFormat="false" ht="12.75" hidden="false" customHeight="false" outlineLevel="0" collapsed="false">
      <c r="W601" s="36"/>
      <c r="AA601" s="36"/>
    </row>
    <row r="602" customFormat="false" ht="12.75" hidden="false" customHeight="false" outlineLevel="0" collapsed="false">
      <c r="W602" s="36"/>
      <c r="AA602" s="36"/>
    </row>
    <row r="603" customFormat="false" ht="12.75" hidden="false" customHeight="false" outlineLevel="0" collapsed="false">
      <c r="W603" s="36"/>
      <c r="AA603" s="36"/>
    </row>
    <row r="604" customFormat="false" ht="12.75" hidden="false" customHeight="false" outlineLevel="0" collapsed="false">
      <c r="W604" s="36"/>
      <c r="AA604" s="36"/>
    </row>
    <row r="605" customFormat="false" ht="12.75" hidden="false" customHeight="false" outlineLevel="0" collapsed="false">
      <c r="W605" s="36"/>
      <c r="AA605" s="36"/>
    </row>
    <row r="606" customFormat="false" ht="12.75" hidden="false" customHeight="false" outlineLevel="0" collapsed="false">
      <c r="W606" s="36"/>
      <c r="AA606" s="36"/>
    </row>
    <row r="607" customFormat="false" ht="12.75" hidden="false" customHeight="false" outlineLevel="0" collapsed="false">
      <c r="W607" s="36"/>
      <c r="AA607" s="36"/>
    </row>
    <row r="608" customFormat="false" ht="12.75" hidden="false" customHeight="false" outlineLevel="0" collapsed="false">
      <c r="W608" s="36"/>
      <c r="AA608" s="36"/>
    </row>
    <row r="609" customFormat="false" ht="12.75" hidden="false" customHeight="false" outlineLevel="0" collapsed="false">
      <c r="W609" s="36"/>
      <c r="AA609" s="36"/>
    </row>
    <row r="610" customFormat="false" ht="12.75" hidden="false" customHeight="false" outlineLevel="0" collapsed="false">
      <c r="W610" s="36"/>
      <c r="AA610" s="36"/>
    </row>
    <row r="611" customFormat="false" ht="12.75" hidden="false" customHeight="false" outlineLevel="0" collapsed="false">
      <c r="W611" s="36"/>
      <c r="AA611" s="36"/>
    </row>
    <row r="612" customFormat="false" ht="12.75" hidden="false" customHeight="false" outlineLevel="0" collapsed="false">
      <c r="W612" s="36"/>
      <c r="AA612" s="36"/>
    </row>
    <row r="613" customFormat="false" ht="12.75" hidden="false" customHeight="false" outlineLevel="0" collapsed="false">
      <c r="W613" s="36"/>
      <c r="AA613" s="36"/>
    </row>
    <row r="614" customFormat="false" ht="12.75" hidden="false" customHeight="false" outlineLevel="0" collapsed="false">
      <c r="W614" s="36"/>
      <c r="AA614" s="36"/>
    </row>
    <row r="615" customFormat="false" ht="12.75" hidden="false" customHeight="false" outlineLevel="0" collapsed="false">
      <c r="W615" s="36"/>
      <c r="AA615" s="36"/>
    </row>
    <row r="616" customFormat="false" ht="12.75" hidden="false" customHeight="false" outlineLevel="0" collapsed="false">
      <c r="W616" s="36"/>
      <c r="AA616" s="36"/>
    </row>
    <row r="617" customFormat="false" ht="12.75" hidden="false" customHeight="false" outlineLevel="0" collapsed="false">
      <c r="W617" s="36"/>
      <c r="AA617" s="36"/>
    </row>
    <row r="618" customFormat="false" ht="12.75" hidden="false" customHeight="false" outlineLevel="0" collapsed="false">
      <c r="W618" s="36"/>
      <c r="AA618" s="36"/>
    </row>
    <row r="619" customFormat="false" ht="12.75" hidden="false" customHeight="false" outlineLevel="0" collapsed="false">
      <c r="W619" s="36"/>
      <c r="AA619" s="36"/>
    </row>
    <row r="620" customFormat="false" ht="12.75" hidden="false" customHeight="false" outlineLevel="0" collapsed="false">
      <c r="W620" s="36"/>
      <c r="AA620" s="36"/>
    </row>
    <row r="621" customFormat="false" ht="12.75" hidden="false" customHeight="false" outlineLevel="0" collapsed="false">
      <c r="W621" s="36"/>
      <c r="AA621" s="36"/>
    </row>
    <row r="622" customFormat="false" ht="12.75" hidden="false" customHeight="false" outlineLevel="0" collapsed="false">
      <c r="W622" s="36"/>
      <c r="AA622" s="36"/>
    </row>
    <row r="623" customFormat="false" ht="12.75" hidden="false" customHeight="false" outlineLevel="0" collapsed="false">
      <c r="W623" s="36"/>
      <c r="AA623" s="36"/>
    </row>
    <row r="624" customFormat="false" ht="12.75" hidden="false" customHeight="false" outlineLevel="0" collapsed="false">
      <c r="W624" s="36"/>
      <c r="AA624" s="36"/>
    </row>
    <row r="625" customFormat="false" ht="12.75" hidden="false" customHeight="false" outlineLevel="0" collapsed="false">
      <c r="W625" s="36"/>
      <c r="AA625" s="36"/>
    </row>
    <row r="626" customFormat="false" ht="12.75" hidden="false" customHeight="false" outlineLevel="0" collapsed="false">
      <c r="W626" s="36"/>
      <c r="AA626" s="36"/>
    </row>
    <row r="627" customFormat="false" ht="12.75" hidden="false" customHeight="false" outlineLevel="0" collapsed="false">
      <c r="W627" s="36"/>
      <c r="AA627" s="36"/>
    </row>
    <row r="628" customFormat="false" ht="12.75" hidden="false" customHeight="false" outlineLevel="0" collapsed="false">
      <c r="W628" s="36"/>
      <c r="AA628" s="36"/>
    </row>
    <row r="629" customFormat="false" ht="12.75" hidden="false" customHeight="false" outlineLevel="0" collapsed="false">
      <c r="W629" s="36"/>
      <c r="AA629" s="36"/>
    </row>
    <row r="630" customFormat="false" ht="12.75" hidden="false" customHeight="false" outlineLevel="0" collapsed="false">
      <c r="W630" s="36"/>
      <c r="AA630" s="36"/>
    </row>
    <row r="631" customFormat="false" ht="12.75" hidden="false" customHeight="false" outlineLevel="0" collapsed="false">
      <c r="W631" s="36"/>
      <c r="AA631" s="36"/>
    </row>
    <row r="632" customFormat="false" ht="12.75" hidden="false" customHeight="false" outlineLevel="0" collapsed="false">
      <c r="W632" s="36"/>
      <c r="AA632" s="36"/>
    </row>
    <row r="633" customFormat="false" ht="12.75" hidden="false" customHeight="false" outlineLevel="0" collapsed="false">
      <c r="W633" s="36"/>
      <c r="AA633" s="36"/>
    </row>
    <row r="634" customFormat="false" ht="12.75" hidden="false" customHeight="false" outlineLevel="0" collapsed="false">
      <c r="W634" s="36"/>
      <c r="AA634" s="36"/>
    </row>
    <row r="635" customFormat="false" ht="12.75" hidden="false" customHeight="false" outlineLevel="0" collapsed="false">
      <c r="W635" s="36"/>
      <c r="AA635" s="36"/>
    </row>
    <row r="636" customFormat="false" ht="12.75" hidden="false" customHeight="false" outlineLevel="0" collapsed="false">
      <c r="W636" s="36"/>
      <c r="AA636" s="36"/>
    </row>
    <row r="637" customFormat="false" ht="12.75" hidden="false" customHeight="false" outlineLevel="0" collapsed="false">
      <c r="W637" s="36"/>
      <c r="AA637" s="36"/>
    </row>
    <row r="638" customFormat="false" ht="12.75" hidden="false" customHeight="false" outlineLevel="0" collapsed="false">
      <c r="W638" s="36"/>
      <c r="AA638" s="36"/>
    </row>
    <row r="639" customFormat="false" ht="12.75" hidden="false" customHeight="false" outlineLevel="0" collapsed="false">
      <c r="W639" s="36"/>
      <c r="AA639" s="36"/>
    </row>
    <row r="640" customFormat="false" ht="12.75" hidden="false" customHeight="false" outlineLevel="0" collapsed="false">
      <c r="W640" s="36"/>
      <c r="AA640" s="36"/>
    </row>
    <row r="641" customFormat="false" ht="12.75" hidden="false" customHeight="false" outlineLevel="0" collapsed="false">
      <c r="W641" s="36"/>
      <c r="AA641" s="36"/>
    </row>
    <row r="642" customFormat="false" ht="12.75" hidden="false" customHeight="false" outlineLevel="0" collapsed="false">
      <c r="W642" s="36"/>
      <c r="AA642" s="36"/>
    </row>
    <row r="643" customFormat="false" ht="12.75" hidden="false" customHeight="false" outlineLevel="0" collapsed="false">
      <c r="W643" s="36"/>
      <c r="AA643" s="36"/>
    </row>
    <row r="644" customFormat="false" ht="12.75" hidden="false" customHeight="false" outlineLevel="0" collapsed="false">
      <c r="W644" s="36"/>
      <c r="AA644" s="36"/>
    </row>
    <row r="645" customFormat="false" ht="12.75" hidden="false" customHeight="false" outlineLevel="0" collapsed="false">
      <c r="W645" s="36"/>
      <c r="AA645" s="36"/>
    </row>
    <row r="646" customFormat="false" ht="12.75" hidden="false" customHeight="false" outlineLevel="0" collapsed="false">
      <c r="W646" s="36"/>
      <c r="AA646" s="36"/>
    </row>
    <row r="647" customFormat="false" ht="12.75" hidden="false" customHeight="false" outlineLevel="0" collapsed="false">
      <c r="W647" s="36"/>
      <c r="AA647" s="36"/>
    </row>
    <row r="648" customFormat="false" ht="12.75" hidden="false" customHeight="false" outlineLevel="0" collapsed="false">
      <c r="W648" s="36"/>
      <c r="AA648" s="36"/>
    </row>
    <row r="649" customFormat="false" ht="12.75" hidden="false" customHeight="false" outlineLevel="0" collapsed="false">
      <c r="W649" s="36"/>
      <c r="AA649" s="36"/>
    </row>
    <row r="650" customFormat="false" ht="12.75" hidden="false" customHeight="false" outlineLevel="0" collapsed="false">
      <c r="W650" s="36"/>
      <c r="AA650" s="36"/>
    </row>
    <row r="651" customFormat="false" ht="12.75" hidden="false" customHeight="false" outlineLevel="0" collapsed="false">
      <c r="W651" s="36"/>
      <c r="AA651" s="36"/>
    </row>
    <row r="652" customFormat="false" ht="12.75" hidden="false" customHeight="false" outlineLevel="0" collapsed="false">
      <c r="W652" s="36"/>
      <c r="AA652" s="36"/>
    </row>
    <row r="653" customFormat="false" ht="12.75" hidden="false" customHeight="false" outlineLevel="0" collapsed="false">
      <c r="W653" s="36"/>
      <c r="AA653" s="36"/>
    </row>
    <row r="654" customFormat="false" ht="12.75" hidden="false" customHeight="false" outlineLevel="0" collapsed="false">
      <c r="W654" s="36"/>
      <c r="AA654" s="36"/>
    </row>
    <row r="655" customFormat="false" ht="12.75" hidden="false" customHeight="false" outlineLevel="0" collapsed="false">
      <c r="W655" s="36"/>
      <c r="AA655" s="36"/>
    </row>
    <row r="656" customFormat="false" ht="12.75" hidden="false" customHeight="false" outlineLevel="0" collapsed="false">
      <c r="W656" s="36"/>
      <c r="AA656" s="36"/>
    </row>
    <row r="657" customFormat="false" ht="12.75" hidden="false" customHeight="false" outlineLevel="0" collapsed="false">
      <c r="W657" s="36"/>
      <c r="AA657" s="36"/>
    </row>
    <row r="658" customFormat="false" ht="12.75" hidden="false" customHeight="false" outlineLevel="0" collapsed="false">
      <c r="W658" s="36"/>
      <c r="AA658" s="36"/>
    </row>
    <row r="659" customFormat="false" ht="12.75" hidden="false" customHeight="false" outlineLevel="0" collapsed="false">
      <c r="W659" s="36"/>
      <c r="AA659" s="36"/>
    </row>
    <row r="660" customFormat="false" ht="12.75" hidden="false" customHeight="false" outlineLevel="0" collapsed="false">
      <c r="W660" s="36"/>
      <c r="AA660" s="36"/>
    </row>
    <row r="661" customFormat="false" ht="12.75" hidden="false" customHeight="false" outlineLevel="0" collapsed="false">
      <c r="W661" s="36"/>
      <c r="AA661" s="36"/>
    </row>
    <row r="662" customFormat="false" ht="12.75" hidden="false" customHeight="false" outlineLevel="0" collapsed="false">
      <c r="W662" s="36"/>
      <c r="AA662" s="36"/>
    </row>
    <row r="663" customFormat="false" ht="12.75" hidden="false" customHeight="false" outlineLevel="0" collapsed="false">
      <c r="W663" s="36"/>
      <c r="AA663" s="36"/>
    </row>
    <row r="664" customFormat="false" ht="12.75" hidden="false" customHeight="false" outlineLevel="0" collapsed="false">
      <c r="W664" s="36"/>
      <c r="AA664" s="36"/>
    </row>
    <row r="665" customFormat="false" ht="12.75" hidden="false" customHeight="false" outlineLevel="0" collapsed="false">
      <c r="W665" s="36"/>
      <c r="AA665" s="36"/>
    </row>
    <row r="666" customFormat="false" ht="12.75" hidden="false" customHeight="false" outlineLevel="0" collapsed="false">
      <c r="W666" s="36"/>
      <c r="AA666" s="36"/>
    </row>
    <row r="667" customFormat="false" ht="12.75" hidden="false" customHeight="false" outlineLevel="0" collapsed="false">
      <c r="W667" s="36"/>
      <c r="AA667" s="36"/>
    </row>
    <row r="668" customFormat="false" ht="12.75" hidden="false" customHeight="false" outlineLevel="0" collapsed="false">
      <c r="W668" s="36"/>
      <c r="AA668" s="36"/>
    </row>
    <row r="669" customFormat="false" ht="12.75" hidden="false" customHeight="false" outlineLevel="0" collapsed="false">
      <c r="W669" s="36"/>
      <c r="AA669" s="36"/>
    </row>
    <row r="670" customFormat="false" ht="12.75" hidden="false" customHeight="false" outlineLevel="0" collapsed="false">
      <c r="W670" s="36"/>
      <c r="AA670" s="36"/>
    </row>
    <row r="671" customFormat="false" ht="12.75" hidden="false" customHeight="false" outlineLevel="0" collapsed="false">
      <c r="W671" s="36"/>
      <c r="AA671" s="36"/>
    </row>
    <row r="672" customFormat="false" ht="12.75" hidden="false" customHeight="false" outlineLevel="0" collapsed="false">
      <c r="W672" s="36"/>
      <c r="AA672" s="36"/>
    </row>
    <row r="673" customFormat="false" ht="12.75" hidden="false" customHeight="false" outlineLevel="0" collapsed="false">
      <c r="W673" s="36"/>
      <c r="AA673" s="36"/>
    </row>
    <row r="674" customFormat="false" ht="12.75" hidden="false" customHeight="false" outlineLevel="0" collapsed="false">
      <c r="W674" s="36"/>
      <c r="AA674" s="36"/>
    </row>
    <row r="675" customFormat="false" ht="12.75" hidden="false" customHeight="false" outlineLevel="0" collapsed="false">
      <c r="W675" s="36"/>
      <c r="AA675" s="36"/>
    </row>
    <row r="676" customFormat="false" ht="12.75" hidden="false" customHeight="false" outlineLevel="0" collapsed="false">
      <c r="W676" s="36"/>
      <c r="AA676" s="36"/>
    </row>
    <row r="677" customFormat="false" ht="12.75" hidden="false" customHeight="false" outlineLevel="0" collapsed="false">
      <c r="W677" s="36"/>
      <c r="AA677" s="36"/>
    </row>
    <row r="678" customFormat="false" ht="12.75" hidden="false" customHeight="false" outlineLevel="0" collapsed="false">
      <c r="W678" s="36"/>
      <c r="AA678" s="36"/>
    </row>
    <row r="679" customFormat="false" ht="12.75" hidden="false" customHeight="false" outlineLevel="0" collapsed="false">
      <c r="W679" s="36"/>
      <c r="AA679" s="36"/>
    </row>
    <row r="680" customFormat="false" ht="12.75" hidden="false" customHeight="false" outlineLevel="0" collapsed="false">
      <c r="W680" s="36"/>
      <c r="AA680" s="36"/>
    </row>
    <row r="681" customFormat="false" ht="12.75" hidden="false" customHeight="false" outlineLevel="0" collapsed="false">
      <c r="W681" s="36"/>
      <c r="AA681" s="36"/>
    </row>
    <row r="682" customFormat="false" ht="12.75" hidden="false" customHeight="false" outlineLevel="0" collapsed="false">
      <c r="W682" s="36"/>
      <c r="AA682" s="36"/>
    </row>
    <row r="683" customFormat="false" ht="12.75" hidden="false" customHeight="false" outlineLevel="0" collapsed="false">
      <c r="W683" s="36"/>
      <c r="AA683" s="36"/>
    </row>
    <row r="684" customFormat="false" ht="12.75" hidden="false" customHeight="false" outlineLevel="0" collapsed="false">
      <c r="W684" s="36"/>
      <c r="AA684" s="36"/>
    </row>
    <row r="685" customFormat="false" ht="12.75" hidden="false" customHeight="false" outlineLevel="0" collapsed="false">
      <c r="W685" s="36"/>
      <c r="AA685" s="36"/>
    </row>
    <row r="686" customFormat="false" ht="12.75" hidden="false" customHeight="false" outlineLevel="0" collapsed="false">
      <c r="W686" s="36"/>
      <c r="AA686" s="36"/>
    </row>
    <row r="687" customFormat="false" ht="12.75" hidden="false" customHeight="false" outlineLevel="0" collapsed="false">
      <c r="W687" s="36"/>
      <c r="AA687" s="36"/>
    </row>
    <row r="688" customFormat="false" ht="12.75" hidden="false" customHeight="false" outlineLevel="0" collapsed="false">
      <c r="W688" s="36"/>
      <c r="AA688" s="36"/>
    </row>
    <row r="689" customFormat="false" ht="12.75" hidden="false" customHeight="false" outlineLevel="0" collapsed="false">
      <c r="W689" s="36"/>
      <c r="AA689" s="36"/>
    </row>
    <row r="690" customFormat="false" ht="12.75" hidden="false" customHeight="false" outlineLevel="0" collapsed="false">
      <c r="W690" s="36"/>
      <c r="AA690" s="36"/>
    </row>
    <row r="691" customFormat="false" ht="12.75" hidden="false" customHeight="false" outlineLevel="0" collapsed="false">
      <c r="W691" s="36"/>
      <c r="AA691" s="36"/>
    </row>
    <row r="692" customFormat="false" ht="12.75" hidden="false" customHeight="false" outlineLevel="0" collapsed="false">
      <c r="W692" s="36"/>
      <c r="AA692" s="36"/>
    </row>
    <row r="693" customFormat="false" ht="12.75" hidden="false" customHeight="false" outlineLevel="0" collapsed="false">
      <c r="W693" s="36"/>
      <c r="AA693" s="36"/>
    </row>
    <row r="694" customFormat="false" ht="12.75" hidden="false" customHeight="false" outlineLevel="0" collapsed="false">
      <c r="W694" s="36"/>
      <c r="AA694" s="36"/>
    </row>
    <row r="695" customFormat="false" ht="12.75" hidden="false" customHeight="false" outlineLevel="0" collapsed="false">
      <c r="W695" s="36"/>
      <c r="AA695" s="36"/>
    </row>
    <row r="696" customFormat="false" ht="12.75" hidden="false" customHeight="false" outlineLevel="0" collapsed="false">
      <c r="W696" s="36"/>
      <c r="AA696" s="36"/>
    </row>
    <row r="697" customFormat="false" ht="12.75" hidden="false" customHeight="false" outlineLevel="0" collapsed="false">
      <c r="W697" s="36"/>
      <c r="AA697" s="36"/>
    </row>
    <row r="698" customFormat="false" ht="12.75" hidden="false" customHeight="false" outlineLevel="0" collapsed="false">
      <c r="W698" s="36"/>
      <c r="AA698" s="36"/>
    </row>
    <row r="699" customFormat="false" ht="12.75" hidden="false" customHeight="false" outlineLevel="0" collapsed="false">
      <c r="W699" s="36"/>
      <c r="AA699" s="36"/>
    </row>
    <row r="700" customFormat="false" ht="12.75" hidden="false" customHeight="false" outlineLevel="0" collapsed="false">
      <c r="W700" s="36"/>
      <c r="AA700" s="36"/>
    </row>
    <row r="701" customFormat="false" ht="12.75" hidden="false" customHeight="false" outlineLevel="0" collapsed="false">
      <c r="W701" s="36"/>
      <c r="AA701" s="36"/>
    </row>
    <row r="702" customFormat="false" ht="12.75" hidden="false" customHeight="false" outlineLevel="0" collapsed="false">
      <c r="W702" s="36"/>
      <c r="AA702" s="36"/>
    </row>
    <row r="703" customFormat="false" ht="12.75" hidden="false" customHeight="false" outlineLevel="0" collapsed="false">
      <c r="W703" s="36"/>
      <c r="AA703" s="36"/>
    </row>
    <row r="704" customFormat="false" ht="12.75" hidden="false" customHeight="false" outlineLevel="0" collapsed="false">
      <c r="W704" s="36"/>
      <c r="AA704" s="36"/>
    </row>
    <row r="705" customFormat="false" ht="12.75" hidden="false" customHeight="false" outlineLevel="0" collapsed="false">
      <c r="W705" s="36"/>
      <c r="AA705" s="36"/>
    </row>
    <row r="706" customFormat="false" ht="12.75" hidden="false" customHeight="false" outlineLevel="0" collapsed="false">
      <c r="W706" s="36"/>
      <c r="AA706" s="36"/>
    </row>
    <row r="707" customFormat="false" ht="12.75" hidden="false" customHeight="false" outlineLevel="0" collapsed="false">
      <c r="W707" s="36"/>
      <c r="AA707" s="36"/>
    </row>
    <row r="708" customFormat="false" ht="12.75" hidden="false" customHeight="false" outlineLevel="0" collapsed="false">
      <c r="W708" s="36"/>
      <c r="AA708" s="36"/>
    </row>
    <row r="709" customFormat="false" ht="12.75" hidden="false" customHeight="false" outlineLevel="0" collapsed="false">
      <c r="W709" s="36"/>
      <c r="AA709" s="36"/>
    </row>
    <row r="710" customFormat="false" ht="12.75" hidden="false" customHeight="false" outlineLevel="0" collapsed="false">
      <c r="W710" s="36"/>
      <c r="AA710" s="36"/>
    </row>
    <row r="711" customFormat="false" ht="12.75" hidden="false" customHeight="false" outlineLevel="0" collapsed="false">
      <c r="W711" s="36"/>
      <c r="AA711" s="36"/>
    </row>
    <row r="712" customFormat="false" ht="12.75" hidden="false" customHeight="false" outlineLevel="0" collapsed="false">
      <c r="W712" s="36"/>
      <c r="AA712" s="36"/>
    </row>
    <row r="713" customFormat="false" ht="12.75" hidden="false" customHeight="false" outlineLevel="0" collapsed="false">
      <c r="W713" s="36"/>
      <c r="AA713" s="36"/>
    </row>
    <row r="714" customFormat="false" ht="12.75" hidden="false" customHeight="false" outlineLevel="0" collapsed="false">
      <c r="W714" s="36"/>
      <c r="AA714" s="36"/>
    </row>
    <row r="715" customFormat="false" ht="12.75" hidden="false" customHeight="false" outlineLevel="0" collapsed="false">
      <c r="W715" s="36"/>
      <c r="AA715" s="36"/>
    </row>
    <row r="716" customFormat="false" ht="12.75" hidden="false" customHeight="false" outlineLevel="0" collapsed="false">
      <c r="W716" s="36"/>
      <c r="AA716" s="36"/>
    </row>
    <row r="717" customFormat="false" ht="12.75" hidden="false" customHeight="false" outlineLevel="0" collapsed="false">
      <c r="W717" s="36"/>
      <c r="AA717" s="36"/>
    </row>
    <row r="718" customFormat="false" ht="12.75" hidden="false" customHeight="false" outlineLevel="0" collapsed="false">
      <c r="W718" s="36"/>
      <c r="AA718" s="36"/>
    </row>
    <row r="719" customFormat="false" ht="12.75" hidden="false" customHeight="false" outlineLevel="0" collapsed="false">
      <c r="W719" s="36"/>
      <c r="AA719" s="36"/>
    </row>
    <row r="720" customFormat="false" ht="12.75" hidden="false" customHeight="false" outlineLevel="0" collapsed="false">
      <c r="W720" s="36"/>
      <c r="AA720" s="36"/>
    </row>
    <row r="721" customFormat="false" ht="12.75" hidden="false" customHeight="false" outlineLevel="0" collapsed="false">
      <c r="W721" s="36"/>
      <c r="AA721" s="36"/>
    </row>
    <row r="722" customFormat="false" ht="12.75" hidden="false" customHeight="false" outlineLevel="0" collapsed="false">
      <c r="W722" s="36"/>
      <c r="AA722" s="36"/>
    </row>
    <row r="723" customFormat="false" ht="12.75" hidden="false" customHeight="false" outlineLevel="0" collapsed="false">
      <c r="W723" s="36"/>
      <c r="AA723" s="36"/>
    </row>
    <row r="724" customFormat="false" ht="12.75" hidden="false" customHeight="false" outlineLevel="0" collapsed="false">
      <c r="W724" s="36"/>
      <c r="AA724" s="36"/>
    </row>
    <row r="725" customFormat="false" ht="12.75" hidden="false" customHeight="false" outlineLevel="0" collapsed="false">
      <c r="W725" s="36"/>
      <c r="AA725" s="36"/>
    </row>
    <row r="726" customFormat="false" ht="12.75" hidden="false" customHeight="false" outlineLevel="0" collapsed="false">
      <c r="W726" s="36"/>
      <c r="AA726" s="36"/>
    </row>
    <row r="727" customFormat="false" ht="12.75" hidden="false" customHeight="false" outlineLevel="0" collapsed="false">
      <c r="W727" s="36"/>
      <c r="AA727" s="36"/>
    </row>
    <row r="728" customFormat="false" ht="12.75" hidden="false" customHeight="false" outlineLevel="0" collapsed="false">
      <c r="W728" s="36"/>
      <c r="AA728" s="36"/>
    </row>
    <row r="729" customFormat="false" ht="12.75" hidden="false" customHeight="false" outlineLevel="0" collapsed="false">
      <c r="W729" s="36"/>
      <c r="AA729" s="36"/>
    </row>
    <row r="730" customFormat="false" ht="12.75" hidden="false" customHeight="false" outlineLevel="0" collapsed="false">
      <c r="W730" s="36"/>
      <c r="AA730" s="36"/>
    </row>
    <row r="731" customFormat="false" ht="12.75" hidden="false" customHeight="false" outlineLevel="0" collapsed="false">
      <c r="W731" s="36"/>
      <c r="AA731" s="36"/>
    </row>
    <row r="732" customFormat="false" ht="12.75" hidden="false" customHeight="false" outlineLevel="0" collapsed="false">
      <c r="W732" s="36"/>
      <c r="AA732" s="36"/>
    </row>
    <row r="733" customFormat="false" ht="12.75" hidden="false" customHeight="false" outlineLevel="0" collapsed="false">
      <c r="W733" s="36"/>
      <c r="AA733" s="36"/>
    </row>
    <row r="734" customFormat="false" ht="12.75" hidden="false" customHeight="false" outlineLevel="0" collapsed="false">
      <c r="W734" s="36"/>
      <c r="AA734" s="36"/>
    </row>
    <row r="735" customFormat="false" ht="12.75" hidden="false" customHeight="false" outlineLevel="0" collapsed="false">
      <c r="W735" s="36"/>
      <c r="AA735" s="36"/>
    </row>
    <row r="736" customFormat="false" ht="12.75" hidden="false" customHeight="false" outlineLevel="0" collapsed="false">
      <c r="W736" s="36"/>
      <c r="AA736" s="36"/>
    </row>
    <row r="737" customFormat="false" ht="12.75" hidden="false" customHeight="false" outlineLevel="0" collapsed="false">
      <c r="W737" s="36"/>
      <c r="AA737" s="36"/>
    </row>
    <row r="738" customFormat="false" ht="12.75" hidden="false" customHeight="false" outlineLevel="0" collapsed="false">
      <c r="W738" s="36"/>
      <c r="AA738" s="36"/>
    </row>
    <row r="739" customFormat="false" ht="12.75" hidden="false" customHeight="false" outlineLevel="0" collapsed="false">
      <c r="W739" s="36"/>
      <c r="AA739" s="36"/>
    </row>
    <row r="740" customFormat="false" ht="12.75" hidden="false" customHeight="false" outlineLevel="0" collapsed="false">
      <c r="W740" s="36"/>
      <c r="AA740" s="36"/>
    </row>
    <row r="741" customFormat="false" ht="12.75" hidden="false" customHeight="false" outlineLevel="0" collapsed="false">
      <c r="W741" s="36"/>
      <c r="AA741" s="36"/>
    </row>
    <row r="742" customFormat="false" ht="12.75" hidden="false" customHeight="false" outlineLevel="0" collapsed="false">
      <c r="W742" s="36"/>
      <c r="AA742" s="36"/>
    </row>
    <row r="743" customFormat="false" ht="12.75" hidden="false" customHeight="false" outlineLevel="0" collapsed="false">
      <c r="W743" s="36"/>
      <c r="AA743" s="36"/>
    </row>
    <row r="744" customFormat="false" ht="12.75" hidden="false" customHeight="false" outlineLevel="0" collapsed="false">
      <c r="W744" s="36"/>
      <c r="AA744" s="36"/>
    </row>
    <row r="745" customFormat="false" ht="12.75" hidden="false" customHeight="false" outlineLevel="0" collapsed="false">
      <c r="W745" s="36"/>
      <c r="AA745" s="36"/>
    </row>
    <row r="746" customFormat="false" ht="12.75" hidden="false" customHeight="false" outlineLevel="0" collapsed="false">
      <c r="W746" s="36"/>
      <c r="AA746" s="36"/>
    </row>
    <row r="747" customFormat="false" ht="12.75" hidden="false" customHeight="false" outlineLevel="0" collapsed="false">
      <c r="W747" s="36"/>
      <c r="AA747" s="36"/>
    </row>
    <row r="748" customFormat="false" ht="12.75" hidden="false" customHeight="false" outlineLevel="0" collapsed="false">
      <c r="W748" s="36"/>
      <c r="AA748" s="36"/>
    </row>
    <row r="749" customFormat="false" ht="12.75" hidden="false" customHeight="false" outlineLevel="0" collapsed="false">
      <c r="W749" s="36"/>
      <c r="AA749" s="36"/>
    </row>
    <row r="750" customFormat="false" ht="12.75" hidden="false" customHeight="false" outlineLevel="0" collapsed="false">
      <c r="W750" s="36"/>
      <c r="AA750" s="36"/>
    </row>
    <row r="751" customFormat="false" ht="12.75" hidden="false" customHeight="false" outlineLevel="0" collapsed="false">
      <c r="W751" s="36"/>
      <c r="AA751" s="36"/>
    </row>
    <row r="752" customFormat="false" ht="12.75" hidden="false" customHeight="false" outlineLevel="0" collapsed="false">
      <c r="W752" s="36"/>
      <c r="AA752" s="36"/>
    </row>
    <row r="753" customFormat="false" ht="12.75" hidden="false" customHeight="false" outlineLevel="0" collapsed="false">
      <c r="W753" s="36"/>
      <c r="AA753" s="36"/>
    </row>
    <row r="754" customFormat="false" ht="12.75" hidden="false" customHeight="false" outlineLevel="0" collapsed="false">
      <c r="W754" s="36"/>
      <c r="AA754" s="36"/>
    </row>
    <row r="755" customFormat="false" ht="12.75" hidden="false" customHeight="false" outlineLevel="0" collapsed="false">
      <c r="W755" s="36"/>
      <c r="AA755" s="36"/>
    </row>
    <row r="756" customFormat="false" ht="12.75" hidden="false" customHeight="false" outlineLevel="0" collapsed="false">
      <c r="W756" s="36"/>
      <c r="AA756" s="36"/>
    </row>
    <row r="757" customFormat="false" ht="12.75" hidden="false" customHeight="false" outlineLevel="0" collapsed="false">
      <c r="W757" s="36"/>
      <c r="AA757" s="36"/>
    </row>
    <row r="758" customFormat="false" ht="12.75" hidden="false" customHeight="false" outlineLevel="0" collapsed="false">
      <c r="W758" s="36"/>
      <c r="AA758" s="36"/>
    </row>
    <row r="759" customFormat="false" ht="12.75" hidden="false" customHeight="false" outlineLevel="0" collapsed="false">
      <c r="W759" s="36"/>
      <c r="AA759" s="36"/>
    </row>
    <row r="760" customFormat="false" ht="12.75" hidden="false" customHeight="false" outlineLevel="0" collapsed="false">
      <c r="W760" s="36"/>
      <c r="AA760" s="36"/>
    </row>
    <row r="761" customFormat="false" ht="12.75" hidden="false" customHeight="false" outlineLevel="0" collapsed="false">
      <c r="W761" s="36"/>
      <c r="AA761" s="36"/>
    </row>
    <row r="762" customFormat="false" ht="12.75" hidden="false" customHeight="false" outlineLevel="0" collapsed="false">
      <c r="W762" s="36"/>
      <c r="AA762" s="36"/>
    </row>
    <row r="763" customFormat="false" ht="12.75" hidden="false" customHeight="false" outlineLevel="0" collapsed="false">
      <c r="W763" s="36"/>
      <c r="AA763" s="36"/>
    </row>
    <row r="764" customFormat="false" ht="12.75" hidden="false" customHeight="false" outlineLevel="0" collapsed="false">
      <c r="W764" s="36"/>
      <c r="AA764" s="36"/>
    </row>
    <row r="765" customFormat="false" ht="12.75" hidden="false" customHeight="false" outlineLevel="0" collapsed="false">
      <c r="W765" s="36"/>
      <c r="AA765" s="36"/>
    </row>
    <row r="766" customFormat="false" ht="12.75" hidden="false" customHeight="false" outlineLevel="0" collapsed="false">
      <c r="W766" s="36"/>
      <c r="AA766" s="36"/>
    </row>
    <row r="767" customFormat="false" ht="12.75" hidden="false" customHeight="false" outlineLevel="0" collapsed="false">
      <c r="W767" s="36"/>
      <c r="AA767" s="36"/>
    </row>
    <row r="768" customFormat="false" ht="12.75" hidden="false" customHeight="false" outlineLevel="0" collapsed="false">
      <c r="W768" s="36"/>
      <c r="AA768" s="36"/>
    </row>
    <row r="769" customFormat="false" ht="12.75" hidden="false" customHeight="false" outlineLevel="0" collapsed="false">
      <c r="W769" s="36"/>
      <c r="AA769" s="36"/>
    </row>
    <row r="770" customFormat="false" ht="12.75" hidden="false" customHeight="false" outlineLevel="0" collapsed="false">
      <c r="W770" s="36"/>
      <c r="AA770" s="36"/>
    </row>
    <row r="771" customFormat="false" ht="12.75" hidden="false" customHeight="false" outlineLevel="0" collapsed="false">
      <c r="W771" s="36"/>
      <c r="AA771" s="36"/>
    </row>
    <row r="772" customFormat="false" ht="12.75" hidden="false" customHeight="false" outlineLevel="0" collapsed="false">
      <c r="W772" s="36"/>
      <c r="AA772" s="36"/>
    </row>
    <row r="773" customFormat="false" ht="12.75" hidden="false" customHeight="false" outlineLevel="0" collapsed="false">
      <c r="W773" s="36"/>
      <c r="AA773" s="36"/>
    </row>
    <row r="774" customFormat="false" ht="12.75" hidden="false" customHeight="false" outlineLevel="0" collapsed="false">
      <c r="W774" s="36"/>
      <c r="AA774" s="36"/>
    </row>
    <row r="775" customFormat="false" ht="12.75" hidden="false" customHeight="false" outlineLevel="0" collapsed="false">
      <c r="W775" s="36"/>
      <c r="AA775" s="36"/>
    </row>
    <row r="776" customFormat="false" ht="12.75" hidden="false" customHeight="false" outlineLevel="0" collapsed="false">
      <c r="W776" s="36"/>
      <c r="AA776" s="36"/>
    </row>
    <row r="777" customFormat="false" ht="12.75" hidden="false" customHeight="false" outlineLevel="0" collapsed="false">
      <c r="W777" s="36"/>
      <c r="AA777" s="36"/>
    </row>
    <row r="778" customFormat="false" ht="12.75" hidden="false" customHeight="false" outlineLevel="0" collapsed="false">
      <c r="W778" s="36"/>
      <c r="AA778" s="36"/>
    </row>
    <row r="779" customFormat="false" ht="12.75" hidden="false" customHeight="false" outlineLevel="0" collapsed="false">
      <c r="W779" s="36"/>
      <c r="AA779" s="36"/>
    </row>
    <row r="780" customFormat="false" ht="12.75" hidden="false" customHeight="false" outlineLevel="0" collapsed="false">
      <c r="W780" s="36"/>
      <c r="AA780" s="36"/>
    </row>
    <row r="781" customFormat="false" ht="12.75" hidden="false" customHeight="false" outlineLevel="0" collapsed="false">
      <c r="W781" s="36"/>
      <c r="AA781" s="36"/>
    </row>
    <row r="782" customFormat="false" ht="12.75" hidden="false" customHeight="false" outlineLevel="0" collapsed="false">
      <c r="W782" s="36"/>
      <c r="AA782" s="36"/>
    </row>
    <row r="783" customFormat="false" ht="12.75" hidden="false" customHeight="false" outlineLevel="0" collapsed="false">
      <c r="W783" s="36"/>
      <c r="AA783" s="36"/>
    </row>
    <row r="784" customFormat="false" ht="12.75" hidden="false" customHeight="false" outlineLevel="0" collapsed="false">
      <c r="W784" s="36"/>
      <c r="AA784" s="36"/>
    </row>
    <row r="785" customFormat="false" ht="12.75" hidden="false" customHeight="false" outlineLevel="0" collapsed="false">
      <c r="W785" s="36"/>
      <c r="AA785" s="36"/>
    </row>
    <row r="786" customFormat="false" ht="12.75" hidden="false" customHeight="false" outlineLevel="0" collapsed="false">
      <c r="W786" s="36"/>
      <c r="AA786" s="36"/>
    </row>
    <row r="787" customFormat="false" ht="12.75" hidden="false" customHeight="false" outlineLevel="0" collapsed="false">
      <c r="W787" s="36"/>
      <c r="AA787" s="36"/>
    </row>
    <row r="788" customFormat="false" ht="12.75" hidden="false" customHeight="false" outlineLevel="0" collapsed="false">
      <c r="W788" s="36"/>
      <c r="AA788" s="36"/>
    </row>
    <row r="789" customFormat="false" ht="12.75" hidden="false" customHeight="false" outlineLevel="0" collapsed="false">
      <c r="W789" s="36"/>
      <c r="AA789" s="36"/>
    </row>
    <row r="790" customFormat="false" ht="12.75" hidden="false" customHeight="false" outlineLevel="0" collapsed="false">
      <c r="W790" s="36"/>
      <c r="AA790" s="36"/>
    </row>
    <row r="791" customFormat="false" ht="12.75" hidden="false" customHeight="false" outlineLevel="0" collapsed="false">
      <c r="W791" s="36"/>
      <c r="AA791" s="36"/>
    </row>
    <row r="792" customFormat="false" ht="12.75" hidden="false" customHeight="false" outlineLevel="0" collapsed="false">
      <c r="W792" s="36"/>
      <c r="AA792" s="36"/>
    </row>
    <row r="793" customFormat="false" ht="12.75" hidden="false" customHeight="false" outlineLevel="0" collapsed="false">
      <c r="W793" s="36"/>
      <c r="AA793" s="36"/>
    </row>
    <row r="794" customFormat="false" ht="12.75" hidden="false" customHeight="false" outlineLevel="0" collapsed="false">
      <c r="W794" s="36"/>
      <c r="AA794" s="36"/>
    </row>
    <row r="795" customFormat="false" ht="12.75" hidden="false" customHeight="false" outlineLevel="0" collapsed="false">
      <c r="W795" s="36"/>
      <c r="AA795" s="36"/>
    </row>
    <row r="796" customFormat="false" ht="12.75" hidden="false" customHeight="false" outlineLevel="0" collapsed="false">
      <c r="W796" s="36"/>
      <c r="AA796" s="36"/>
    </row>
  </sheetData>
  <mergeCells count="1">
    <mergeCell ref="O1:S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2001-03-03T18:07:31Z</dcterms:created>
  <dc:creator>Jason R. Williams</dc:creator>
  <dc:description/>
  <dc:language>en-US</dc:language>
  <cp:lastModifiedBy>Jason R. Williams</cp:lastModifiedBy>
  <cp:lastPrinted>2001-03-23T17:35:20Z</cp:lastPrinted>
  <dcterms:modified xsi:type="dcterms:W3CDTF">2001-03-23T18:58:21Z</dcterms:modified>
  <cp:revision>0</cp:revision>
  <dc:subject/>
  <dc:title/>
</cp:coreProperties>
</file>