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dger Wash - Entrada" sheetId="1" state="visible" r:id="rId3"/>
    <sheet name="Badger Wash - Dakota" sheetId="2" state="visible" r:id="rId4"/>
    <sheet name="San Arroyo  Entrada" sheetId="3" state="visible" r:id="rId5"/>
    <sheet name="San Arroyo  Dakota" sheetId="4" state="visible" r:id="rId6"/>
  </sheets>
  <definedNames>
    <definedName function="false" hidden="false" localSheetId="1" name="_xlnm.Print_Area" vbProcedure="false">'Badger Wash - Dakota'!$B$2:$K$40</definedName>
    <definedName function="false" hidden="false" localSheetId="0" name="_xlnm.Print_Area" vbProcedure="false">'Badger Wash - Entrada'!$B$2:$K$40</definedName>
    <definedName function="false" hidden="false" localSheetId="3" name="_xlnm.Print_Area" vbProcedure="false">'San Arroyo  Dakota'!$B$2:$K$40</definedName>
    <definedName function="false" hidden="false" localSheetId="2" name="_xlnm.Print_Area" vbProcedure="false">'San Arroyo  Entrada'!$B$2:$K$40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<sst xmlns="http://schemas.openxmlformats.org/spreadsheetml/2006/main" count="184" uniqueCount="38">
  <si>
    <t xml:space="preserve">CURRENT PRICING CALCULATIONS</t>
  </si>
  <si>
    <t xml:space="preserve">Field Name:</t>
  </si>
  <si>
    <t xml:space="preserve">Badger Wash</t>
  </si>
  <si>
    <t xml:space="preserve">Production Zone:</t>
  </si>
  <si>
    <t xml:space="preserve">Entrada</t>
  </si>
  <si>
    <t xml:space="preserve">Company:</t>
  </si>
  <si>
    <t xml:space="preserve">Crescendo Energy</t>
  </si>
  <si>
    <t xml:space="preserve">CALCULATED FROM INLET SIDE</t>
  </si>
  <si>
    <t xml:space="preserve">Flow Rate</t>
  </si>
  <si>
    <t xml:space="preserve">MMSCFD</t>
  </si>
  <si>
    <t xml:space="preserve">BTU Content</t>
  </si>
  <si>
    <t xml:space="preserve">MMBTU/MSCF</t>
  </si>
  <si>
    <t xml:space="preserve">MMBTU/D</t>
  </si>
  <si>
    <t xml:space="preserve">Sales Price</t>
  </si>
  <si>
    <t xml:space="preserve">/MMBTU</t>
  </si>
  <si>
    <t xml:space="preserve">MMBTU</t>
  </si>
  <si>
    <t xml:space="preserve">Processing Fee</t>
  </si>
  <si>
    <t xml:space="preserve">/MSCF (INLET)</t>
  </si>
  <si>
    <t xml:space="preserve">/MSCF (OUTLET)</t>
  </si>
  <si>
    <t xml:space="preserve">/MMBTU (INLET)</t>
  </si>
  <si>
    <t xml:space="preserve">Gathering Fee</t>
  </si>
  <si>
    <t xml:space="preserve">FL&amp;U and Plant Shrink</t>
  </si>
  <si>
    <t xml:space="preserve">  (includes gathering/processing)</t>
  </si>
  <si>
    <t xml:space="preserve">MMBTU/DAY</t>
  </si>
  <si>
    <t xml:space="preserve">Adjusted Sale Price</t>
  </si>
  <si>
    <t xml:space="preserve">/MSCF</t>
  </si>
  <si>
    <t xml:space="preserve">Fuel Gas Adjustment</t>
  </si>
  <si>
    <t xml:space="preserve">Gathering FL&amp;U</t>
  </si>
  <si>
    <t xml:space="preserve">Net Back to Producer</t>
  </si>
  <si>
    <t xml:space="preserve">Plant Shrink</t>
  </si>
  <si>
    <t xml:space="preserve">Plant Fuel Gas</t>
  </si>
  <si>
    <t xml:space="preserve">Total FL&amp;U and Plant Shrink</t>
  </si>
  <si>
    <t xml:space="preserve">Revenue per Day</t>
  </si>
  <si>
    <t xml:space="preserve">/DAY</t>
  </si>
  <si>
    <t xml:space="preserve">Dakota / Morrison</t>
  </si>
  <si>
    <t xml:space="preserve">Crescendo Energy, LLC</t>
  </si>
  <si>
    <t xml:space="preserve">San Arroyo</t>
  </si>
  <si>
    <t xml:space="preserve">Dakota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</si>
</sst>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0.0"/>
    <numFmt numFmtId="166" formatCode="_(* #,##0.00_);_(* \(#,##0.00\);_(* \-??_);_(@_)"/>
    <numFmt numFmtId="167" formatCode="_(\$* #,##0.00_);_(\$* \(#,##0.00\);_(\$* \-??_);_(@_)"/>
    <numFmt numFmtId="168" formatCode="0%"/>
    <numFmt numFmtId="169" formatCode="0.0%"/>
    <numFmt numFmtId="170" formatCode="_(* #,##0.0_);_(* \(#,##0.0\);_(* \-??_);_(@_)"/>
    <numFmt numFmtId="171" formatCode="0.00%"/>
    <numFmt numFmtId="172" formatCode="_(\$* #,##0_);_(\$* \(#,##0\);_(\$* \-??_);_(@_)"/>
    <numFmt numFmtId="173" formatCode="0.000"/>
    <numFmt numFmtId="174" formatCode="_(\$* #,##0.000_);_(\$* \(#,##0.000\);_(\$* \-??_);_(@_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69480</xdr:colOff>
      <xdr:row>17</xdr:row>
      <xdr:rowOff>75960</xdr:rowOff>
    </xdr:from>
    <xdr:to>
      <xdr:col>7</xdr:col>
      <xdr:colOff>349560</xdr:colOff>
      <xdr:row>17</xdr:row>
      <xdr:rowOff>75960</xdr:rowOff>
    </xdr:to>
    <xdr:sp>
      <xdr:nvSpPr>
        <xdr:cNvPr id="0" name="Line 1"/>
        <xdr:cNvSpPr/>
      </xdr:nvSpPr>
      <xdr:spPr>
        <a:xfrm>
          <a:off x="5067720" y="3108600"/>
          <a:ext cx="9180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69480</xdr:colOff>
      <xdr:row>19</xdr:row>
      <xdr:rowOff>75960</xdr:rowOff>
    </xdr:from>
    <xdr:to>
      <xdr:col>7</xdr:col>
      <xdr:colOff>349560</xdr:colOff>
      <xdr:row>19</xdr:row>
      <xdr:rowOff>75960</xdr:rowOff>
    </xdr:to>
    <xdr:sp>
      <xdr:nvSpPr>
        <xdr:cNvPr id="1" name="Line 2"/>
        <xdr:cNvSpPr/>
      </xdr:nvSpPr>
      <xdr:spPr>
        <a:xfrm>
          <a:off x="5067720" y="3432600"/>
          <a:ext cx="9180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428760</xdr:colOff>
      <xdr:row>8</xdr:row>
      <xdr:rowOff>9720</xdr:rowOff>
    </xdr:from>
    <xdr:to>
      <xdr:col>7</xdr:col>
      <xdr:colOff>539280</xdr:colOff>
      <xdr:row>11</xdr:row>
      <xdr:rowOff>56880</xdr:rowOff>
    </xdr:to>
    <xdr:sp>
      <xdr:nvSpPr>
        <xdr:cNvPr id="2" name="Text 3"/>
        <xdr:cNvSpPr/>
      </xdr:nvSpPr>
      <xdr:spPr>
        <a:xfrm>
          <a:off x="4788720" y="1585080"/>
          <a:ext cx="1386720" cy="53316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PROCESSING PLANT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9</xdr:row>
      <xdr:rowOff>105120</xdr:rowOff>
    </xdr:from>
    <xdr:to>
      <xdr:col>5</xdr:col>
      <xdr:colOff>429480</xdr:colOff>
      <xdr:row>9</xdr:row>
      <xdr:rowOff>105120</xdr:rowOff>
    </xdr:to>
    <xdr:sp>
      <xdr:nvSpPr>
        <xdr:cNvPr id="3" name="Line 4"/>
        <xdr:cNvSpPr/>
      </xdr:nvSpPr>
      <xdr:spPr>
        <a:xfrm flipH="1">
          <a:off x="2936880" y="1842480"/>
          <a:ext cx="1852560" cy="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558360</xdr:colOff>
      <xdr:row>9</xdr:row>
      <xdr:rowOff>95400</xdr:rowOff>
    </xdr:from>
    <xdr:to>
      <xdr:col>10</xdr:col>
      <xdr:colOff>259920</xdr:colOff>
      <xdr:row>9</xdr:row>
      <xdr:rowOff>95400</xdr:rowOff>
    </xdr:to>
    <xdr:sp>
      <xdr:nvSpPr>
        <xdr:cNvPr id="4" name="Line 5"/>
        <xdr:cNvSpPr/>
      </xdr:nvSpPr>
      <xdr:spPr>
        <a:xfrm>
          <a:off x="6194520" y="1832760"/>
          <a:ext cx="17424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331920</xdr:colOff>
      <xdr:row>8</xdr:row>
      <xdr:rowOff>66600</xdr:rowOff>
    </xdr:from>
    <xdr:to>
      <xdr:col>4</xdr:col>
      <xdr:colOff>349560</xdr:colOff>
      <xdr:row>9</xdr:row>
      <xdr:rowOff>87480</xdr:rowOff>
    </xdr:to>
    <xdr:sp>
      <xdr:nvSpPr>
        <xdr:cNvPr id="5" name="Text 6"/>
        <xdr:cNvSpPr/>
      </xdr:nvSpPr>
      <xdr:spPr>
        <a:xfrm>
          <a:off x="3268800" y="1641960"/>
          <a:ext cx="80244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1000" strike="noStrike" u="none">
              <a:effectLst/>
              <a:uFillTx/>
              <a:latin typeface="Arial"/>
            </a:rPr>
            <a:t>WELLHEAD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281520</xdr:colOff>
      <xdr:row>8</xdr:row>
      <xdr:rowOff>75960</xdr:rowOff>
    </xdr:from>
    <xdr:to>
      <xdr:col>9</xdr:col>
      <xdr:colOff>369360</xdr:colOff>
      <xdr:row>9</xdr:row>
      <xdr:rowOff>96840</xdr:rowOff>
    </xdr:to>
    <xdr:sp>
      <xdr:nvSpPr>
        <xdr:cNvPr id="6" name="Text 7"/>
        <xdr:cNvSpPr/>
      </xdr:nvSpPr>
      <xdr:spPr>
        <a:xfrm>
          <a:off x="6555960" y="1651320"/>
          <a:ext cx="85248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1000" strike="noStrike" u="none">
              <a:effectLst/>
              <a:uFillTx/>
              <a:latin typeface="Arial"/>
            </a:rPr>
            <a:t>SALES SIDE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99720</xdr:colOff>
      <xdr:row>33</xdr:row>
      <xdr:rowOff>66240</xdr:rowOff>
    </xdr:from>
    <xdr:to>
      <xdr:col>10</xdr:col>
      <xdr:colOff>569160</xdr:colOff>
      <xdr:row>39</xdr:row>
      <xdr:rowOff>95400</xdr:rowOff>
    </xdr:to>
    <xdr:sp>
      <xdr:nvSpPr>
        <xdr:cNvPr id="7" name="Text 8"/>
        <xdr:cNvSpPr/>
      </xdr:nvSpPr>
      <xdr:spPr>
        <a:xfrm>
          <a:off x="5097960" y="5689800"/>
          <a:ext cx="3148200" cy="1000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This information in this spreadsheet is being provided as a guide in calculating producer net-back wellhead price.  In no way should this information be interpreted as a guaranteed net-back to producer for this project.  Actual netback may differ based on actual operating conditions and pricing.  Producer should perform own calculations in evaluation of this project.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69480</xdr:colOff>
      <xdr:row>17</xdr:row>
      <xdr:rowOff>75960</xdr:rowOff>
    </xdr:from>
    <xdr:to>
      <xdr:col>7</xdr:col>
      <xdr:colOff>349560</xdr:colOff>
      <xdr:row>17</xdr:row>
      <xdr:rowOff>75960</xdr:rowOff>
    </xdr:to>
    <xdr:sp>
      <xdr:nvSpPr>
        <xdr:cNvPr id="8" name="Line 1"/>
        <xdr:cNvSpPr/>
      </xdr:nvSpPr>
      <xdr:spPr>
        <a:xfrm>
          <a:off x="5067720" y="3108600"/>
          <a:ext cx="9180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69480</xdr:colOff>
      <xdr:row>19</xdr:row>
      <xdr:rowOff>75960</xdr:rowOff>
    </xdr:from>
    <xdr:to>
      <xdr:col>7</xdr:col>
      <xdr:colOff>349560</xdr:colOff>
      <xdr:row>19</xdr:row>
      <xdr:rowOff>75960</xdr:rowOff>
    </xdr:to>
    <xdr:sp>
      <xdr:nvSpPr>
        <xdr:cNvPr id="9" name="Line 2"/>
        <xdr:cNvSpPr/>
      </xdr:nvSpPr>
      <xdr:spPr>
        <a:xfrm>
          <a:off x="5067720" y="3432600"/>
          <a:ext cx="9180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428760</xdr:colOff>
      <xdr:row>8</xdr:row>
      <xdr:rowOff>9720</xdr:rowOff>
    </xdr:from>
    <xdr:to>
      <xdr:col>7</xdr:col>
      <xdr:colOff>539280</xdr:colOff>
      <xdr:row>11</xdr:row>
      <xdr:rowOff>56880</xdr:rowOff>
    </xdr:to>
    <xdr:sp>
      <xdr:nvSpPr>
        <xdr:cNvPr id="10" name="Text 3"/>
        <xdr:cNvSpPr/>
      </xdr:nvSpPr>
      <xdr:spPr>
        <a:xfrm>
          <a:off x="4788720" y="1585080"/>
          <a:ext cx="1386720" cy="53316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PROCESSING PLANT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9</xdr:row>
      <xdr:rowOff>105120</xdr:rowOff>
    </xdr:from>
    <xdr:to>
      <xdr:col>5</xdr:col>
      <xdr:colOff>429480</xdr:colOff>
      <xdr:row>9</xdr:row>
      <xdr:rowOff>105120</xdr:rowOff>
    </xdr:to>
    <xdr:sp>
      <xdr:nvSpPr>
        <xdr:cNvPr id="11" name="Line 4"/>
        <xdr:cNvSpPr/>
      </xdr:nvSpPr>
      <xdr:spPr>
        <a:xfrm flipH="1">
          <a:off x="2936880" y="1842480"/>
          <a:ext cx="1852560" cy="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558360</xdr:colOff>
      <xdr:row>9</xdr:row>
      <xdr:rowOff>95400</xdr:rowOff>
    </xdr:from>
    <xdr:to>
      <xdr:col>10</xdr:col>
      <xdr:colOff>259920</xdr:colOff>
      <xdr:row>9</xdr:row>
      <xdr:rowOff>95400</xdr:rowOff>
    </xdr:to>
    <xdr:sp>
      <xdr:nvSpPr>
        <xdr:cNvPr id="12" name="Line 5"/>
        <xdr:cNvSpPr/>
      </xdr:nvSpPr>
      <xdr:spPr>
        <a:xfrm>
          <a:off x="6194520" y="1832760"/>
          <a:ext cx="17424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331920</xdr:colOff>
      <xdr:row>8</xdr:row>
      <xdr:rowOff>66600</xdr:rowOff>
    </xdr:from>
    <xdr:to>
      <xdr:col>4</xdr:col>
      <xdr:colOff>349560</xdr:colOff>
      <xdr:row>9</xdr:row>
      <xdr:rowOff>87480</xdr:rowOff>
    </xdr:to>
    <xdr:sp>
      <xdr:nvSpPr>
        <xdr:cNvPr id="13" name="Text 6"/>
        <xdr:cNvSpPr/>
      </xdr:nvSpPr>
      <xdr:spPr>
        <a:xfrm>
          <a:off x="3268800" y="1641960"/>
          <a:ext cx="80244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1000" strike="noStrike" u="none">
              <a:effectLst/>
              <a:uFillTx/>
              <a:latin typeface="Arial"/>
            </a:rPr>
            <a:t>WELLHEAD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281520</xdr:colOff>
      <xdr:row>8</xdr:row>
      <xdr:rowOff>75960</xdr:rowOff>
    </xdr:from>
    <xdr:to>
      <xdr:col>9</xdr:col>
      <xdr:colOff>369360</xdr:colOff>
      <xdr:row>9</xdr:row>
      <xdr:rowOff>96840</xdr:rowOff>
    </xdr:to>
    <xdr:sp>
      <xdr:nvSpPr>
        <xdr:cNvPr id="14" name="Text 7"/>
        <xdr:cNvSpPr/>
      </xdr:nvSpPr>
      <xdr:spPr>
        <a:xfrm>
          <a:off x="6555960" y="1651320"/>
          <a:ext cx="85248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1000" strike="noStrike" u="none">
              <a:effectLst/>
              <a:uFillTx/>
              <a:latin typeface="Arial"/>
            </a:rPr>
            <a:t>SALES SIDE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99720</xdr:colOff>
      <xdr:row>33</xdr:row>
      <xdr:rowOff>66240</xdr:rowOff>
    </xdr:from>
    <xdr:to>
      <xdr:col>10</xdr:col>
      <xdr:colOff>569160</xdr:colOff>
      <xdr:row>39</xdr:row>
      <xdr:rowOff>95400</xdr:rowOff>
    </xdr:to>
    <xdr:sp>
      <xdr:nvSpPr>
        <xdr:cNvPr id="15" name="Text 8"/>
        <xdr:cNvSpPr/>
      </xdr:nvSpPr>
      <xdr:spPr>
        <a:xfrm>
          <a:off x="5097960" y="5689800"/>
          <a:ext cx="3148200" cy="1000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This information in this spreadsheet is being provided as a guide in calculating producer net-back wellhead price.  In no way should this information be interpreted as a guaranteed net-back to producer for this project.  Actual netback may differ based on actual operating conditions and pricing.  Producer should perform own calculations in evaluation of this project.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69480</xdr:colOff>
      <xdr:row>17</xdr:row>
      <xdr:rowOff>75960</xdr:rowOff>
    </xdr:from>
    <xdr:to>
      <xdr:col>7</xdr:col>
      <xdr:colOff>349560</xdr:colOff>
      <xdr:row>17</xdr:row>
      <xdr:rowOff>75960</xdr:rowOff>
    </xdr:to>
    <xdr:sp>
      <xdr:nvSpPr>
        <xdr:cNvPr id="16" name="Line 10"/>
        <xdr:cNvSpPr/>
      </xdr:nvSpPr>
      <xdr:spPr>
        <a:xfrm>
          <a:off x="5067720" y="3108600"/>
          <a:ext cx="9180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69480</xdr:colOff>
      <xdr:row>19</xdr:row>
      <xdr:rowOff>75960</xdr:rowOff>
    </xdr:from>
    <xdr:to>
      <xdr:col>7</xdr:col>
      <xdr:colOff>349560</xdr:colOff>
      <xdr:row>19</xdr:row>
      <xdr:rowOff>75960</xdr:rowOff>
    </xdr:to>
    <xdr:sp>
      <xdr:nvSpPr>
        <xdr:cNvPr id="17" name="Line 11"/>
        <xdr:cNvSpPr/>
      </xdr:nvSpPr>
      <xdr:spPr>
        <a:xfrm>
          <a:off x="5067720" y="3432600"/>
          <a:ext cx="9180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428760</xdr:colOff>
      <xdr:row>8</xdr:row>
      <xdr:rowOff>9720</xdr:rowOff>
    </xdr:from>
    <xdr:to>
      <xdr:col>7</xdr:col>
      <xdr:colOff>539280</xdr:colOff>
      <xdr:row>11</xdr:row>
      <xdr:rowOff>56880</xdr:rowOff>
    </xdr:to>
    <xdr:sp>
      <xdr:nvSpPr>
        <xdr:cNvPr id="18" name="Text 12"/>
        <xdr:cNvSpPr/>
      </xdr:nvSpPr>
      <xdr:spPr>
        <a:xfrm>
          <a:off x="4788720" y="1585080"/>
          <a:ext cx="1386720" cy="53316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PROCESSING PLANT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9</xdr:row>
      <xdr:rowOff>105120</xdr:rowOff>
    </xdr:from>
    <xdr:to>
      <xdr:col>5</xdr:col>
      <xdr:colOff>429480</xdr:colOff>
      <xdr:row>9</xdr:row>
      <xdr:rowOff>105120</xdr:rowOff>
    </xdr:to>
    <xdr:sp>
      <xdr:nvSpPr>
        <xdr:cNvPr id="19" name="Line 13"/>
        <xdr:cNvSpPr/>
      </xdr:nvSpPr>
      <xdr:spPr>
        <a:xfrm flipH="1">
          <a:off x="2936880" y="1842480"/>
          <a:ext cx="1852560" cy="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558360</xdr:colOff>
      <xdr:row>9</xdr:row>
      <xdr:rowOff>95400</xdr:rowOff>
    </xdr:from>
    <xdr:to>
      <xdr:col>10</xdr:col>
      <xdr:colOff>259920</xdr:colOff>
      <xdr:row>9</xdr:row>
      <xdr:rowOff>95400</xdr:rowOff>
    </xdr:to>
    <xdr:sp>
      <xdr:nvSpPr>
        <xdr:cNvPr id="20" name="Line 14"/>
        <xdr:cNvSpPr/>
      </xdr:nvSpPr>
      <xdr:spPr>
        <a:xfrm>
          <a:off x="6194520" y="1832760"/>
          <a:ext cx="17424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331920</xdr:colOff>
      <xdr:row>8</xdr:row>
      <xdr:rowOff>66600</xdr:rowOff>
    </xdr:from>
    <xdr:to>
      <xdr:col>4</xdr:col>
      <xdr:colOff>349560</xdr:colOff>
      <xdr:row>9</xdr:row>
      <xdr:rowOff>87480</xdr:rowOff>
    </xdr:to>
    <xdr:sp>
      <xdr:nvSpPr>
        <xdr:cNvPr id="21" name="Text 15"/>
        <xdr:cNvSpPr/>
      </xdr:nvSpPr>
      <xdr:spPr>
        <a:xfrm>
          <a:off x="3268800" y="1641960"/>
          <a:ext cx="80244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1000" strike="noStrike" u="none">
              <a:effectLst/>
              <a:uFillTx/>
              <a:latin typeface="Arial"/>
            </a:rPr>
            <a:t>WELLHEAD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281520</xdr:colOff>
      <xdr:row>8</xdr:row>
      <xdr:rowOff>75960</xdr:rowOff>
    </xdr:from>
    <xdr:to>
      <xdr:col>9</xdr:col>
      <xdr:colOff>369360</xdr:colOff>
      <xdr:row>9</xdr:row>
      <xdr:rowOff>96840</xdr:rowOff>
    </xdr:to>
    <xdr:sp>
      <xdr:nvSpPr>
        <xdr:cNvPr id="22" name="Text 16"/>
        <xdr:cNvSpPr/>
      </xdr:nvSpPr>
      <xdr:spPr>
        <a:xfrm>
          <a:off x="6555960" y="1651320"/>
          <a:ext cx="85248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1000" strike="noStrike" u="none">
              <a:effectLst/>
              <a:uFillTx/>
              <a:latin typeface="Arial"/>
            </a:rPr>
            <a:t>SALES SIDE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99720</xdr:colOff>
      <xdr:row>33</xdr:row>
      <xdr:rowOff>66240</xdr:rowOff>
    </xdr:from>
    <xdr:to>
      <xdr:col>10</xdr:col>
      <xdr:colOff>569160</xdr:colOff>
      <xdr:row>39</xdr:row>
      <xdr:rowOff>95400</xdr:rowOff>
    </xdr:to>
    <xdr:sp>
      <xdr:nvSpPr>
        <xdr:cNvPr id="23" name="Text 26"/>
        <xdr:cNvSpPr/>
      </xdr:nvSpPr>
      <xdr:spPr>
        <a:xfrm>
          <a:off x="5097960" y="5689800"/>
          <a:ext cx="3148200" cy="1000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This information in this spreadsheet is being provided as a guide in calculating producer net-back wellhead price.  In no way should this information be interpreted as a guaranteed net-back to producer for this project.  Actual netback may differ based on actual operating conditions and pricing.  Producer should perform own calculations in evaluation of this project.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69480</xdr:colOff>
      <xdr:row>17</xdr:row>
      <xdr:rowOff>75960</xdr:rowOff>
    </xdr:from>
    <xdr:to>
      <xdr:col>7</xdr:col>
      <xdr:colOff>349560</xdr:colOff>
      <xdr:row>17</xdr:row>
      <xdr:rowOff>75960</xdr:rowOff>
    </xdr:to>
    <xdr:sp>
      <xdr:nvSpPr>
        <xdr:cNvPr id="24" name="Line 1"/>
        <xdr:cNvSpPr/>
      </xdr:nvSpPr>
      <xdr:spPr>
        <a:xfrm>
          <a:off x="5067720" y="3108600"/>
          <a:ext cx="9180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69480</xdr:colOff>
      <xdr:row>19</xdr:row>
      <xdr:rowOff>75960</xdr:rowOff>
    </xdr:from>
    <xdr:to>
      <xdr:col>7</xdr:col>
      <xdr:colOff>349560</xdr:colOff>
      <xdr:row>19</xdr:row>
      <xdr:rowOff>75960</xdr:rowOff>
    </xdr:to>
    <xdr:sp>
      <xdr:nvSpPr>
        <xdr:cNvPr id="25" name="Line 2"/>
        <xdr:cNvSpPr/>
      </xdr:nvSpPr>
      <xdr:spPr>
        <a:xfrm>
          <a:off x="5067720" y="3432600"/>
          <a:ext cx="9180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428760</xdr:colOff>
      <xdr:row>8</xdr:row>
      <xdr:rowOff>9720</xdr:rowOff>
    </xdr:from>
    <xdr:to>
      <xdr:col>7</xdr:col>
      <xdr:colOff>539280</xdr:colOff>
      <xdr:row>11</xdr:row>
      <xdr:rowOff>56880</xdr:rowOff>
    </xdr:to>
    <xdr:sp>
      <xdr:nvSpPr>
        <xdr:cNvPr id="26" name="Text 3"/>
        <xdr:cNvSpPr/>
      </xdr:nvSpPr>
      <xdr:spPr>
        <a:xfrm>
          <a:off x="4788720" y="1585080"/>
          <a:ext cx="1386720" cy="533160"/>
        </a:xfrm>
        <a:prstGeom prst="rect">
          <a:avLst/>
        </a:prstGeom>
        <a:noFill/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PROCESSING PLANT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9</xdr:row>
      <xdr:rowOff>105120</xdr:rowOff>
    </xdr:from>
    <xdr:to>
      <xdr:col>5</xdr:col>
      <xdr:colOff>429480</xdr:colOff>
      <xdr:row>9</xdr:row>
      <xdr:rowOff>105120</xdr:rowOff>
    </xdr:to>
    <xdr:sp>
      <xdr:nvSpPr>
        <xdr:cNvPr id="27" name="Line 4"/>
        <xdr:cNvSpPr/>
      </xdr:nvSpPr>
      <xdr:spPr>
        <a:xfrm flipH="1">
          <a:off x="2936880" y="1842480"/>
          <a:ext cx="1852560" cy="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558360</xdr:colOff>
      <xdr:row>9</xdr:row>
      <xdr:rowOff>95400</xdr:rowOff>
    </xdr:from>
    <xdr:to>
      <xdr:col>10</xdr:col>
      <xdr:colOff>259920</xdr:colOff>
      <xdr:row>9</xdr:row>
      <xdr:rowOff>95400</xdr:rowOff>
    </xdr:to>
    <xdr:sp>
      <xdr:nvSpPr>
        <xdr:cNvPr id="28" name="Line 5"/>
        <xdr:cNvSpPr/>
      </xdr:nvSpPr>
      <xdr:spPr>
        <a:xfrm>
          <a:off x="6194520" y="1832760"/>
          <a:ext cx="1742400" cy="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331920</xdr:colOff>
      <xdr:row>8</xdr:row>
      <xdr:rowOff>66600</xdr:rowOff>
    </xdr:from>
    <xdr:to>
      <xdr:col>4</xdr:col>
      <xdr:colOff>349560</xdr:colOff>
      <xdr:row>9</xdr:row>
      <xdr:rowOff>87480</xdr:rowOff>
    </xdr:to>
    <xdr:sp>
      <xdr:nvSpPr>
        <xdr:cNvPr id="29" name="Text 6"/>
        <xdr:cNvSpPr/>
      </xdr:nvSpPr>
      <xdr:spPr>
        <a:xfrm>
          <a:off x="3268800" y="1641960"/>
          <a:ext cx="80244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1000" strike="noStrike" u="none">
              <a:effectLst/>
              <a:uFillTx/>
              <a:latin typeface="Arial"/>
            </a:rPr>
            <a:t>WELLHEAD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281520</xdr:colOff>
      <xdr:row>8</xdr:row>
      <xdr:rowOff>75960</xdr:rowOff>
    </xdr:from>
    <xdr:to>
      <xdr:col>9</xdr:col>
      <xdr:colOff>369360</xdr:colOff>
      <xdr:row>9</xdr:row>
      <xdr:rowOff>96840</xdr:rowOff>
    </xdr:to>
    <xdr:sp>
      <xdr:nvSpPr>
        <xdr:cNvPr id="30" name="Text 7"/>
        <xdr:cNvSpPr/>
      </xdr:nvSpPr>
      <xdr:spPr>
        <a:xfrm>
          <a:off x="6555960" y="1651320"/>
          <a:ext cx="85248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1000" strike="noStrike" u="none">
              <a:effectLst/>
              <a:uFillTx/>
              <a:latin typeface="Arial"/>
            </a:rPr>
            <a:t>SALES SIDE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99720</xdr:colOff>
      <xdr:row>33</xdr:row>
      <xdr:rowOff>66240</xdr:rowOff>
    </xdr:from>
    <xdr:to>
      <xdr:col>10</xdr:col>
      <xdr:colOff>569160</xdr:colOff>
      <xdr:row>39</xdr:row>
      <xdr:rowOff>95400</xdr:rowOff>
    </xdr:to>
    <xdr:sp>
      <xdr:nvSpPr>
        <xdr:cNvPr id="31" name="Text 8"/>
        <xdr:cNvSpPr/>
      </xdr:nvSpPr>
      <xdr:spPr>
        <a:xfrm>
          <a:off x="5097960" y="5689800"/>
          <a:ext cx="3148200" cy="1000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This information in this spreadsheet is being provided as a guide in calculating producer net-back wellhead price.  In no way should this information be interpreted as a guaranteed net-back to producer for this project.  Actual netback may differ based on actual operating conditions and pricing.  Producer should perform own calculations in evaluation of this project.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K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3.56"/>
    <col collapsed="false" customWidth="true" hidden="false" outlineLevel="0" max="4" min="4" style="0" width="11.13"/>
    <col collapsed="false" customWidth="true" hidden="false" outlineLevel="0" max="9" min="9" style="0" width="10.85"/>
  </cols>
  <sheetData>
    <row r="1" customFormat="false" ht="12.75" hidden="false" customHeight="false" outlineLevel="0" collapsed="false">
      <c r="B1" s="0" t="s">
        <v>0</v>
      </c>
    </row>
    <row r="3" customFormat="false" ht="20.1" hidden="false" customHeight="true" outlineLevel="0" collapsed="false">
      <c r="B3" s="0" t="s">
        <v>1</v>
      </c>
      <c r="C3" s="0" t="s">
        <v>2</v>
      </c>
    </row>
    <row r="4" customFormat="false" ht="20.1" hidden="false" customHeight="true" outlineLevel="0" collapsed="false">
      <c r="B4" s="0" t="s">
        <v>3</v>
      </c>
      <c r="C4" s="0" t="s">
        <v>4</v>
      </c>
    </row>
    <row r="5" customFormat="false" ht="20.1" hidden="false" customHeight="true" outlineLevel="0" collapsed="false">
      <c r="B5" s="0" t="s">
        <v>5</v>
      </c>
      <c r="C5" s="0" t="s">
        <v>6</v>
      </c>
    </row>
    <row r="11" customFormat="false" ht="12.75" hidden="false" customHeight="false" outlineLevel="0" collapsed="false">
      <c r="B11" s="1" t="s">
        <v>7</v>
      </c>
    </row>
    <row r="13" customFormat="false" ht="12.75" hidden="false" customHeight="false" outlineLevel="0" collapsed="false">
      <c r="B13" s="0" t="s">
        <v>8</v>
      </c>
      <c r="D13" s="2" t="n">
        <v>8</v>
      </c>
      <c r="E13" s="0" t="s">
        <v>9</v>
      </c>
      <c r="I13" s="2" t="n">
        <f aca="false">I15/1000/I14</f>
        <v>4.03302752293578</v>
      </c>
      <c r="J13" s="0" t="s">
        <v>9</v>
      </c>
    </row>
    <row r="14" customFormat="false" ht="12.75" hidden="false" customHeight="false" outlineLevel="0" collapsed="false">
      <c r="B14" s="0" t="s">
        <v>10</v>
      </c>
      <c r="D14" s="0" t="n">
        <v>0.628</v>
      </c>
      <c r="E14" s="0" t="s">
        <v>11</v>
      </c>
      <c r="I14" s="0" t="n">
        <v>1.09</v>
      </c>
      <c r="J14" s="0" t="s">
        <v>11</v>
      </c>
    </row>
    <row r="15" customFormat="false" ht="12.75" hidden="false" customHeight="false" outlineLevel="0" collapsed="false">
      <c r="B15" s="0" t="s">
        <v>8</v>
      </c>
      <c r="D15" s="0" t="n">
        <f aca="false">D13*1000*D14</f>
        <v>5024</v>
      </c>
      <c r="E15" s="0" t="s">
        <v>12</v>
      </c>
      <c r="I15" s="3" t="n">
        <f aca="false">D15-D22</f>
        <v>4396</v>
      </c>
      <c r="J15" s="0" t="s">
        <v>12</v>
      </c>
    </row>
    <row r="16" customFormat="false" ht="12.75" hidden="false" customHeight="false" outlineLevel="0" collapsed="false">
      <c r="B16" s="0" t="s">
        <v>13</v>
      </c>
      <c r="D16" s="4" t="n">
        <v>3.25</v>
      </c>
      <c r="E16" s="0" t="s">
        <v>14</v>
      </c>
      <c r="I16" s="5" t="n">
        <f aca="false">D16</f>
        <v>3.25</v>
      </c>
      <c r="J16" s="0" t="s">
        <v>15</v>
      </c>
    </row>
    <row r="17" customFormat="false" ht="12.75" hidden="false" customHeight="false" outlineLevel="0" collapsed="false">
      <c r="B17" s="0" t="s">
        <v>16</v>
      </c>
      <c r="D17" s="5" t="n">
        <v>0.62</v>
      </c>
      <c r="E17" s="0" t="s">
        <v>17</v>
      </c>
      <c r="I17" s="6" t="n">
        <f aca="false">I18*I14</f>
        <v>1.07611464968153</v>
      </c>
      <c r="J17" s="0" t="s">
        <v>18</v>
      </c>
    </row>
    <row r="18" customFormat="false" ht="12.75" hidden="false" customHeight="false" outlineLevel="0" collapsed="false">
      <c r="D18" s="6" t="n">
        <f aca="false">D17/D14</f>
        <v>0.987261146496815</v>
      </c>
      <c r="E18" s="0" t="s">
        <v>19</v>
      </c>
      <c r="I18" s="6" t="n">
        <f aca="false">D18</f>
        <v>0.987261146496815</v>
      </c>
      <c r="J18" s="0" t="s">
        <v>19</v>
      </c>
    </row>
    <row r="19" customFormat="false" ht="12.75" hidden="false" customHeight="false" outlineLevel="0" collapsed="false">
      <c r="B19" s="0" t="s">
        <v>20</v>
      </c>
      <c r="D19" s="5" t="n">
        <v>0.085</v>
      </c>
      <c r="E19" s="0" t="s">
        <v>17</v>
      </c>
      <c r="I19" s="6" t="n">
        <f aca="false">I20*I14</f>
        <v>0.147531847133758</v>
      </c>
      <c r="J19" s="0" t="s">
        <v>17</v>
      </c>
    </row>
    <row r="20" customFormat="false" ht="12.75" hidden="false" customHeight="false" outlineLevel="0" collapsed="false">
      <c r="D20" s="5" t="n">
        <f aca="false">D19/D14</f>
        <v>0.135350318471338</v>
      </c>
      <c r="E20" s="0" t="s">
        <v>19</v>
      </c>
      <c r="I20" s="6" t="n">
        <f aca="false">D20</f>
        <v>0.135350318471338</v>
      </c>
      <c r="J20" s="0" t="s">
        <v>19</v>
      </c>
    </row>
    <row r="21" customFormat="false" ht="12.75" hidden="false" customHeight="false" outlineLevel="0" collapsed="false">
      <c r="B21" s="0" t="s">
        <v>21</v>
      </c>
      <c r="C21" s="7" t="n">
        <f aca="false">J29</f>
        <v>0.125</v>
      </c>
      <c r="D21" s="8" t="n">
        <f aca="false">C21*D13</f>
        <v>1</v>
      </c>
      <c r="E21" s="0" t="s">
        <v>9</v>
      </c>
      <c r="H21" s="9"/>
      <c r="I21" s="10"/>
    </row>
    <row r="22" customFormat="false" ht="12.75" hidden="false" customHeight="false" outlineLevel="0" collapsed="false">
      <c r="B22" s="0" t="s">
        <v>22</v>
      </c>
      <c r="C22" s="9"/>
      <c r="D22" s="8" t="n">
        <f aca="false">D21*D14*1000</f>
        <v>628</v>
      </c>
      <c r="E22" s="0" t="s">
        <v>23</v>
      </c>
      <c r="H22" s="9"/>
      <c r="I22" s="11"/>
    </row>
    <row r="24" customFormat="false" ht="12.75" hidden="false" customHeight="false" outlineLevel="0" collapsed="false">
      <c r="B24" s="0" t="s">
        <v>24</v>
      </c>
      <c r="D24" s="6" t="n">
        <f aca="false">D16*D14</f>
        <v>2.041</v>
      </c>
      <c r="E24" s="0" t="s">
        <v>25</v>
      </c>
      <c r="I24" s="6"/>
    </row>
    <row r="25" customFormat="false" ht="12.75" hidden="false" customHeight="false" outlineLevel="0" collapsed="false">
      <c r="B25" s="0" t="s">
        <v>26</v>
      </c>
      <c r="D25" s="6" t="n">
        <f aca="false">(D21/D13)*(D24-D17)</f>
        <v>0.177625</v>
      </c>
      <c r="E25" s="0" t="s">
        <v>25</v>
      </c>
      <c r="I25" s="6"/>
    </row>
    <row r="26" customFormat="false" ht="12.75" hidden="false" customHeight="false" outlineLevel="0" collapsed="false">
      <c r="G26" s="12" t="s">
        <v>27</v>
      </c>
      <c r="H26" s="13"/>
      <c r="I26" s="13"/>
      <c r="J26" s="14" t="n">
        <v>0.005</v>
      </c>
    </row>
    <row r="27" customFormat="false" ht="12.75" hidden="false" customHeight="false" outlineLevel="0" collapsed="false">
      <c r="B27" s="0" t="s">
        <v>28</v>
      </c>
      <c r="D27" s="6" t="n">
        <f aca="false">D24-D17-D19-D25</f>
        <v>1.158375</v>
      </c>
      <c r="E27" s="0" t="s">
        <v>25</v>
      </c>
      <c r="G27" s="15" t="s">
        <v>29</v>
      </c>
      <c r="H27" s="16"/>
      <c r="I27" s="16"/>
      <c r="J27" s="17" t="n">
        <v>0.02</v>
      </c>
    </row>
    <row r="28" customFormat="false" ht="12.75" hidden="false" customHeight="false" outlineLevel="0" collapsed="false">
      <c r="G28" s="18" t="s">
        <v>30</v>
      </c>
      <c r="H28" s="19"/>
      <c r="I28" s="19"/>
      <c r="J28" s="20" t="n">
        <v>0.1</v>
      </c>
    </row>
    <row r="29" customFormat="false" ht="12.75" hidden="false" customHeight="false" outlineLevel="0" collapsed="false">
      <c r="G29" s="18" t="s">
        <v>31</v>
      </c>
      <c r="H29" s="19"/>
      <c r="I29" s="19"/>
      <c r="J29" s="20" t="n">
        <f aca="false">SUM(J26:J28)</f>
        <v>0.125</v>
      </c>
    </row>
    <row r="30" customFormat="false" ht="12.75" hidden="false" customHeight="false" outlineLevel="0" collapsed="false">
      <c r="B30" s="0" t="s">
        <v>32</v>
      </c>
      <c r="D30" s="21" t="n">
        <f aca="false">(D13)*D27*1000</f>
        <v>9267</v>
      </c>
      <c r="E30" s="0" t="s">
        <v>33</v>
      </c>
      <c r="I30" s="21"/>
    </row>
    <row r="37" customFormat="false" ht="12.75" hidden="false" customHeight="false" outlineLevel="0" collapsed="false">
      <c r="B37" s="1"/>
    </row>
    <row r="39" customFormat="false" ht="12.75" hidden="false" customHeight="false" outlineLevel="0" collapsed="false">
      <c r="D39" s="2"/>
      <c r="I39" s="2"/>
    </row>
    <row r="41" customFormat="false" ht="12.75" hidden="false" customHeight="false" outlineLevel="0" collapsed="false">
      <c r="I41" s="3"/>
    </row>
    <row r="42" customFormat="false" ht="12.75" hidden="false" customHeight="false" outlineLevel="0" collapsed="false">
      <c r="D42" s="5"/>
      <c r="I42" s="5"/>
    </row>
    <row r="43" customFormat="false" ht="12.75" hidden="false" customHeight="false" outlineLevel="0" collapsed="false">
      <c r="D43" s="5"/>
      <c r="I43" s="6"/>
    </row>
    <row r="44" customFormat="false" ht="12.75" hidden="false" customHeight="false" outlineLevel="0" collapsed="false">
      <c r="D44" s="6"/>
      <c r="I44" s="6"/>
    </row>
    <row r="45" customFormat="false" ht="12.75" hidden="false" customHeight="false" outlineLevel="0" collapsed="false">
      <c r="D45" s="5"/>
      <c r="I45" s="6"/>
    </row>
    <row r="46" customFormat="false" ht="12.75" hidden="false" customHeight="false" outlineLevel="0" collapsed="false">
      <c r="D46" s="5"/>
      <c r="I46" s="6"/>
    </row>
    <row r="47" customFormat="false" ht="12.75" hidden="false" customHeight="false" outlineLevel="0" collapsed="false">
      <c r="C47" s="9"/>
      <c r="D47" s="8"/>
      <c r="H47" s="9"/>
      <c r="I47" s="10"/>
    </row>
    <row r="48" customFormat="false" ht="12.75" hidden="false" customHeight="false" outlineLevel="0" collapsed="false">
      <c r="C48" s="9"/>
      <c r="D48" s="8"/>
      <c r="H48" s="9"/>
      <c r="I48" s="11"/>
    </row>
    <row r="49" customFormat="false" ht="20.25" hidden="false" customHeight="true" outlineLevel="0" collapsed="false"/>
    <row r="50" customFormat="false" ht="12.75" hidden="false" customHeight="false" outlineLevel="0" collapsed="false">
      <c r="D50" s="6"/>
      <c r="I50" s="6"/>
    </row>
    <row r="51" customFormat="false" ht="12.75" hidden="false" customHeight="false" outlineLevel="0" collapsed="false">
      <c r="D51" s="6"/>
      <c r="I51" s="6"/>
    </row>
    <row r="53" customFormat="false" ht="12.75" hidden="false" customHeight="false" outlineLevel="0" collapsed="false">
      <c r="D53" s="6"/>
      <c r="I53" s="6"/>
    </row>
    <row r="56" customFormat="false" ht="12.75" hidden="false" customHeight="false" outlineLevel="0" collapsed="false">
      <c r="D56" s="21"/>
      <c r="I56" s="21"/>
    </row>
    <row r="58" customFormat="false" ht="12.75" hidden="false" customHeight="false" outlineLevel="0" collapsed="false">
      <c r="B58" s="1"/>
    </row>
    <row r="59" customFormat="false" ht="12.75" hidden="false" customHeight="false" outlineLevel="0" collapsed="false">
      <c r="H59" s="3"/>
    </row>
    <row r="60" customFormat="false" ht="12.75" hidden="false" customHeight="false" outlineLevel="0" collapsed="false">
      <c r="D60" s="2"/>
      <c r="I60" s="2"/>
    </row>
    <row r="62" customFormat="false" ht="12.75" hidden="false" customHeight="false" outlineLevel="0" collapsed="false">
      <c r="I62" s="3"/>
    </row>
    <row r="63" customFormat="false" ht="12.75" hidden="false" customHeight="false" outlineLevel="0" collapsed="false">
      <c r="D63" s="5"/>
      <c r="I63" s="5"/>
    </row>
    <row r="64" customFormat="false" ht="12.75" hidden="false" customHeight="false" outlineLevel="0" collapsed="false">
      <c r="D64" s="5"/>
      <c r="I64" s="6"/>
    </row>
    <row r="65" customFormat="false" ht="12.75" hidden="false" customHeight="false" outlineLevel="0" collapsed="false">
      <c r="D65" s="6"/>
      <c r="I65" s="6"/>
    </row>
    <row r="66" customFormat="false" ht="12.75" hidden="false" customHeight="false" outlineLevel="0" collapsed="false">
      <c r="D66" s="5"/>
      <c r="I66" s="6"/>
    </row>
    <row r="67" customFormat="false" ht="12.75" hidden="false" customHeight="false" outlineLevel="0" collapsed="false">
      <c r="D67" s="5"/>
      <c r="I67" s="6"/>
    </row>
    <row r="68" customFormat="false" ht="12.75" hidden="false" customHeight="false" outlineLevel="0" collapsed="false">
      <c r="C68" s="9"/>
      <c r="D68" s="8"/>
      <c r="H68" s="9"/>
      <c r="I68" s="9"/>
    </row>
    <row r="69" customFormat="false" ht="12.75" hidden="false" customHeight="false" outlineLevel="0" collapsed="false">
      <c r="C69" s="9"/>
      <c r="D69" s="8"/>
      <c r="H69" s="9"/>
      <c r="I69" s="9"/>
    </row>
    <row r="71" customFormat="false" ht="12.75" hidden="false" customHeight="false" outlineLevel="0" collapsed="false">
      <c r="D71" s="6"/>
      <c r="I71" s="6"/>
    </row>
    <row r="72" customFormat="false" ht="12.75" hidden="false" customHeight="false" outlineLevel="0" collapsed="false">
      <c r="D72" s="6"/>
      <c r="I72" s="6"/>
    </row>
    <row r="73" customFormat="false" ht="12.75" hidden="false" customHeight="false" outlineLevel="0" collapsed="false">
      <c r="D73" s="6"/>
      <c r="I73" s="6"/>
    </row>
    <row r="74" customFormat="false" ht="12.75" hidden="false" customHeight="false" outlineLevel="0" collapsed="false">
      <c r="D74" s="6"/>
      <c r="I74" s="6"/>
      <c r="K74" s="22"/>
    </row>
    <row r="75" customFormat="false" ht="12.75" hidden="false" customHeight="false" outlineLevel="0" collapsed="false">
      <c r="K75" s="22"/>
    </row>
    <row r="77" customFormat="false" ht="12.75" hidden="false" customHeight="false" outlineLevel="0" collapsed="false">
      <c r="D77" s="21"/>
      <c r="I77" s="21"/>
    </row>
  </sheetData>
  <mergeCells count="1">
    <mergeCell ref="K74:K75"/>
  </mergeCells>
  <printOptions headings="false" gridLines="false" gridLinesSet="true" horizontalCentered="true" verticalCentered="true"/>
  <pageMargins left="0.747916666666667" right="0.747916666666667" top="1.6" bottom="0.640277777777778" header="0.790277777777778" footer="0.5"/>
  <pageSetup paperSize="1" scale="77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&amp;C&amp;"Arial,Bold"&amp;12LOW BTU GAS GATHERING &amp;&amp; PROCESSING PROJECT
WESTERN COLORADO &amp;&amp; EASTERN UTAH
ESTIMATED PRODUCER NET-BACK CALCULATION</oddHeader>
    <oddFooter>&amp;L&amp;8&amp;D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K77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G14" activeCellId="0" sqref="G1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3.56"/>
    <col collapsed="false" customWidth="true" hidden="false" outlineLevel="0" max="4" min="4" style="0" width="11.13"/>
    <col collapsed="false" customWidth="true" hidden="false" outlineLevel="0" max="9" min="9" style="0" width="10.85"/>
  </cols>
  <sheetData>
    <row r="1" customFormat="false" ht="12.75" hidden="false" customHeight="false" outlineLevel="0" collapsed="false">
      <c r="B1" s="0" t="s">
        <v>0</v>
      </c>
    </row>
    <row r="3" customFormat="false" ht="20.1" hidden="false" customHeight="true" outlineLevel="0" collapsed="false">
      <c r="B3" s="0" t="s">
        <v>1</v>
      </c>
      <c r="C3" s="0" t="s">
        <v>2</v>
      </c>
    </row>
    <row r="4" customFormat="false" ht="20.1" hidden="false" customHeight="true" outlineLevel="0" collapsed="false">
      <c r="B4" s="0" t="s">
        <v>3</v>
      </c>
      <c r="C4" s="0" t="s">
        <v>34</v>
      </c>
    </row>
    <row r="5" customFormat="false" ht="20.1" hidden="false" customHeight="true" outlineLevel="0" collapsed="false">
      <c r="B5" s="0" t="s">
        <v>5</v>
      </c>
      <c r="C5" s="0" t="s">
        <v>35</v>
      </c>
    </row>
    <row r="11" customFormat="false" ht="12.75" hidden="false" customHeight="false" outlineLevel="0" collapsed="false">
      <c r="B11" s="1" t="s">
        <v>7</v>
      </c>
    </row>
    <row r="13" customFormat="false" ht="12.75" hidden="false" customHeight="false" outlineLevel="0" collapsed="false">
      <c r="B13" s="0" t="s">
        <v>8</v>
      </c>
      <c r="D13" s="2" t="n">
        <v>0.15</v>
      </c>
      <c r="E13" s="0" t="s">
        <v>9</v>
      </c>
      <c r="I13" s="2" t="n">
        <f aca="false">I15/1000/I14</f>
        <v>0.0945240825688073</v>
      </c>
      <c r="J13" s="0" t="s">
        <v>9</v>
      </c>
    </row>
    <row r="14" customFormat="false" ht="12.75" hidden="false" customHeight="false" outlineLevel="0" collapsed="false">
      <c r="B14" s="0" t="s">
        <v>10</v>
      </c>
      <c r="D14" s="23" t="n">
        <v>0.785</v>
      </c>
      <c r="E14" s="0" t="s">
        <v>11</v>
      </c>
      <c r="I14" s="0" t="n">
        <v>1.09</v>
      </c>
      <c r="J14" s="0" t="s">
        <v>11</v>
      </c>
    </row>
    <row r="15" customFormat="false" ht="12.75" hidden="false" customHeight="false" outlineLevel="0" collapsed="false">
      <c r="B15" s="0" t="s">
        <v>8</v>
      </c>
      <c r="D15" s="0" t="n">
        <f aca="false">D13*1000*D14</f>
        <v>117.75</v>
      </c>
      <c r="E15" s="0" t="s">
        <v>12</v>
      </c>
      <c r="I15" s="3" t="n">
        <f aca="false">D15-D22</f>
        <v>103.03125</v>
      </c>
      <c r="J15" s="0" t="s">
        <v>12</v>
      </c>
    </row>
    <row r="16" customFormat="false" ht="12.75" hidden="false" customHeight="false" outlineLevel="0" collapsed="false">
      <c r="B16" s="0" t="s">
        <v>13</v>
      </c>
      <c r="D16" s="4" t="n">
        <f aca="false">'Badger Wash - Entrada'!D16</f>
        <v>3.25</v>
      </c>
      <c r="E16" s="0" t="s">
        <v>14</v>
      </c>
      <c r="I16" s="5" t="n">
        <f aca="false">D16</f>
        <v>3.25</v>
      </c>
      <c r="J16" s="0" t="s">
        <v>15</v>
      </c>
    </row>
    <row r="17" customFormat="false" ht="12.75" hidden="false" customHeight="false" outlineLevel="0" collapsed="false">
      <c r="B17" s="0" t="s">
        <v>16</v>
      </c>
      <c r="D17" s="5" t="n">
        <v>0.62</v>
      </c>
      <c r="E17" s="0" t="s">
        <v>17</v>
      </c>
      <c r="I17" s="6" t="n">
        <f aca="false">I18*I14</f>
        <v>0.860891719745223</v>
      </c>
      <c r="J17" s="0" t="s">
        <v>18</v>
      </c>
    </row>
    <row r="18" customFormat="false" ht="12.75" hidden="false" customHeight="false" outlineLevel="0" collapsed="false">
      <c r="D18" s="6" t="n">
        <f aca="false">D17/D14</f>
        <v>0.789808917197452</v>
      </c>
      <c r="E18" s="0" t="s">
        <v>19</v>
      </c>
      <c r="I18" s="6" t="n">
        <f aca="false">D18</f>
        <v>0.789808917197452</v>
      </c>
      <c r="J18" s="0" t="s">
        <v>19</v>
      </c>
    </row>
    <row r="19" customFormat="false" ht="12.75" hidden="false" customHeight="false" outlineLevel="0" collapsed="false">
      <c r="B19" s="0" t="s">
        <v>20</v>
      </c>
      <c r="D19" s="5" t="n">
        <v>0.085</v>
      </c>
      <c r="E19" s="0" t="s">
        <v>17</v>
      </c>
      <c r="I19" s="6" t="n">
        <f aca="false">I20*I14</f>
        <v>0.118025477707006</v>
      </c>
      <c r="J19" s="0" t="s">
        <v>17</v>
      </c>
    </row>
    <row r="20" customFormat="false" ht="12.75" hidden="false" customHeight="false" outlineLevel="0" collapsed="false">
      <c r="D20" s="5" t="n">
        <f aca="false">D19/D14</f>
        <v>0.10828025477707</v>
      </c>
      <c r="E20" s="0" t="s">
        <v>19</v>
      </c>
      <c r="I20" s="6" t="n">
        <f aca="false">D20</f>
        <v>0.10828025477707</v>
      </c>
      <c r="J20" s="0" t="s">
        <v>19</v>
      </c>
    </row>
    <row r="21" customFormat="false" ht="12.75" hidden="false" customHeight="false" outlineLevel="0" collapsed="false">
      <c r="B21" s="0" t="s">
        <v>21</v>
      </c>
      <c r="C21" s="7" t="n">
        <f aca="false">J29</f>
        <v>0.125</v>
      </c>
      <c r="D21" s="8" t="n">
        <f aca="false">C21*D13</f>
        <v>0.01875</v>
      </c>
      <c r="E21" s="0" t="s">
        <v>9</v>
      </c>
      <c r="H21" s="9"/>
      <c r="I21" s="10"/>
    </row>
    <row r="22" customFormat="false" ht="12.75" hidden="false" customHeight="false" outlineLevel="0" collapsed="false">
      <c r="B22" s="0" t="s">
        <v>22</v>
      </c>
      <c r="C22" s="9"/>
      <c r="D22" s="8" t="n">
        <f aca="false">D21*D14*1000</f>
        <v>14.71875</v>
      </c>
      <c r="E22" s="0" t="s">
        <v>23</v>
      </c>
      <c r="H22" s="9"/>
      <c r="I22" s="11"/>
    </row>
    <row r="24" customFormat="false" ht="12.75" hidden="false" customHeight="false" outlineLevel="0" collapsed="false">
      <c r="B24" s="0" t="s">
        <v>24</v>
      </c>
      <c r="D24" s="6" t="n">
        <f aca="false">D16*D14</f>
        <v>2.55125</v>
      </c>
      <c r="E24" s="0" t="s">
        <v>25</v>
      </c>
      <c r="I24" s="6"/>
    </row>
    <row r="25" customFormat="false" ht="12.75" hidden="false" customHeight="false" outlineLevel="0" collapsed="false">
      <c r="B25" s="0" t="s">
        <v>26</v>
      </c>
      <c r="D25" s="6" t="n">
        <f aca="false">(D21/D13)*(D24-D17)</f>
        <v>0.24140625</v>
      </c>
      <c r="E25" s="0" t="s">
        <v>25</v>
      </c>
      <c r="I25" s="6"/>
    </row>
    <row r="26" customFormat="false" ht="12.75" hidden="false" customHeight="false" outlineLevel="0" collapsed="false">
      <c r="G26" s="12" t="s">
        <v>27</v>
      </c>
      <c r="H26" s="13"/>
      <c r="I26" s="13"/>
      <c r="J26" s="14" t="n">
        <v>0.005</v>
      </c>
    </row>
    <row r="27" customFormat="false" ht="12.75" hidden="false" customHeight="false" outlineLevel="0" collapsed="false">
      <c r="B27" s="0" t="s">
        <v>28</v>
      </c>
      <c r="D27" s="24" t="n">
        <f aca="false">D24-D17-D19-D25</f>
        <v>1.60484375</v>
      </c>
      <c r="E27" s="0" t="s">
        <v>25</v>
      </c>
      <c r="G27" s="15" t="s">
        <v>29</v>
      </c>
      <c r="H27" s="16"/>
      <c r="I27" s="16"/>
      <c r="J27" s="17" t="n">
        <v>0.02</v>
      </c>
    </row>
    <row r="28" customFormat="false" ht="12.75" hidden="false" customHeight="false" outlineLevel="0" collapsed="false">
      <c r="G28" s="18" t="s">
        <v>30</v>
      </c>
      <c r="H28" s="19"/>
      <c r="I28" s="19"/>
      <c r="J28" s="20" t="n">
        <v>0.1</v>
      </c>
    </row>
    <row r="29" customFormat="false" ht="12.75" hidden="false" customHeight="false" outlineLevel="0" collapsed="false">
      <c r="G29" s="18" t="s">
        <v>31</v>
      </c>
      <c r="H29" s="19"/>
      <c r="I29" s="19"/>
      <c r="J29" s="20" t="n">
        <f aca="false">SUM(J26:J28)</f>
        <v>0.125</v>
      </c>
    </row>
    <row r="30" customFormat="false" ht="12.75" hidden="false" customHeight="false" outlineLevel="0" collapsed="false">
      <c r="B30" s="0" t="s">
        <v>32</v>
      </c>
      <c r="D30" s="21" t="n">
        <f aca="false">(D13)*D27*1000</f>
        <v>240.7265625</v>
      </c>
      <c r="E30" s="0" t="s">
        <v>33</v>
      </c>
      <c r="I30" s="21"/>
    </row>
    <row r="37" customFormat="false" ht="12.75" hidden="false" customHeight="false" outlineLevel="0" collapsed="false">
      <c r="B37" s="1"/>
    </row>
    <row r="39" customFormat="false" ht="12.75" hidden="false" customHeight="false" outlineLevel="0" collapsed="false">
      <c r="D39" s="2"/>
      <c r="I39" s="2"/>
    </row>
    <row r="41" customFormat="false" ht="12.75" hidden="false" customHeight="false" outlineLevel="0" collapsed="false">
      <c r="I41" s="3"/>
    </row>
    <row r="42" customFormat="false" ht="12.75" hidden="false" customHeight="false" outlineLevel="0" collapsed="false">
      <c r="D42" s="5"/>
      <c r="I42" s="5"/>
    </row>
    <row r="43" customFormat="false" ht="12.75" hidden="false" customHeight="false" outlineLevel="0" collapsed="false">
      <c r="D43" s="5"/>
      <c r="I43" s="6"/>
    </row>
    <row r="44" customFormat="false" ht="12.75" hidden="false" customHeight="false" outlineLevel="0" collapsed="false">
      <c r="D44" s="6"/>
      <c r="I44" s="6"/>
    </row>
    <row r="45" customFormat="false" ht="12.75" hidden="false" customHeight="false" outlineLevel="0" collapsed="false">
      <c r="D45" s="5"/>
      <c r="I45" s="6"/>
    </row>
    <row r="46" customFormat="false" ht="12.75" hidden="false" customHeight="false" outlineLevel="0" collapsed="false">
      <c r="D46" s="5"/>
      <c r="I46" s="6"/>
    </row>
    <row r="47" customFormat="false" ht="12.75" hidden="false" customHeight="false" outlineLevel="0" collapsed="false">
      <c r="C47" s="9"/>
      <c r="D47" s="8"/>
      <c r="H47" s="9"/>
      <c r="I47" s="10"/>
    </row>
    <row r="48" customFormat="false" ht="12.75" hidden="false" customHeight="false" outlineLevel="0" collapsed="false">
      <c r="C48" s="9"/>
      <c r="D48" s="8"/>
      <c r="H48" s="9"/>
      <c r="I48" s="11"/>
    </row>
    <row r="49" customFormat="false" ht="20.25" hidden="false" customHeight="true" outlineLevel="0" collapsed="false"/>
    <row r="50" customFormat="false" ht="12.75" hidden="false" customHeight="false" outlineLevel="0" collapsed="false">
      <c r="D50" s="6"/>
      <c r="I50" s="6"/>
    </row>
    <row r="51" customFormat="false" ht="12.75" hidden="false" customHeight="false" outlineLevel="0" collapsed="false">
      <c r="D51" s="6"/>
      <c r="I51" s="6"/>
    </row>
    <row r="53" customFormat="false" ht="12.75" hidden="false" customHeight="false" outlineLevel="0" collapsed="false">
      <c r="D53" s="6"/>
      <c r="I53" s="6"/>
    </row>
    <row r="56" customFormat="false" ht="12.75" hidden="false" customHeight="false" outlineLevel="0" collapsed="false">
      <c r="D56" s="21"/>
      <c r="I56" s="21"/>
    </row>
    <row r="58" customFormat="false" ht="12.75" hidden="false" customHeight="false" outlineLevel="0" collapsed="false">
      <c r="B58" s="1"/>
    </row>
    <row r="59" customFormat="false" ht="12.75" hidden="false" customHeight="false" outlineLevel="0" collapsed="false">
      <c r="H59" s="3"/>
    </row>
    <row r="60" customFormat="false" ht="12.75" hidden="false" customHeight="false" outlineLevel="0" collapsed="false">
      <c r="D60" s="2"/>
      <c r="I60" s="2"/>
    </row>
    <row r="62" customFormat="false" ht="12.75" hidden="false" customHeight="false" outlineLevel="0" collapsed="false">
      <c r="I62" s="3"/>
    </row>
    <row r="63" customFormat="false" ht="12.75" hidden="false" customHeight="false" outlineLevel="0" collapsed="false">
      <c r="D63" s="5"/>
      <c r="I63" s="5"/>
    </row>
    <row r="64" customFormat="false" ht="12.75" hidden="false" customHeight="false" outlineLevel="0" collapsed="false">
      <c r="D64" s="5"/>
      <c r="I64" s="6"/>
    </row>
    <row r="65" customFormat="false" ht="12.75" hidden="false" customHeight="false" outlineLevel="0" collapsed="false">
      <c r="D65" s="6"/>
      <c r="I65" s="6"/>
    </row>
    <row r="66" customFormat="false" ht="12.75" hidden="false" customHeight="false" outlineLevel="0" collapsed="false">
      <c r="D66" s="5"/>
      <c r="I66" s="6"/>
    </row>
    <row r="67" customFormat="false" ht="12.75" hidden="false" customHeight="false" outlineLevel="0" collapsed="false">
      <c r="D67" s="5"/>
      <c r="I67" s="6"/>
    </row>
    <row r="68" customFormat="false" ht="12.75" hidden="false" customHeight="false" outlineLevel="0" collapsed="false">
      <c r="C68" s="9"/>
      <c r="D68" s="8"/>
      <c r="H68" s="9"/>
      <c r="I68" s="9"/>
    </row>
    <row r="69" customFormat="false" ht="12.75" hidden="false" customHeight="false" outlineLevel="0" collapsed="false">
      <c r="C69" s="9"/>
      <c r="D69" s="8"/>
      <c r="H69" s="9"/>
      <c r="I69" s="9"/>
    </row>
    <row r="71" customFormat="false" ht="12.75" hidden="false" customHeight="false" outlineLevel="0" collapsed="false">
      <c r="D71" s="6"/>
      <c r="I71" s="6"/>
    </row>
    <row r="72" customFormat="false" ht="12.75" hidden="false" customHeight="false" outlineLevel="0" collapsed="false">
      <c r="D72" s="6"/>
      <c r="I72" s="6"/>
    </row>
    <row r="73" customFormat="false" ht="12.75" hidden="false" customHeight="false" outlineLevel="0" collapsed="false">
      <c r="D73" s="6"/>
      <c r="I73" s="6"/>
    </row>
    <row r="74" customFormat="false" ht="12.75" hidden="false" customHeight="false" outlineLevel="0" collapsed="false">
      <c r="D74" s="6"/>
      <c r="I74" s="6"/>
      <c r="K74" s="22"/>
    </row>
    <row r="75" customFormat="false" ht="12.75" hidden="false" customHeight="false" outlineLevel="0" collapsed="false">
      <c r="K75" s="22"/>
    </row>
    <row r="77" customFormat="false" ht="12.75" hidden="false" customHeight="false" outlineLevel="0" collapsed="false">
      <c r="D77" s="21"/>
      <c r="I77" s="21"/>
    </row>
  </sheetData>
  <mergeCells count="1">
    <mergeCell ref="K74:K75"/>
  </mergeCells>
  <printOptions headings="false" gridLines="false" gridLinesSet="true" horizontalCentered="true" verticalCentered="true"/>
  <pageMargins left="0.747916666666667" right="0.747916666666667" top="1.55" bottom="0.640277777777778" header="0.75" footer="0.5"/>
  <pageSetup paperSize="1" scale="77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&amp;C&amp;"Arial,Bold"&amp;12LOW BTU GAS GATHERING &amp;&amp; PROCESSING PROJECT
WESTERN COLORADO &amp;&amp; EASTERN UTAH
ESTIMATED PRODUCER NET-BACK CALCULATION</oddHeader>
    <oddFooter>&amp;L&amp;8&amp;D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K77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C5" activeCellId="0" sqref="C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3.56"/>
    <col collapsed="false" customWidth="true" hidden="false" outlineLevel="0" max="4" min="4" style="0" width="11.13"/>
    <col collapsed="false" customWidth="true" hidden="false" outlineLevel="0" max="9" min="9" style="0" width="10.85"/>
  </cols>
  <sheetData>
    <row r="1" customFormat="false" ht="12.75" hidden="false" customHeight="false" outlineLevel="0" collapsed="false">
      <c r="B1" s="0" t="s">
        <v>0</v>
      </c>
    </row>
    <row r="3" customFormat="false" ht="20.1" hidden="false" customHeight="true" outlineLevel="0" collapsed="false">
      <c r="B3" s="0" t="s">
        <v>1</v>
      </c>
      <c r="C3" s="0" t="s">
        <v>36</v>
      </c>
    </row>
    <row r="4" customFormat="false" ht="20.1" hidden="false" customHeight="true" outlineLevel="0" collapsed="false">
      <c r="B4" s="0" t="s">
        <v>3</v>
      </c>
      <c r="C4" s="0" t="s">
        <v>4</v>
      </c>
    </row>
    <row r="5" customFormat="false" ht="20.1" hidden="false" customHeight="true" outlineLevel="0" collapsed="false">
      <c r="B5" s="0" t="s">
        <v>5</v>
      </c>
      <c r="C5" s="0" t="s">
        <v>35</v>
      </c>
    </row>
    <row r="11" customFormat="false" ht="12.75" hidden="false" customHeight="false" outlineLevel="0" collapsed="false">
      <c r="B11" s="1" t="s">
        <v>7</v>
      </c>
    </row>
    <row r="13" customFormat="false" ht="12.75" hidden="false" customHeight="false" outlineLevel="0" collapsed="false">
      <c r="B13" s="0" t="s">
        <v>8</v>
      </c>
      <c r="D13" s="2" t="n">
        <v>10</v>
      </c>
      <c r="E13" s="0" t="s">
        <v>9</v>
      </c>
      <c r="I13" s="2" t="n">
        <f aca="false">I15/1000/I14</f>
        <v>5.39633027522936</v>
      </c>
      <c r="J13" s="0" t="s">
        <v>9</v>
      </c>
    </row>
    <row r="14" customFormat="false" ht="12.75" hidden="false" customHeight="false" outlineLevel="0" collapsed="false">
      <c r="B14" s="0" t="s">
        <v>10</v>
      </c>
      <c r="D14" s="23" t="n">
        <v>0.68</v>
      </c>
      <c r="E14" s="0" t="s">
        <v>11</v>
      </c>
      <c r="I14" s="0" t="n">
        <v>1.09</v>
      </c>
      <c r="J14" s="0" t="s">
        <v>11</v>
      </c>
    </row>
    <row r="15" customFormat="false" ht="12.75" hidden="false" customHeight="false" outlineLevel="0" collapsed="false">
      <c r="B15" s="0" t="s">
        <v>8</v>
      </c>
      <c r="D15" s="0" t="n">
        <f aca="false">D13*1000*D14</f>
        <v>6800</v>
      </c>
      <c r="E15" s="0" t="s">
        <v>12</v>
      </c>
      <c r="I15" s="3" t="n">
        <f aca="false">D15-D22</f>
        <v>5882</v>
      </c>
      <c r="J15" s="0" t="s">
        <v>12</v>
      </c>
    </row>
    <row r="16" customFormat="false" ht="12.75" hidden="false" customHeight="false" outlineLevel="0" collapsed="false">
      <c r="B16" s="0" t="s">
        <v>13</v>
      </c>
      <c r="D16" s="4" t="n">
        <f aca="false">'Badger Wash - Entrada'!D16</f>
        <v>3.25</v>
      </c>
      <c r="E16" s="0" t="s">
        <v>14</v>
      </c>
      <c r="I16" s="5" t="n">
        <f aca="false">D16</f>
        <v>3.25</v>
      </c>
      <c r="J16" s="0" t="s">
        <v>15</v>
      </c>
    </row>
    <row r="17" customFormat="false" ht="12.75" hidden="false" customHeight="false" outlineLevel="0" collapsed="false">
      <c r="B17" s="0" t="s">
        <v>16</v>
      </c>
      <c r="D17" s="5" t="n">
        <v>0.62</v>
      </c>
      <c r="E17" s="0" t="s">
        <v>17</v>
      </c>
      <c r="I17" s="6" t="n">
        <f aca="false">I18*I14</f>
        <v>0.993823529411765</v>
      </c>
      <c r="J17" s="0" t="s">
        <v>18</v>
      </c>
    </row>
    <row r="18" customFormat="false" ht="12.75" hidden="false" customHeight="false" outlineLevel="0" collapsed="false">
      <c r="D18" s="6" t="n">
        <f aca="false">D17/D14</f>
        <v>0.911764705882353</v>
      </c>
      <c r="E18" s="0" t="s">
        <v>19</v>
      </c>
      <c r="I18" s="6" t="n">
        <f aca="false">D18</f>
        <v>0.911764705882353</v>
      </c>
      <c r="J18" s="0" t="s">
        <v>19</v>
      </c>
    </row>
    <row r="19" customFormat="false" ht="12.75" hidden="false" customHeight="false" outlineLevel="0" collapsed="false">
      <c r="B19" s="0" t="s">
        <v>20</v>
      </c>
      <c r="D19" s="5" t="n">
        <v>0.275</v>
      </c>
      <c r="E19" s="0" t="s">
        <v>17</v>
      </c>
      <c r="I19" s="6" t="n">
        <f aca="false">I20*I14</f>
        <v>0.440808823529412</v>
      </c>
      <c r="J19" s="0" t="s">
        <v>17</v>
      </c>
    </row>
    <row r="20" customFormat="false" ht="12.75" hidden="false" customHeight="false" outlineLevel="0" collapsed="false">
      <c r="D20" s="5" t="n">
        <f aca="false">D19/D14</f>
        <v>0.404411764705882</v>
      </c>
      <c r="E20" s="0" t="s">
        <v>19</v>
      </c>
      <c r="I20" s="6" t="n">
        <f aca="false">D20</f>
        <v>0.404411764705882</v>
      </c>
      <c r="J20" s="0" t="s">
        <v>19</v>
      </c>
    </row>
    <row r="21" customFormat="false" ht="12.75" hidden="false" customHeight="false" outlineLevel="0" collapsed="false">
      <c r="B21" s="0" t="s">
        <v>21</v>
      </c>
      <c r="C21" s="7" t="n">
        <f aca="false">J29</f>
        <v>0.135</v>
      </c>
      <c r="D21" s="8" t="n">
        <f aca="false">C21*D13</f>
        <v>1.35</v>
      </c>
      <c r="E21" s="0" t="s">
        <v>9</v>
      </c>
      <c r="H21" s="9"/>
      <c r="I21" s="10"/>
    </row>
    <row r="22" customFormat="false" ht="12.75" hidden="false" customHeight="false" outlineLevel="0" collapsed="false">
      <c r="B22" s="0" t="s">
        <v>22</v>
      </c>
      <c r="C22" s="9"/>
      <c r="D22" s="8" t="n">
        <f aca="false">D21*D14*1000</f>
        <v>918</v>
      </c>
      <c r="E22" s="0" t="s">
        <v>23</v>
      </c>
      <c r="H22" s="9"/>
      <c r="I22" s="11"/>
    </row>
    <row r="24" customFormat="false" ht="12.75" hidden="false" customHeight="false" outlineLevel="0" collapsed="false">
      <c r="B24" s="0" t="s">
        <v>24</v>
      </c>
      <c r="D24" s="6" t="n">
        <f aca="false">D16*D14</f>
        <v>2.21</v>
      </c>
      <c r="E24" s="0" t="s">
        <v>25</v>
      </c>
      <c r="I24" s="6"/>
    </row>
    <row r="25" customFormat="false" ht="12.75" hidden="false" customHeight="false" outlineLevel="0" collapsed="false">
      <c r="B25" s="0" t="s">
        <v>26</v>
      </c>
      <c r="D25" s="6" t="n">
        <f aca="false">(D21/D13)*(D24-D17)*1</f>
        <v>0.21465</v>
      </c>
      <c r="E25" s="0" t="s">
        <v>25</v>
      </c>
      <c r="I25" s="6"/>
    </row>
    <row r="26" customFormat="false" ht="12.75" hidden="false" customHeight="false" outlineLevel="0" collapsed="false">
      <c r="G26" s="12" t="s">
        <v>27</v>
      </c>
      <c r="H26" s="13"/>
      <c r="I26" s="13"/>
      <c r="J26" s="14" t="n">
        <v>0.015</v>
      </c>
    </row>
    <row r="27" customFormat="false" ht="12.75" hidden="false" customHeight="false" outlineLevel="0" collapsed="false">
      <c r="B27" s="0" t="s">
        <v>28</v>
      </c>
      <c r="D27" s="6" t="n">
        <f aca="false">D24-D17-D19-D25</f>
        <v>1.10035</v>
      </c>
      <c r="E27" s="0" t="s">
        <v>25</v>
      </c>
      <c r="G27" s="15" t="s">
        <v>29</v>
      </c>
      <c r="H27" s="16"/>
      <c r="I27" s="16"/>
      <c r="J27" s="17" t="n">
        <v>0.02</v>
      </c>
    </row>
    <row r="28" customFormat="false" ht="12.75" hidden="false" customHeight="false" outlineLevel="0" collapsed="false">
      <c r="G28" s="18" t="s">
        <v>30</v>
      </c>
      <c r="H28" s="19"/>
      <c r="I28" s="19"/>
      <c r="J28" s="20" t="n">
        <v>0.1</v>
      </c>
    </row>
    <row r="29" customFormat="false" ht="12.75" hidden="false" customHeight="false" outlineLevel="0" collapsed="false">
      <c r="G29" s="18" t="s">
        <v>31</v>
      </c>
      <c r="H29" s="19"/>
      <c r="I29" s="19"/>
      <c r="J29" s="20" t="n">
        <f aca="false">SUM(J26:J28)</f>
        <v>0.135</v>
      </c>
    </row>
    <row r="30" customFormat="false" ht="12.75" hidden="false" customHeight="false" outlineLevel="0" collapsed="false">
      <c r="B30" s="0" t="s">
        <v>32</v>
      </c>
      <c r="D30" s="21" t="n">
        <f aca="false">(D13)*D27*1000</f>
        <v>11003.5</v>
      </c>
      <c r="E30" s="0" t="s">
        <v>33</v>
      </c>
      <c r="I30" s="21"/>
    </row>
    <row r="37" customFormat="false" ht="12.75" hidden="false" customHeight="false" outlineLevel="0" collapsed="false">
      <c r="B37" s="1"/>
    </row>
    <row r="39" customFormat="false" ht="12.75" hidden="false" customHeight="false" outlineLevel="0" collapsed="false">
      <c r="D39" s="2"/>
      <c r="I39" s="2"/>
    </row>
    <row r="41" customFormat="false" ht="12.75" hidden="false" customHeight="false" outlineLevel="0" collapsed="false">
      <c r="I41" s="3"/>
    </row>
    <row r="42" customFormat="false" ht="12.75" hidden="false" customHeight="false" outlineLevel="0" collapsed="false">
      <c r="D42" s="5"/>
      <c r="I42" s="5"/>
    </row>
    <row r="43" customFormat="false" ht="12.75" hidden="false" customHeight="false" outlineLevel="0" collapsed="false">
      <c r="D43" s="5"/>
      <c r="I43" s="6"/>
    </row>
    <row r="44" customFormat="false" ht="12.75" hidden="false" customHeight="false" outlineLevel="0" collapsed="false">
      <c r="D44" s="6"/>
      <c r="I44" s="6"/>
    </row>
    <row r="45" customFormat="false" ht="12.75" hidden="false" customHeight="false" outlineLevel="0" collapsed="false">
      <c r="D45" s="5"/>
      <c r="I45" s="6"/>
    </row>
    <row r="46" customFormat="false" ht="12.75" hidden="false" customHeight="false" outlineLevel="0" collapsed="false">
      <c r="D46" s="5"/>
      <c r="I46" s="6"/>
    </row>
    <row r="47" customFormat="false" ht="12.75" hidden="false" customHeight="false" outlineLevel="0" collapsed="false">
      <c r="C47" s="9"/>
      <c r="D47" s="8"/>
      <c r="H47" s="9"/>
      <c r="I47" s="10"/>
    </row>
    <row r="48" customFormat="false" ht="12.75" hidden="false" customHeight="false" outlineLevel="0" collapsed="false">
      <c r="C48" s="9"/>
      <c r="D48" s="8"/>
      <c r="H48" s="9"/>
      <c r="I48" s="11"/>
    </row>
    <row r="49" customFormat="false" ht="20.25" hidden="false" customHeight="true" outlineLevel="0" collapsed="false"/>
    <row r="50" customFormat="false" ht="12.75" hidden="false" customHeight="false" outlineLevel="0" collapsed="false">
      <c r="D50" s="6"/>
      <c r="I50" s="6"/>
    </row>
    <row r="51" customFormat="false" ht="12.75" hidden="false" customHeight="false" outlineLevel="0" collapsed="false">
      <c r="D51" s="6"/>
      <c r="I51" s="6"/>
    </row>
    <row r="53" customFormat="false" ht="12.75" hidden="false" customHeight="false" outlineLevel="0" collapsed="false">
      <c r="D53" s="6"/>
      <c r="I53" s="6"/>
    </row>
    <row r="56" customFormat="false" ht="12.75" hidden="false" customHeight="false" outlineLevel="0" collapsed="false">
      <c r="D56" s="21"/>
      <c r="I56" s="21"/>
    </row>
    <row r="58" customFormat="false" ht="12.75" hidden="false" customHeight="false" outlineLevel="0" collapsed="false">
      <c r="B58" s="1"/>
    </row>
    <row r="59" customFormat="false" ht="12.75" hidden="false" customHeight="false" outlineLevel="0" collapsed="false">
      <c r="H59" s="3"/>
    </row>
    <row r="60" customFormat="false" ht="12.75" hidden="false" customHeight="false" outlineLevel="0" collapsed="false">
      <c r="D60" s="2"/>
      <c r="I60" s="2"/>
    </row>
    <row r="62" customFormat="false" ht="12.75" hidden="false" customHeight="false" outlineLevel="0" collapsed="false">
      <c r="I62" s="3"/>
    </row>
    <row r="63" customFormat="false" ht="12.75" hidden="false" customHeight="false" outlineLevel="0" collapsed="false">
      <c r="D63" s="5"/>
      <c r="I63" s="5"/>
    </row>
    <row r="64" customFormat="false" ht="12.75" hidden="false" customHeight="false" outlineLevel="0" collapsed="false">
      <c r="D64" s="5"/>
      <c r="I64" s="6"/>
    </row>
    <row r="65" customFormat="false" ht="12.75" hidden="false" customHeight="false" outlineLevel="0" collapsed="false">
      <c r="D65" s="6"/>
      <c r="I65" s="6"/>
    </row>
    <row r="66" customFormat="false" ht="12.75" hidden="false" customHeight="false" outlineLevel="0" collapsed="false">
      <c r="D66" s="5"/>
      <c r="I66" s="6"/>
    </row>
    <row r="67" customFormat="false" ht="12.75" hidden="false" customHeight="false" outlineLevel="0" collapsed="false">
      <c r="D67" s="5"/>
      <c r="I67" s="6"/>
    </row>
    <row r="68" customFormat="false" ht="12.75" hidden="false" customHeight="false" outlineLevel="0" collapsed="false">
      <c r="C68" s="9"/>
      <c r="D68" s="8"/>
      <c r="H68" s="9"/>
      <c r="I68" s="9"/>
    </row>
    <row r="69" customFormat="false" ht="12.75" hidden="false" customHeight="false" outlineLevel="0" collapsed="false">
      <c r="C69" s="9"/>
      <c r="D69" s="8"/>
      <c r="H69" s="9"/>
      <c r="I69" s="9"/>
    </row>
    <row r="71" customFormat="false" ht="12.75" hidden="false" customHeight="false" outlineLevel="0" collapsed="false">
      <c r="D71" s="6"/>
      <c r="I71" s="6"/>
    </row>
    <row r="72" customFormat="false" ht="12.75" hidden="false" customHeight="false" outlineLevel="0" collapsed="false">
      <c r="D72" s="6"/>
      <c r="I72" s="6"/>
    </row>
    <row r="73" customFormat="false" ht="12.75" hidden="false" customHeight="false" outlineLevel="0" collapsed="false">
      <c r="D73" s="6"/>
      <c r="I73" s="6"/>
    </row>
    <row r="74" customFormat="false" ht="12.75" hidden="false" customHeight="false" outlineLevel="0" collapsed="false">
      <c r="D74" s="6"/>
      <c r="I74" s="6"/>
      <c r="K74" s="22"/>
    </row>
    <row r="75" customFormat="false" ht="12.75" hidden="false" customHeight="false" outlineLevel="0" collapsed="false">
      <c r="K75" s="22"/>
    </row>
    <row r="77" customFormat="false" ht="12.75" hidden="false" customHeight="false" outlineLevel="0" collapsed="false">
      <c r="D77" s="21"/>
      <c r="I77" s="21"/>
    </row>
  </sheetData>
  <mergeCells count="1">
    <mergeCell ref="K74:K75"/>
  </mergeCells>
  <printOptions headings="false" gridLines="false" gridLinesSet="true" horizontalCentered="true" verticalCentered="true"/>
  <pageMargins left="0.747916666666667" right="0.747916666666667" top="1.78958333333333" bottom="0.640277777777778" header="0.859722222222222" footer="0.5"/>
  <pageSetup paperSize="1" scale="77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&amp;C&amp;"Arial,Bold"&amp;12LOW BTU GAS GATHERING &amp;&amp; PROCESSING PROJECT
WESTERN COLORADO &amp;&amp; EASTERN UTAH
ESTIMATED PRODUCER NET-BACK CALCULATION</oddHeader>
    <oddFooter>&amp;L&amp;8&amp;D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K77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100" zoomScalePageLayoutView="100" workbookViewId="0">
      <selection pane="topLeft" activeCell="D16" activeCellId="0" sqref="D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3.56"/>
    <col collapsed="false" customWidth="true" hidden="false" outlineLevel="0" max="4" min="4" style="0" width="11.13"/>
    <col collapsed="false" customWidth="true" hidden="false" outlineLevel="0" max="9" min="9" style="0" width="10.85"/>
  </cols>
  <sheetData>
    <row r="1" customFormat="false" ht="12.75" hidden="false" customHeight="false" outlineLevel="0" collapsed="false">
      <c r="B1" s="0" t="s">
        <v>0</v>
      </c>
    </row>
    <row r="3" customFormat="false" ht="20.1" hidden="false" customHeight="true" outlineLevel="0" collapsed="false">
      <c r="B3" s="0" t="s">
        <v>1</v>
      </c>
      <c r="C3" s="0" t="s">
        <v>36</v>
      </c>
    </row>
    <row r="4" customFormat="false" ht="20.1" hidden="false" customHeight="true" outlineLevel="0" collapsed="false">
      <c r="B4" s="0" t="s">
        <v>3</v>
      </c>
      <c r="C4" s="0" t="s">
        <v>37</v>
      </c>
    </row>
    <row r="5" customFormat="false" ht="20.1" hidden="false" customHeight="true" outlineLevel="0" collapsed="false">
      <c r="B5" s="0" t="s">
        <v>5</v>
      </c>
      <c r="C5" s="0" t="s">
        <v>35</v>
      </c>
    </row>
    <row r="11" customFormat="false" ht="12.75" hidden="false" customHeight="false" outlineLevel="0" collapsed="false">
      <c r="B11" s="1" t="s">
        <v>7</v>
      </c>
    </row>
    <row r="13" customFormat="false" ht="12.75" hidden="false" customHeight="false" outlineLevel="0" collapsed="false">
      <c r="B13" s="0" t="s">
        <v>8</v>
      </c>
      <c r="D13" s="2" t="n">
        <v>3.5</v>
      </c>
      <c r="E13" s="0" t="s">
        <v>9</v>
      </c>
      <c r="I13" s="2" t="n">
        <f aca="false">I15/1000/I14</f>
        <v>3.32917431192661</v>
      </c>
      <c r="J13" s="0" t="s">
        <v>9</v>
      </c>
    </row>
    <row r="14" customFormat="false" ht="12.75" hidden="false" customHeight="false" outlineLevel="0" collapsed="false">
      <c r="B14" s="0" t="s">
        <v>10</v>
      </c>
      <c r="D14" s="23" t="n">
        <v>1.08</v>
      </c>
      <c r="E14" s="0" t="s">
        <v>11</v>
      </c>
      <c r="I14" s="0" t="n">
        <v>1.09</v>
      </c>
      <c r="J14" s="0" t="s">
        <v>11</v>
      </c>
    </row>
    <row r="15" customFormat="false" ht="12.75" hidden="false" customHeight="false" outlineLevel="0" collapsed="false">
      <c r="B15" s="0" t="s">
        <v>8</v>
      </c>
      <c r="D15" s="0" t="n">
        <f aca="false">D13*1000*D14</f>
        <v>3780</v>
      </c>
      <c r="E15" s="0" t="s">
        <v>12</v>
      </c>
      <c r="I15" s="3" t="n">
        <f aca="false">D15-D22</f>
        <v>3628.8</v>
      </c>
      <c r="J15" s="0" t="s">
        <v>12</v>
      </c>
    </row>
    <row r="16" customFormat="false" ht="12.75" hidden="false" customHeight="false" outlineLevel="0" collapsed="false">
      <c r="B16" s="0" t="s">
        <v>13</v>
      </c>
      <c r="D16" s="4" t="n">
        <f aca="false">'Badger Wash - Entrada'!D16</f>
        <v>3.25</v>
      </c>
      <c r="E16" s="0" t="s">
        <v>14</v>
      </c>
      <c r="I16" s="5" t="n">
        <f aca="false">D16</f>
        <v>3.25</v>
      </c>
      <c r="J16" s="0" t="s">
        <v>15</v>
      </c>
    </row>
    <row r="17" customFormat="false" ht="12.75" hidden="false" customHeight="false" outlineLevel="0" collapsed="false">
      <c r="B17" s="0" t="s">
        <v>16</v>
      </c>
      <c r="D17" s="5" t="n">
        <v>0</v>
      </c>
      <c r="E17" s="0" t="s">
        <v>17</v>
      </c>
      <c r="I17" s="6" t="n">
        <f aca="false">I18*I14</f>
        <v>0</v>
      </c>
      <c r="J17" s="0" t="s">
        <v>18</v>
      </c>
    </row>
    <row r="18" customFormat="false" ht="12.75" hidden="false" customHeight="false" outlineLevel="0" collapsed="false">
      <c r="D18" s="6" t="n">
        <f aca="false">D17/D14</f>
        <v>0</v>
      </c>
      <c r="E18" s="0" t="s">
        <v>19</v>
      </c>
      <c r="I18" s="6" t="n">
        <f aca="false">D18</f>
        <v>0</v>
      </c>
      <c r="J18" s="0" t="s">
        <v>19</v>
      </c>
    </row>
    <row r="19" customFormat="false" ht="12.75" hidden="false" customHeight="false" outlineLevel="0" collapsed="false">
      <c r="B19" s="0" t="s">
        <v>20</v>
      </c>
      <c r="D19" s="5" t="n">
        <v>0.25</v>
      </c>
      <c r="E19" s="0" t="s">
        <v>17</v>
      </c>
      <c r="I19" s="6" t="n">
        <f aca="false">I20*I14</f>
        <v>0.252314814814815</v>
      </c>
      <c r="J19" s="0" t="s">
        <v>17</v>
      </c>
    </row>
    <row r="20" customFormat="false" ht="12.75" hidden="false" customHeight="false" outlineLevel="0" collapsed="false">
      <c r="D20" s="5" t="n">
        <f aca="false">D19/D14</f>
        <v>0.231481481481481</v>
      </c>
      <c r="E20" s="0" t="s">
        <v>19</v>
      </c>
      <c r="I20" s="6" t="n">
        <f aca="false">D20</f>
        <v>0.231481481481481</v>
      </c>
      <c r="J20" s="0" t="s">
        <v>19</v>
      </c>
    </row>
    <row r="21" customFormat="false" ht="12.75" hidden="false" customHeight="false" outlineLevel="0" collapsed="false">
      <c r="B21" s="0" t="s">
        <v>21</v>
      </c>
      <c r="C21" s="7" t="n">
        <f aca="false">J29</f>
        <v>0.04</v>
      </c>
      <c r="D21" s="8" t="n">
        <f aca="false">C21*D13</f>
        <v>0.14</v>
      </c>
      <c r="E21" s="0" t="s">
        <v>9</v>
      </c>
      <c r="H21" s="9"/>
      <c r="I21" s="10"/>
    </row>
    <row r="22" customFormat="false" ht="12.75" hidden="false" customHeight="false" outlineLevel="0" collapsed="false">
      <c r="B22" s="0" t="s">
        <v>22</v>
      </c>
      <c r="C22" s="9"/>
      <c r="D22" s="8" t="n">
        <f aca="false">D21*D14*1000</f>
        <v>151.2</v>
      </c>
      <c r="E22" s="0" t="s">
        <v>23</v>
      </c>
      <c r="H22" s="9"/>
      <c r="I22" s="11"/>
    </row>
    <row r="24" customFormat="false" ht="12.75" hidden="false" customHeight="false" outlineLevel="0" collapsed="false">
      <c r="B24" s="0" t="s">
        <v>24</v>
      </c>
      <c r="D24" s="6" t="n">
        <f aca="false">D16*D14</f>
        <v>3.51</v>
      </c>
      <c r="E24" s="0" t="s">
        <v>25</v>
      </c>
      <c r="I24" s="6"/>
    </row>
    <row r="25" customFormat="false" ht="12.75" hidden="false" customHeight="false" outlineLevel="0" collapsed="false">
      <c r="B25" s="0" t="s">
        <v>26</v>
      </c>
      <c r="D25" s="6" t="n">
        <f aca="false">(D21/D13)*(D24-D17)*1</f>
        <v>0.1404</v>
      </c>
      <c r="E25" s="0" t="s">
        <v>25</v>
      </c>
      <c r="I25" s="6"/>
    </row>
    <row r="26" customFormat="false" ht="12.75" hidden="false" customHeight="false" outlineLevel="0" collapsed="false">
      <c r="G26" s="12" t="s">
        <v>27</v>
      </c>
      <c r="H26" s="13"/>
      <c r="I26" s="13"/>
      <c r="J26" s="14" t="n">
        <v>0.04</v>
      </c>
    </row>
    <row r="27" customFormat="false" ht="12.75" hidden="false" customHeight="false" outlineLevel="0" collapsed="false">
      <c r="B27" s="0" t="s">
        <v>28</v>
      </c>
      <c r="D27" s="6" t="n">
        <f aca="false">D24-D17-D19-D25</f>
        <v>3.1196</v>
      </c>
      <c r="E27" s="0" t="s">
        <v>25</v>
      </c>
      <c r="G27" s="15" t="s">
        <v>29</v>
      </c>
      <c r="H27" s="16"/>
      <c r="I27" s="16"/>
      <c r="J27" s="17" t="n">
        <v>0</v>
      </c>
    </row>
    <row r="28" customFormat="false" ht="12.75" hidden="false" customHeight="false" outlineLevel="0" collapsed="false">
      <c r="G28" s="18" t="s">
        <v>30</v>
      </c>
      <c r="H28" s="19"/>
      <c r="I28" s="19"/>
      <c r="J28" s="20" t="n">
        <v>0</v>
      </c>
    </row>
    <row r="29" customFormat="false" ht="12.75" hidden="false" customHeight="false" outlineLevel="0" collapsed="false">
      <c r="G29" s="18" t="s">
        <v>31</v>
      </c>
      <c r="H29" s="19"/>
      <c r="I29" s="19"/>
      <c r="J29" s="20" t="n">
        <f aca="false">SUM(J26:J28)</f>
        <v>0.04</v>
      </c>
    </row>
    <row r="30" customFormat="false" ht="12.75" hidden="false" customHeight="false" outlineLevel="0" collapsed="false">
      <c r="B30" s="0" t="s">
        <v>32</v>
      </c>
      <c r="D30" s="21" t="n">
        <f aca="false">(D13)*D27*1000</f>
        <v>10918.6</v>
      </c>
      <c r="E30" s="0" t="s">
        <v>33</v>
      </c>
      <c r="I30" s="21"/>
    </row>
    <row r="37" customFormat="false" ht="12.75" hidden="false" customHeight="false" outlineLevel="0" collapsed="false">
      <c r="B37" s="1"/>
    </row>
    <row r="39" customFormat="false" ht="12.75" hidden="false" customHeight="false" outlineLevel="0" collapsed="false">
      <c r="D39" s="2"/>
      <c r="I39" s="2"/>
    </row>
    <row r="41" customFormat="false" ht="12.75" hidden="false" customHeight="false" outlineLevel="0" collapsed="false">
      <c r="I41" s="3"/>
    </row>
    <row r="42" customFormat="false" ht="12.75" hidden="false" customHeight="false" outlineLevel="0" collapsed="false">
      <c r="D42" s="5"/>
      <c r="I42" s="5"/>
    </row>
    <row r="43" customFormat="false" ht="12.75" hidden="false" customHeight="false" outlineLevel="0" collapsed="false">
      <c r="D43" s="5"/>
      <c r="I43" s="6"/>
    </row>
    <row r="44" customFormat="false" ht="12.75" hidden="false" customHeight="false" outlineLevel="0" collapsed="false">
      <c r="D44" s="6"/>
      <c r="I44" s="6"/>
    </row>
    <row r="45" customFormat="false" ht="12.75" hidden="false" customHeight="false" outlineLevel="0" collapsed="false">
      <c r="D45" s="5"/>
      <c r="I45" s="6"/>
    </row>
    <row r="46" customFormat="false" ht="12.75" hidden="false" customHeight="false" outlineLevel="0" collapsed="false">
      <c r="D46" s="5"/>
      <c r="I46" s="6"/>
    </row>
    <row r="47" customFormat="false" ht="12.75" hidden="false" customHeight="false" outlineLevel="0" collapsed="false">
      <c r="C47" s="9"/>
      <c r="D47" s="8"/>
      <c r="H47" s="9"/>
      <c r="I47" s="10"/>
    </row>
    <row r="48" customFormat="false" ht="12.75" hidden="false" customHeight="false" outlineLevel="0" collapsed="false">
      <c r="C48" s="9"/>
      <c r="D48" s="8"/>
      <c r="H48" s="9"/>
      <c r="I48" s="11"/>
    </row>
    <row r="49" customFormat="false" ht="20.25" hidden="false" customHeight="true" outlineLevel="0" collapsed="false"/>
    <row r="50" customFormat="false" ht="12.75" hidden="false" customHeight="false" outlineLevel="0" collapsed="false">
      <c r="D50" s="6"/>
      <c r="I50" s="6"/>
    </row>
    <row r="51" customFormat="false" ht="12.75" hidden="false" customHeight="false" outlineLevel="0" collapsed="false">
      <c r="D51" s="6"/>
      <c r="I51" s="6"/>
    </row>
    <row r="53" customFormat="false" ht="12.75" hidden="false" customHeight="false" outlineLevel="0" collapsed="false">
      <c r="D53" s="6"/>
      <c r="I53" s="6"/>
    </row>
    <row r="56" customFormat="false" ht="12.75" hidden="false" customHeight="false" outlineLevel="0" collapsed="false">
      <c r="D56" s="21"/>
      <c r="I56" s="21"/>
    </row>
    <row r="58" customFormat="false" ht="12.75" hidden="false" customHeight="false" outlineLevel="0" collapsed="false">
      <c r="B58" s="1"/>
    </row>
    <row r="59" customFormat="false" ht="12.75" hidden="false" customHeight="false" outlineLevel="0" collapsed="false">
      <c r="H59" s="3"/>
    </row>
    <row r="60" customFormat="false" ht="12.75" hidden="false" customHeight="false" outlineLevel="0" collapsed="false">
      <c r="D60" s="2"/>
      <c r="I60" s="2"/>
    </row>
    <row r="62" customFormat="false" ht="12.75" hidden="false" customHeight="false" outlineLevel="0" collapsed="false">
      <c r="I62" s="3"/>
    </row>
    <row r="63" customFormat="false" ht="12.75" hidden="false" customHeight="false" outlineLevel="0" collapsed="false">
      <c r="D63" s="5"/>
      <c r="I63" s="5"/>
    </row>
    <row r="64" customFormat="false" ht="12.75" hidden="false" customHeight="false" outlineLevel="0" collapsed="false">
      <c r="D64" s="5"/>
      <c r="I64" s="6"/>
    </row>
    <row r="65" customFormat="false" ht="12.75" hidden="false" customHeight="false" outlineLevel="0" collapsed="false">
      <c r="D65" s="6"/>
      <c r="I65" s="6"/>
    </row>
    <row r="66" customFormat="false" ht="12.75" hidden="false" customHeight="false" outlineLevel="0" collapsed="false">
      <c r="D66" s="5"/>
      <c r="I66" s="6"/>
    </row>
    <row r="67" customFormat="false" ht="12.75" hidden="false" customHeight="false" outlineLevel="0" collapsed="false">
      <c r="D67" s="5"/>
      <c r="I67" s="6"/>
    </row>
    <row r="68" customFormat="false" ht="12.75" hidden="false" customHeight="false" outlineLevel="0" collapsed="false">
      <c r="C68" s="9"/>
      <c r="D68" s="8"/>
      <c r="H68" s="9"/>
      <c r="I68" s="9"/>
    </row>
    <row r="69" customFormat="false" ht="12.75" hidden="false" customHeight="false" outlineLevel="0" collapsed="false">
      <c r="C69" s="9"/>
      <c r="D69" s="8"/>
      <c r="H69" s="9"/>
      <c r="I69" s="9"/>
    </row>
    <row r="71" customFormat="false" ht="12.75" hidden="false" customHeight="false" outlineLevel="0" collapsed="false">
      <c r="D71" s="6"/>
      <c r="I71" s="6"/>
    </row>
    <row r="72" customFormat="false" ht="12.75" hidden="false" customHeight="false" outlineLevel="0" collapsed="false">
      <c r="D72" s="6"/>
      <c r="I72" s="6"/>
    </row>
    <row r="73" customFormat="false" ht="12.75" hidden="false" customHeight="false" outlineLevel="0" collapsed="false">
      <c r="D73" s="6"/>
      <c r="I73" s="6"/>
    </row>
    <row r="74" customFormat="false" ht="12.75" hidden="false" customHeight="false" outlineLevel="0" collapsed="false">
      <c r="D74" s="6"/>
      <c r="I74" s="6"/>
      <c r="K74" s="22"/>
    </row>
    <row r="75" customFormat="false" ht="12.75" hidden="false" customHeight="false" outlineLevel="0" collapsed="false">
      <c r="K75" s="22"/>
    </row>
    <row r="77" customFormat="false" ht="12.75" hidden="false" customHeight="false" outlineLevel="0" collapsed="false">
      <c r="D77" s="21"/>
      <c r="I77" s="21"/>
    </row>
  </sheetData>
  <mergeCells count="1">
    <mergeCell ref="K74:K75"/>
  </mergeCells>
  <printOptions headings="false" gridLines="false" gridLinesSet="true" horizontalCentered="true" verticalCentered="true"/>
  <pageMargins left="0.747916666666667" right="0.747916666666667" top="1.67013888888889" bottom="0.640277777777778" header="0.8" footer="0.5"/>
  <pageSetup paperSize="1" scale="77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&amp;C&amp;"Arial,Bold"&amp;12LOW BTU GAS GATHERING &amp;&amp; PROCESSING PROJECT
WESTERN COLORADO &amp;&amp; EASTERN UTAH
ESTIMATED PRODUCER NET-BACK CALCULATION</oddHeader>
    <oddFooter>&amp;L&amp;8&amp;D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1999-06-16T18:25:09Z</dcterms:created>
  <dc:creator>Ken Krisa</dc:creator>
  <dc:description/>
  <dc:language>en-US</dc:language>
  <cp:lastModifiedBy>Ken Krisa</cp:lastModifiedBy>
  <cp:lastPrinted>2000-02-23T15:02:18Z</cp:lastPrinted>
  <dcterms:modified xsi:type="dcterms:W3CDTF">2000-09-18T10:46:23Z</dcterms:modified>
  <cp:revision>0</cp:revision>
  <dc:subject/>
  <dc:title/>
</cp:coreProperties>
</file>