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in" sheetId="1" state="visible" r:id="rId3"/>
    <sheet name="Charts" sheetId="2" state="visible" r:id="rId4"/>
    <sheet name="Chart for Selected Date" sheetId="3" state="visible" r:id="rId5"/>
  </sheets>
  <definedNames>
    <definedName function="false" hidden="false" localSheetId="1" name="_xlnm.Print_Area" vbProcedure="false">Charts!$A$1:$W$49</definedName>
    <definedName function="false" hidden="false" localSheetId="0" name="_xlnm.Print_Area" vbProcedure="false">Main!$A$1:$AQ$48</definedName>
    <definedName function="false" hidden="false" name="cCols" vbProcedure="false">COUNTA(#REF!)</definedName>
    <definedName function="false" hidden="false" name="cRows" vbProcedure="false">COUNTA(#REF!)</definedName>
    <definedName function="false" hidden="false" name="Date" vbProcedure="false">#REF!</definedName>
    <definedName function="false" hidden="false" name="EndDt" vbProcedure="false">#REF!</definedName>
    <definedName function="false" hidden="false" name="fStart" vbProcedure="false">#REF!</definedName>
    <definedName function="false" hidden="false" name="Holidays" vbProcedure="false">#REF!</definedName>
    <definedName function="false" hidden="false" name="KLoad" vbProcedure="false">#REF!</definedName>
    <definedName function="false" hidden="false" name="StartDt" vbProcedure="false">#REF!</definedName>
    <definedName function="false" hidden="false" name="TotalData" vbProcedure="false">OFFSET(fStart,0,0,cRows,cCols)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<sst xmlns="http://schemas.openxmlformats.org/spreadsheetml/2006/main" count="227" uniqueCount="135">
  <si>
    <t xml:space="preserve">Today's Forecast vs. Actual</t>
  </si>
  <si>
    <t xml:space="preserve"> - Actual vs. Forecast</t>
  </si>
  <si>
    <t xml:space="preserve">Morning Report</t>
  </si>
  <si>
    <t xml:space="preserve"> </t>
  </si>
  <si>
    <t xml:space="preserve">Short Term Forecast</t>
  </si>
  <si>
    <t xml:space="preserve">Forecast -</t>
  </si>
  <si>
    <t xml:space="preserve">Last Updated on: 11/02/2001 01:53:00 PM</t>
  </si>
  <si>
    <t xml:space="preserve">TIME STAMP</t>
  </si>
  <si>
    <t xml:space="preserve">NEPOOL Load</t>
  </si>
  <si>
    <t xml:space="preserve">Last Updated: November 2, 2001 11:27 AM</t>
  </si>
  <si>
    <t xml:space="preserve">Actual -</t>
  </si>
  <si>
    <t xml:space="preserve">Last Updated on: 11/2/2001 3:17:34 PM</t>
  </si>
  <si>
    <t xml:space="preserve">Date: Friday, November 2,2001</t>
  </si>
  <si>
    <t xml:space="preserve">Date: Monday, August 13,2001</t>
  </si>
  <si>
    <t xml:space="preserve">Today's Forecast</t>
  </si>
  <si>
    <t xml:space="preserve">Today's Actual</t>
  </si>
  <si>
    <t xml:space="preserve">Delta</t>
  </si>
  <si>
    <t xml:space="preserve">Forecast</t>
  </si>
  <si>
    <t xml:space="preserve">Actual</t>
  </si>
  <si>
    <t xml:space="preserve">Last Updated on: 8/8/2001 3:39:48 PM</t>
  </si>
  <si>
    <t xml:space="preserve">Day 2</t>
  </si>
  <si>
    <t xml:space="preserve">Day 3</t>
  </si>
  <si>
    <t xml:space="preserve">Day 4</t>
  </si>
  <si>
    <t xml:space="preserve">Day 5</t>
  </si>
  <si>
    <t xml:space="preserve">Day 6</t>
  </si>
  <si>
    <t xml:space="preserve">Day 7</t>
  </si>
  <si>
    <t xml:space="preserve">Demand</t>
  </si>
  <si>
    <t xml:space="preserve">ECP</t>
  </si>
  <si>
    <t xml:space="preserve">BO-Temp</t>
  </si>
  <si>
    <t xml:space="preserve">Peak Load for Thursday, November 1,2001 hour ending 18 was 17252 MW.</t>
  </si>
  <si>
    <t xml:space="preserve">Peak Load for Sunday, August 12,2001 hour ending 21 was 15424 MW.</t>
  </si>
  <si>
    <t xml:space="preserve">PEAK</t>
  </si>
  <si>
    <t xml:space="preserve">Sat</t>
  </si>
  <si>
    <t xml:space="preserve">Sun</t>
  </si>
  <si>
    <t xml:space="preserve">Mon</t>
  </si>
  <si>
    <t xml:space="preserve">Tue</t>
  </si>
  <si>
    <t xml:space="preserve">Wed</t>
  </si>
  <si>
    <t xml:space="preserve">Thu</t>
  </si>
  <si>
    <t xml:space="preserve">OFF PEAK</t>
  </si>
  <si>
    <t xml:space="preserve">Operable Capacity Analysis (MW):</t>
  </si>
  <si>
    <t xml:space="preserve">Total installed Capacity</t>
  </si>
  <si>
    <t xml:space="preserve">24 HOUR</t>
  </si>
  <si>
    <t xml:space="preserve">A. Installed Generating Capacity</t>
  </si>
  <si>
    <t xml:space="preserve">B. Capacity Additions HOL Bid &gt; SCC</t>
  </si>
  <si>
    <t xml:space="preserve">Other Gen OOS</t>
  </si>
  <si>
    <t xml:space="preserve">HE1</t>
  </si>
  <si>
    <t xml:space="preserve">C. Pre-OP4 Dispatchable Loads</t>
  </si>
  <si>
    <t xml:space="preserve">Total Gen Avail</t>
  </si>
  <si>
    <t xml:space="preserve">HE2</t>
  </si>
  <si>
    <t xml:space="preserve">D. Generation Outages and Reductions</t>
  </si>
  <si>
    <t xml:space="preserve">Import at Peak</t>
  </si>
  <si>
    <t xml:space="preserve">HE3</t>
  </si>
  <si>
    <t xml:space="preserve">E. Generation Unavailable Due to Start Time</t>
  </si>
  <si>
    <t xml:space="preserve">Total Avail. Gen + Imports</t>
  </si>
  <si>
    <t xml:space="preserve">HE4</t>
  </si>
  <si>
    <t xml:space="preserve">F. Capacity Deliveries: Net Purchases = (-) Net Sales = (+)</t>
  </si>
  <si>
    <t xml:space="preserve">HE5</t>
  </si>
  <si>
    <t xml:space="preserve">NYBB</t>
  </si>
  <si>
    <t xml:space="preserve">HE6</t>
  </si>
  <si>
    <t xml:space="preserve">NB</t>
  </si>
  <si>
    <t xml:space="preserve">HE7</t>
  </si>
  <si>
    <t xml:space="preserve">HQ</t>
  </si>
  <si>
    <t xml:space="preserve">Projected Peak Load</t>
  </si>
  <si>
    <t xml:space="preserve">HE8</t>
  </si>
  <si>
    <t xml:space="preserve">Net Deliveries</t>
  </si>
  <si>
    <t xml:space="preserve">HE9</t>
  </si>
  <si>
    <t xml:space="preserve">G. Total Available Capacity (A+B+C-D-E-F)</t>
  </si>
  <si>
    <t xml:space="preserve">Required Reserve</t>
  </si>
  <si>
    <t xml:space="preserve">HE10</t>
  </si>
  <si>
    <t xml:space="preserve">H. Peak Load Forecast for hour 18</t>
  </si>
  <si>
    <t xml:space="preserve">H. Peak Load Forecast for hour 20</t>
  </si>
  <si>
    <t xml:space="preserve">HE11</t>
  </si>
  <si>
    <t xml:space="preserve">I. Total Operating Reserve Requirement</t>
  </si>
  <si>
    <t xml:space="preserve">Total Load + Reqd Reserves</t>
  </si>
  <si>
    <t xml:space="preserve">HE12</t>
  </si>
  <si>
    <t xml:space="preserve">J. Capacity Required</t>
  </si>
  <si>
    <t xml:space="preserve">HE13</t>
  </si>
  <si>
    <t xml:space="preserve">K. Surplus = (+) Deficiency = (-) (G - J)</t>
  </si>
  <si>
    <t xml:space="preserve">HE14</t>
  </si>
  <si>
    <t xml:space="preserve">Projected Surplus (Deficiency)</t>
  </si>
  <si>
    <t xml:space="preserve">HE15</t>
  </si>
  <si>
    <t xml:space="preserve">HE16</t>
  </si>
  <si>
    <t xml:space="preserve">Largest First Contingency: SEABROOK at 1160 MW</t>
  </si>
  <si>
    <t xml:space="preserve">Largest First Contingency: PHASE 2 at 1500 MW</t>
  </si>
  <si>
    <t xml:space="preserve">HE17</t>
  </si>
  <si>
    <t xml:space="preserve">Load Relief Actions Anticiapted</t>
  </si>
  <si>
    <t xml:space="preserve">HE18</t>
  </si>
  <si>
    <t xml:space="preserve">Reserve Summary (MW)</t>
  </si>
  <si>
    <t xml:space="preserve">Power Watch</t>
  </si>
  <si>
    <t xml:space="preserve">No</t>
  </si>
  <si>
    <t xml:space="preserve">HE19</t>
  </si>
  <si>
    <t xml:space="preserve">Ten Minute Reserve Requirement:</t>
  </si>
  <si>
    <t xml:space="preserve">Power Warning</t>
  </si>
  <si>
    <t xml:space="preserve">HE20</t>
  </si>
  <si>
    <t xml:space="preserve">Ten Minute Reserve Estimate:</t>
  </si>
  <si>
    <t xml:space="preserve">HE21</t>
  </si>
  <si>
    <t xml:space="preserve">Thirty Minute Reserve Requirement:</t>
  </si>
  <si>
    <t xml:space="preserve">HE22</t>
  </si>
  <si>
    <t xml:space="preserve">Thirty Minute Reserve Estimate:</t>
  </si>
  <si>
    <t xml:space="preserve">Kevin Load</t>
  </si>
  <si>
    <t xml:space="preserve">HE23</t>
  </si>
  <si>
    <t xml:space="preserve">Expected ICU Operation:</t>
  </si>
  <si>
    <t xml:space="preserve">- </t>
  </si>
  <si>
    <t xml:space="preserve">HE24</t>
  </si>
  <si>
    <t xml:space="preserve">Expected Actions of OP 4:</t>
  </si>
  <si>
    <t xml:space="preserve">Additional Capacity Available from OP 4 Actions:</t>
  </si>
  <si>
    <t xml:space="preserve">Today:</t>
  </si>
  <si>
    <t xml:space="preserve">Select </t>
  </si>
  <si>
    <t xml:space="preserve">Date:</t>
  </si>
  <si>
    <t xml:space="preserve">Estimate Unavailable Gen Here:</t>
  </si>
  <si>
    <t xml:space="preserve">Temperatures</t>
  </si>
  <si>
    <t xml:space="preserve">Interchange Summary (MW)</t>
  </si>
  <si>
    <t xml:space="preserve">Today</t>
  </si>
  <si>
    <t xml:space="preserve">Tomorrow</t>
  </si>
  <si>
    <t xml:space="preserve">Transfer Limit</t>
  </si>
  <si>
    <t xml:space="preserve">Scheduled Contracts</t>
  </si>
  <si>
    <t xml:space="preserve">BO HI</t>
  </si>
  <si>
    <t xml:space="preserve">BO DP</t>
  </si>
  <si>
    <t xml:space="preserve">NYPP</t>
  </si>
  <si>
    <t xml:space="preserve">Unav due to St Time Estimate</t>
  </si>
  <si>
    <t xml:space="preserve">HF HI</t>
  </si>
  <si>
    <t xml:space="preserve">HF DP</t>
  </si>
  <si>
    <t xml:space="preserve">Outages</t>
  </si>
  <si>
    <t xml:space="preserve">HE 09-23</t>
  </si>
  <si>
    <t xml:space="preserve">Surplus</t>
  </si>
  <si>
    <t xml:space="preserve">HE 10-23</t>
  </si>
  <si>
    <t xml:space="preserve">HE 11-23</t>
  </si>
  <si>
    <t xml:space="preserve">Enter Date:</t>
  </si>
  <si>
    <t xml:space="preserve">HE 12-23</t>
  </si>
  <si>
    <t xml:space="preserve">HE 13-23</t>
  </si>
  <si>
    <t xml:space="preserve">HE 14-23</t>
  </si>
  <si>
    <t xml:space="preserve">HE 15-23</t>
  </si>
  <si>
    <t xml:space="preserve">HE 16-23</t>
  </si>
  <si>
    <t xml:space="preserve">HE 17-23</t>
  </si>
  <si>
    <t xml:space="preserve">Charts for Selected Date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</si>
</sst>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m/d/yyyy"/>
    <numFmt numFmtId="166" formatCode="[$-409]h:mm:ss"/>
    <numFmt numFmtId="167" formatCode="[$-409]h:mm:ss\ AM/PM"/>
    <numFmt numFmtId="168" formatCode="#,##0"/>
    <numFmt numFmtId="169" formatCode="\$#,##0.00"/>
    <numFmt numFmtId="170" formatCode="[$-409]h:mm"/>
    <numFmt numFmtId="171" formatCode="_(\$* #,##0.00_);_(\$* \(#,##0.00\);_(\$* \-??_);_(@_)"/>
    <numFmt numFmtId="172" formatCode="[$-409]#,##0_);\(#,##0\)"/>
    <numFmt numFmtId="173" formatCode="m/d/yy"/>
    <numFmt numFmtId="174" formatCode="[$-409]d\-mmm\-yy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 val="true"/>
      <sz val="11"/>
      <name val="Arial"/>
      <family val="2"/>
    </font>
    <font>
      <sz val="8"/>
      <name val="Arial"/>
      <family val="2"/>
    </font>
    <font>
      <b val="true"/>
      <sz val="10"/>
      <color rgb="FFFFFFFF"/>
      <name val="Arial"/>
      <family val="2"/>
    </font>
    <font>
      <b val="true"/>
      <sz val="8"/>
      <name val="Arial"/>
      <family val="2"/>
    </font>
    <font>
      <i val="true"/>
      <sz val="8"/>
      <name val="Arial"/>
      <family val="2"/>
    </font>
    <font>
      <b val="true"/>
      <sz val="14"/>
      <name val="Arial"/>
      <family val="2"/>
    </font>
    <font>
      <sz val="10"/>
      <name val="Arial Narrow"/>
      <family val="2"/>
    </font>
    <font>
      <b val="true"/>
      <sz val="12"/>
      <color rgb="FF000000"/>
      <name val="Arial"/>
      <family val="2"/>
    </font>
    <font>
      <b val="true"/>
      <sz val="8"/>
      <color rgb="FFFFFFFF"/>
      <name val="Arial"/>
      <family val="2"/>
    </font>
    <font>
      <b val="true"/>
      <sz val="8"/>
      <color rgb="FF000000"/>
      <name val="Arial"/>
      <family val="2"/>
    </font>
    <font>
      <b val="true"/>
      <sz val="9.25"/>
      <color rgb="FF000000"/>
      <name val="Arial"/>
      <family val="2"/>
    </font>
    <font>
      <b val="true"/>
      <sz val="9"/>
      <color rgb="FFFFFFFF"/>
      <name val="Arial"/>
      <family val="2"/>
    </font>
    <font>
      <b val="true"/>
      <sz val="10"/>
      <color rgb="FF000000"/>
      <name val="Arial"/>
      <family val="2"/>
    </font>
    <font>
      <b val="true"/>
      <sz val="17.75"/>
      <color rgb="FF000000"/>
      <name val="Arial"/>
      <family val="2"/>
    </font>
    <font>
      <sz val="8.5"/>
      <color rgb="FF000000"/>
      <name val="Arial"/>
      <family val="2"/>
    </font>
    <font>
      <sz val="8.75"/>
      <color rgb="FF000000"/>
      <name val="Arial"/>
      <family val="2"/>
    </font>
    <font>
      <b val="true"/>
      <sz val="20"/>
      <name val="Arial"/>
      <family val="2"/>
    </font>
    <font>
      <b val="true"/>
      <sz val="17"/>
      <color rgb="FF000000"/>
      <name val="Arial"/>
      <family val="2"/>
    </font>
    <font>
      <sz val="8.25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CCCCFF"/>
      </patternFill>
    </fill>
    <fill>
      <patternFill patternType="solid">
        <fgColor rgb="FF00FF00"/>
        <bgColor rgb="FF33CCCC"/>
      </patternFill>
    </fill>
  </fills>
  <borders count="4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5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5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7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6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5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7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7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6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7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7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6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6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7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7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7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6" fillId="6" borderId="2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6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7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7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7" borderId="2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7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9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6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7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7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5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5" borderId="3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3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9" borderId="3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9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6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7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7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7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13" fillId="8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1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11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1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11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11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11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0" fillId="8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1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1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4" fillId="1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ont>
        <name val="Arial"/>
        <family val="0"/>
        <b val="1"/>
        <i val="0"/>
        <color rgb="00FFFFFF"/>
      </font>
      <fill>
        <patternFill>
          <bgColor rgb="FFFFFF00"/>
        </patternFill>
      </fill>
    </dxf>
    <dxf>
      <font>
        <name val="Arial"/>
        <family val="0"/>
        <b val="1"/>
        <i val="0"/>
        <color rgb="00FFFFFF"/>
      </font>
      <fill>
        <patternFill>
          <bgColor rgb="FFFFFF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ISO-NE 7-DAY LOAD FORECAST vs Kevin Cline (Peak Load)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1410855865013"/>
          <c:y val="0.132826972952946"/>
          <c:w val="0.940994104492783"/>
          <c:h val="0.753890329751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Main!$AJ$3</c:f>
              <c:strCache>
                <c:ptCount val="1"/>
                <c:pt idx="0">
                  <c:v>NEPOOL Load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Main!$AK$7:$AP$7</c:f>
              <c:strCache>
                <c:ptCount val="6"/>
                <c:pt idx="0">
                  <c:v>Sat</c:v>
                </c:pt>
                <c:pt idx="1">
                  <c:v>Sun</c:v>
                </c:pt>
                <c:pt idx="2">
                  <c:v>Mon</c:v>
                </c:pt>
                <c:pt idx="3">
                  <c:v>Tue</c:v>
                </c:pt>
                <c:pt idx="4">
                  <c:v>Wed</c:v>
                </c:pt>
                <c:pt idx="5">
                  <c:v>Thu</c:v>
                </c:pt>
              </c:strCache>
            </c:strRef>
          </c:cat>
          <c:val>
            <c:numRef>
              <c:f>Main!$AK$17:$AP$17</c:f>
              <c:numCache>
                <c:formatCode>#,##0</c:formatCode>
                <c:ptCount val="6"/>
                <c:pt idx="0">
                  <c:v>15100</c:v>
                </c:pt>
                <c:pt idx="1">
                  <c:v>15300</c:v>
                </c:pt>
                <c:pt idx="2">
                  <c:v>17600</c:v>
                </c:pt>
                <c:pt idx="3">
                  <c:v>17100</c:v>
                </c:pt>
                <c:pt idx="4">
                  <c:v>16400</c:v>
                </c:pt>
                <c:pt idx="5">
                  <c:v>16265</c:v>
                </c:pt>
              </c:numCache>
            </c:numRef>
          </c:val>
        </c:ser>
        <c:gapWidth val="150"/>
        <c:overlap val="0"/>
        <c:axId val="59338233"/>
        <c:axId val="75344588"/>
      </c:barChart>
      <c:lineChart>
        <c:grouping val="standard"/>
        <c:varyColors val="0"/>
        <c:ser>
          <c:idx val="1"/>
          <c:order val="1"/>
          <c:tx>
            <c:strRef>
              <c:f>Main!$AJ$32</c:f>
              <c:strCache>
                <c:ptCount val="1"/>
                <c:pt idx="0">
                  <c:v>Kevin Load</c:v>
                </c:pt>
              </c:strCache>
            </c:strRef>
          </c:tx>
          <c:spPr>
            <a:solidFill>
              <a:srgbClr val="ffff00"/>
            </a:solidFill>
            <a:ln w="378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Main!$AK$7:$AP$7</c:f>
              <c:strCache>
                <c:ptCount val="6"/>
                <c:pt idx="0">
                  <c:v>Sat</c:v>
                </c:pt>
                <c:pt idx="1">
                  <c:v>Sun</c:v>
                </c:pt>
                <c:pt idx="2">
                  <c:v>Mon</c:v>
                </c:pt>
                <c:pt idx="3">
                  <c:v>Tue</c:v>
                </c:pt>
                <c:pt idx="4">
                  <c:v>Wed</c:v>
                </c:pt>
                <c:pt idx="5">
                  <c:v>Thu</c:v>
                </c:pt>
              </c:strCache>
            </c:strRef>
          </c:cat>
          <c:val>
            <c:numRef>
              <c:f>Main!$AK$34:$AP$34</c:f>
              <c:numCache>
                <c:formatCode>#,##0</c:formatCode>
                <c:ptCount val="6"/>
                <c:pt idx="0">
                  <c:v>15204</c:v>
                </c:pt>
                <c:pt idx="1">
                  <c:v>15358</c:v>
                </c:pt>
                <c:pt idx="2">
                  <c:v>17913</c:v>
                </c:pt>
                <c:pt idx="3">
                  <c:v>17909</c:v>
                </c:pt>
                <c:pt idx="4">
                  <c:v>17966</c:v>
                </c:pt>
                <c:pt idx="5">
                  <c:v>17912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9338233"/>
        <c:axId val="75344588"/>
      </c:lineChart>
      <c:catAx>
        <c:axId val="5933823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780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344588"/>
        <c:crossesAt val="0"/>
        <c:auto val="1"/>
        <c:lblAlgn val="ctr"/>
        <c:lblOffset val="100"/>
        <c:noMultiLvlLbl val="0"/>
      </c:catAx>
      <c:valAx>
        <c:axId val="7534458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33823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56688351290913"/>
          <c:y val="0.893386439422008"/>
          <c:w val="0.620349664565969"/>
          <c:h val="0.0522415709522045"/>
        </c:manualLayout>
      </c:layout>
      <c:overlay val="0"/>
      <c:spPr>
        <a:solidFill>
          <a:srgbClr val="c0c0c0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ffffff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ISO-NE Surplus / Outages (Unavail. Gen due to Start Time estimated)</a:t>
            </a:r>
          </a:p>
        </c:rich>
      </c:tx>
      <c:layout>
        <c:manualLayout>
          <c:xMode val="edge"/>
          <c:yMode val="edge"/>
          <c:x val="0.128529201916217"/>
          <c:y val="0.041496850685439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34094383854857"/>
          <c:y val="0.135235272323083"/>
          <c:w val="0.892008969524004"/>
          <c:h val="0.7620414968506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Main!$AJ$43</c:f>
              <c:strCache>
                <c:ptCount val="1"/>
                <c:pt idx="0">
                  <c:v>Outages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Main!$AK$7:$AP$7</c:f>
              <c:strCache>
                <c:ptCount val="6"/>
                <c:pt idx="0">
                  <c:v>Sat</c:v>
                </c:pt>
                <c:pt idx="1">
                  <c:v>Sun</c:v>
                </c:pt>
                <c:pt idx="2">
                  <c:v>Mon</c:v>
                </c:pt>
                <c:pt idx="3">
                  <c:v>Tue</c:v>
                </c:pt>
                <c:pt idx="4">
                  <c:v>Wed</c:v>
                </c:pt>
                <c:pt idx="5">
                  <c:v>Thu</c:v>
                </c:pt>
              </c:strCache>
            </c:strRef>
          </c:cat>
          <c:val>
            <c:numRef>
              <c:f>Main!$AK$43:$AP$43</c:f>
              <c:numCache>
                <c:formatCode>#,##0</c:formatCode>
                <c:ptCount val="6"/>
                <c:pt idx="0">
                  <c:v>-6834</c:v>
                </c:pt>
                <c:pt idx="1">
                  <c:v>-7014</c:v>
                </c:pt>
                <c:pt idx="2">
                  <c:v>-6880</c:v>
                </c:pt>
                <c:pt idx="3">
                  <c:v>-6052</c:v>
                </c:pt>
                <c:pt idx="4">
                  <c:v>-5892</c:v>
                </c:pt>
                <c:pt idx="5">
                  <c:v>-5892</c:v>
                </c:pt>
              </c:numCache>
            </c:numRef>
          </c:val>
        </c:ser>
        <c:ser>
          <c:idx val="1"/>
          <c:order val="1"/>
          <c:tx>
            <c:strRef>
              <c:f>Main!$AJ$44</c:f>
              <c:strCache>
                <c:ptCount val="1"/>
                <c:pt idx="0">
                  <c:v>Surplus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Main!$AK$7:$AP$7</c:f>
              <c:strCache>
                <c:ptCount val="6"/>
                <c:pt idx="0">
                  <c:v>Sat</c:v>
                </c:pt>
                <c:pt idx="1">
                  <c:v>Sun</c:v>
                </c:pt>
                <c:pt idx="2">
                  <c:v>Mon</c:v>
                </c:pt>
                <c:pt idx="3">
                  <c:v>Tue</c:v>
                </c:pt>
                <c:pt idx="4">
                  <c:v>Wed</c:v>
                </c:pt>
                <c:pt idx="5">
                  <c:v>Thu</c:v>
                </c:pt>
              </c:strCache>
            </c:strRef>
          </c:cat>
          <c:val>
            <c:numRef>
              <c:f>Main!$AK$44:$AP$44</c:f>
              <c:numCache>
                <c:formatCode>#,##0</c:formatCode>
                <c:ptCount val="6"/>
                <c:pt idx="0">
                  <c:v>5123</c:v>
                </c:pt>
                <c:pt idx="1">
                  <c:v>4743</c:v>
                </c:pt>
                <c:pt idx="2">
                  <c:v>2577</c:v>
                </c:pt>
                <c:pt idx="3">
                  <c:v>2577</c:v>
                </c:pt>
                <c:pt idx="4">
                  <c:v>4765</c:v>
                </c:pt>
                <c:pt idx="5">
                  <c:v>4900</c:v>
                </c:pt>
              </c:numCache>
            </c:numRef>
          </c:val>
        </c:ser>
        <c:gapWidth val="150"/>
        <c:overlap val="100"/>
        <c:axId val="92042717"/>
        <c:axId val="90574220"/>
      </c:barChart>
      <c:catAx>
        <c:axId val="9204271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780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900" strike="noStrike" u="none">
                <a:solidFill>
                  <a:srgbClr val="ffffff"/>
                </a:solidFill>
                <a:uFillTx/>
                <a:latin typeface="Arial"/>
              </a:defRPr>
            </a:pPr>
          </a:p>
        </c:txPr>
        <c:crossAx val="90574220"/>
        <c:crossesAt val="0"/>
        <c:auto val="1"/>
        <c:lblAlgn val="ctr"/>
        <c:lblOffset val="100"/>
        <c:noMultiLvlLbl val="0"/>
      </c:catAx>
      <c:valAx>
        <c:axId val="9057422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04271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72704107634288"/>
          <c:y val="0.890329751759911"/>
          <c:w val="0.436907552746917"/>
          <c:h val="0.068636532048907"/>
        </c:manualLayout>
      </c:layout>
      <c:overlay val="0"/>
      <c:spPr>
        <a:solidFill>
          <a:srgbClr val="c0c0c0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775" strike="noStrike" u="none">
                <a:solidFill>
                  <a:srgbClr val="000000"/>
                </a:solidFill>
                <a:uFillTx/>
                <a:latin typeface="Arial"/>
              </a:rPr>
              <a:t>Forecasted vs. Actual Load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75841009720597"/>
          <c:y val="0.198854185917575"/>
          <c:w val="0.93465316301084"/>
          <c:h val="0.776566253927185"/>
        </c:manualLayout>
      </c:layout>
      <c:lineChart>
        <c:grouping val="standard"/>
        <c:varyColors val="0"/>
        <c:ser>
          <c:idx val="0"/>
          <c:order val="0"/>
          <c:tx>
            <c:strRef>
              <c:f>"Forecasted Load"</c:f>
              <c:strCache>
                <c:ptCount val="1"/>
                <c:pt idx="0">
                  <c:v>Forecasted Load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Main!$B$11:$B$34</c:f>
              <c:strCache>
                <c:ptCount val="24"/>
                <c:pt idx="0">
                  <c:v>HE1</c:v>
                </c:pt>
                <c:pt idx="1">
                  <c:v>HE2</c:v>
                </c:pt>
                <c:pt idx="2">
                  <c:v>HE3</c:v>
                </c:pt>
                <c:pt idx="3">
                  <c:v>HE4</c:v>
                </c:pt>
                <c:pt idx="4">
                  <c:v>HE5</c:v>
                </c:pt>
                <c:pt idx="5">
                  <c:v>HE6</c:v>
                </c:pt>
                <c:pt idx="6">
                  <c:v>HE7</c:v>
                </c:pt>
                <c:pt idx="7">
                  <c:v>HE8</c:v>
                </c:pt>
                <c:pt idx="8">
                  <c:v>HE9</c:v>
                </c:pt>
                <c:pt idx="9">
                  <c:v>HE10</c:v>
                </c:pt>
                <c:pt idx="10">
                  <c:v>HE11</c:v>
                </c:pt>
                <c:pt idx="11">
                  <c:v>HE12</c:v>
                </c:pt>
                <c:pt idx="12">
                  <c:v>HE13</c:v>
                </c:pt>
                <c:pt idx="13">
                  <c:v>HE14</c:v>
                </c:pt>
                <c:pt idx="14">
                  <c:v>HE15</c:v>
                </c:pt>
                <c:pt idx="15">
                  <c:v>HE16</c:v>
                </c:pt>
                <c:pt idx="16">
                  <c:v>HE17</c:v>
                </c:pt>
                <c:pt idx="17">
                  <c:v>HE18</c:v>
                </c:pt>
                <c:pt idx="18">
                  <c:v>HE19</c:v>
                </c:pt>
                <c:pt idx="19">
                  <c:v>HE20</c:v>
                </c:pt>
                <c:pt idx="20">
                  <c:v>HE21</c:v>
                </c:pt>
                <c:pt idx="21">
                  <c:v>HE22</c:v>
                </c:pt>
                <c:pt idx="22">
                  <c:v>HE23</c:v>
                </c:pt>
                <c:pt idx="23">
                  <c:v>HE24</c:v>
                </c:pt>
              </c:strCache>
            </c:strRef>
          </c:cat>
          <c:val>
            <c:numRef>
              <c:f>Main!$C$11:$C$34</c:f>
              <c:numCache>
                <c:formatCode>#,##0</c:formatCode>
                <c:ptCount val="24"/>
                <c:pt idx="0">
                  <c:v>10675</c:v>
                </c:pt>
                <c:pt idx="1">
                  <c:v>10175</c:v>
                </c:pt>
                <c:pt idx="2">
                  <c:v>9975</c:v>
                </c:pt>
                <c:pt idx="3">
                  <c:v>9875</c:v>
                </c:pt>
                <c:pt idx="4">
                  <c:v>10200</c:v>
                </c:pt>
                <c:pt idx="5">
                  <c:v>11250</c:v>
                </c:pt>
                <c:pt idx="6">
                  <c:v>13375</c:v>
                </c:pt>
                <c:pt idx="7">
                  <c:v>14825</c:v>
                </c:pt>
                <c:pt idx="8">
                  <c:v>15375</c:v>
                </c:pt>
                <c:pt idx="9">
                  <c:v>15625</c:v>
                </c:pt>
                <c:pt idx="10">
                  <c:v>15850</c:v>
                </c:pt>
                <c:pt idx="11">
                  <c:v>15875</c:v>
                </c:pt>
                <c:pt idx="12">
                  <c:v>15750</c:v>
                </c:pt>
                <c:pt idx="13">
                  <c:v>15725</c:v>
                </c:pt>
                <c:pt idx="14">
                  <c:v>15400</c:v>
                </c:pt>
                <c:pt idx="15">
                  <c:v>15325</c:v>
                </c:pt>
                <c:pt idx="16">
                  <c:v>15800</c:v>
                </c:pt>
                <c:pt idx="17">
                  <c:v>16625</c:v>
                </c:pt>
                <c:pt idx="18">
                  <c:v>16475</c:v>
                </c:pt>
                <c:pt idx="19">
                  <c:v>15825</c:v>
                </c:pt>
                <c:pt idx="20">
                  <c:v>14950</c:v>
                </c:pt>
                <c:pt idx="21">
                  <c:v>13900</c:v>
                </c:pt>
                <c:pt idx="22">
                  <c:v>12575</c:v>
                </c:pt>
                <c:pt idx="23">
                  <c:v>11325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"Actual Load"</c:f>
              <c:strCache>
                <c:ptCount val="1"/>
                <c:pt idx="0">
                  <c:v>Actual Load</c:v>
                </c:pt>
              </c:strCache>
            </c:strRef>
          </c:tx>
          <c:spPr>
            <a:solidFill>
              <a:srgbClr val="00ff00"/>
            </a:solidFill>
            <a:ln w="378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Main!$B$11:$B$34</c:f>
              <c:strCache>
                <c:ptCount val="24"/>
                <c:pt idx="0">
                  <c:v>HE1</c:v>
                </c:pt>
                <c:pt idx="1">
                  <c:v>HE2</c:v>
                </c:pt>
                <c:pt idx="2">
                  <c:v>HE3</c:v>
                </c:pt>
                <c:pt idx="3">
                  <c:v>HE4</c:v>
                </c:pt>
                <c:pt idx="4">
                  <c:v>HE5</c:v>
                </c:pt>
                <c:pt idx="5">
                  <c:v>HE6</c:v>
                </c:pt>
                <c:pt idx="6">
                  <c:v>HE7</c:v>
                </c:pt>
                <c:pt idx="7">
                  <c:v>HE8</c:v>
                </c:pt>
                <c:pt idx="8">
                  <c:v>HE9</c:v>
                </c:pt>
                <c:pt idx="9">
                  <c:v>HE10</c:v>
                </c:pt>
                <c:pt idx="10">
                  <c:v>HE11</c:v>
                </c:pt>
                <c:pt idx="11">
                  <c:v>HE12</c:v>
                </c:pt>
                <c:pt idx="12">
                  <c:v>HE13</c:v>
                </c:pt>
                <c:pt idx="13">
                  <c:v>HE14</c:v>
                </c:pt>
                <c:pt idx="14">
                  <c:v>HE15</c:v>
                </c:pt>
                <c:pt idx="15">
                  <c:v>HE16</c:v>
                </c:pt>
                <c:pt idx="16">
                  <c:v>HE17</c:v>
                </c:pt>
                <c:pt idx="17">
                  <c:v>HE18</c:v>
                </c:pt>
                <c:pt idx="18">
                  <c:v>HE19</c:v>
                </c:pt>
                <c:pt idx="19">
                  <c:v>HE20</c:v>
                </c:pt>
                <c:pt idx="20">
                  <c:v>HE21</c:v>
                </c:pt>
                <c:pt idx="21">
                  <c:v>HE22</c:v>
                </c:pt>
                <c:pt idx="22">
                  <c:v>HE23</c:v>
                </c:pt>
                <c:pt idx="23">
                  <c:v>HE24</c:v>
                </c:pt>
              </c:strCache>
            </c:strRef>
          </c:cat>
          <c:val>
            <c:numRef>
              <c:f>Main!$E$11:$E$34</c:f>
              <c:numCache>
                <c:formatCode>#,##0</c:formatCode>
                <c:ptCount val="24"/>
                <c:pt idx="0">
                  <c:v>11597</c:v>
                </c:pt>
                <c:pt idx="1">
                  <c:v>11220</c:v>
                </c:pt>
                <c:pt idx="2">
                  <c:v>11148</c:v>
                </c:pt>
                <c:pt idx="3">
                  <c:v>11022</c:v>
                </c:pt>
                <c:pt idx="4">
                  <c:v>11049</c:v>
                </c:pt>
                <c:pt idx="5">
                  <c:v>11655</c:v>
                </c:pt>
                <c:pt idx="6">
                  <c:v>13483</c:v>
                </c:pt>
                <c:pt idx="7">
                  <c:v>14916</c:v>
                </c:pt>
                <c:pt idx="8">
                  <c:v>15344</c:v>
                </c:pt>
                <c:pt idx="9">
                  <c:v>15564</c:v>
                </c:pt>
                <c:pt idx="10">
                  <c:v>15814</c:v>
                </c:pt>
                <c:pt idx="11">
                  <c:v>15812</c:v>
                </c:pt>
                <c:pt idx="12">
                  <c:v>15689</c:v>
                </c:pt>
                <c:pt idx="13">
                  <c:v>15664</c:v>
                </c:pt>
                <c:pt idx="14">
                  <c:v>15442</c:v>
                </c:pt>
                <c:pt idx="15">
                  <c:v>15263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4230537"/>
        <c:axId val="18246030"/>
      </c:lineChart>
      <c:catAx>
        <c:axId val="3423053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246030"/>
        <c:crossesAt val="0"/>
        <c:auto val="1"/>
        <c:lblAlgn val="ctr"/>
        <c:lblOffset val="100"/>
        <c:noMultiLvlLbl val="0"/>
      </c:catAx>
      <c:valAx>
        <c:axId val="18246030"/>
        <c:scaling>
          <c:orientation val="minMax"/>
          <c:min val="8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230537"/>
        <c:crossesAt val="1"/>
        <c:crossBetween val="midCat"/>
        <c:majorUnit val="2500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37365769250344"/>
          <c:y val="0.125854740343744"/>
          <c:w val="0.475800295180416"/>
          <c:h val="0.068471631861023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775" strike="noStrike" u="none">
                <a:solidFill>
                  <a:srgbClr val="000000"/>
                </a:solidFill>
                <a:uFillTx/>
                <a:latin typeface="Arial"/>
              </a:rPr>
              <a:t>Forecasted vs. Actual ECP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4147582697201"/>
          <c:y val="0.225546498703223"/>
          <c:w val="0.931704834605598"/>
          <c:h val="0.741293071507966"/>
        </c:manualLayout>
      </c:layout>
      <c:lineChart>
        <c:grouping val="standard"/>
        <c:varyColors val="0"/>
        <c:ser>
          <c:idx val="0"/>
          <c:order val="0"/>
          <c:tx>
            <c:strRef>
              <c:f>"Forecasted ECP"</c:f>
              <c:strCache>
                <c:ptCount val="1"/>
                <c:pt idx="0">
                  <c:v>Forecasted ECP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Main!$B$11:$B$34</c:f>
              <c:strCache>
                <c:ptCount val="24"/>
                <c:pt idx="0">
                  <c:v>HE1</c:v>
                </c:pt>
                <c:pt idx="1">
                  <c:v>HE2</c:v>
                </c:pt>
                <c:pt idx="2">
                  <c:v>HE3</c:v>
                </c:pt>
                <c:pt idx="3">
                  <c:v>HE4</c:v>
                </c:pt>
                <c:pt idx="4">
                  <c:v>HE5</c:v>
                </c:pt>
                <c:pt idx="5">
                  <c:v>HE6</c:v>
                </c:pt>
                <c:pt idx="6">
                  <c:v>HE7</c:v>
                </c:pt>
                <c:pt idx="7">
                  <c:v>HE8</c:v>
                </c:pt>
                <c:pt idx="8">
                  <c:v>HE9</c:v>
                </c:pt>
                <c:pt idx="9">
                  <c:v>HE10</c:v>
                </c:pt>
                <c:pt idx="10">
                  <c:v>HE11</c:v>
                </c:pt>
                <c:pt idx="11">
                  <c:v>HE12</c:v>
                </c:pt>
                <c:pt idx="12">
                  <c:v>HE13</c:v>
                </c:pt>
                <c:pt idx="13">
                  <c:v>HE14</c:v>
                </c:pt>
                <c:pt idx="14">
                  <c:v>HE15</c:v>
                </c:pt>
                <c:pt idx="15">
                  <c:v>HE16</c:v>
                </c:pt>
                <c:pt idx="16">
                  <c:v>HE17</c:v>
                </c:pt>
                <c:pt idx="17">
                  <c:v>HE18</c:v>
                </c:pt>
                <c:pt idx="18">
                  <c:v>HE19</c:v>
                </c:pt>
                <c:pt idx="19">
                  <c:v>HE20</c:v>
                </c:pt>
                <c:pt idx="20">
                  <c:v>HE21</c:v>
                </c:pt>
                <c:pt idx="21">
                  <c:v>HE22</c:v>
                </c:pt>
                <c:pt idx="22">
                  <c:v>HE23</c:v>
                </c:pt>
                <c:pt idx="23">
                  <c:v>HE24</c:v>
                </c:pt>
              </c:strCache>
            </c:strRef>
          </c:cat>
          <c:val>
            <c:numRef>
              <c:f>Main!$D$11:$D$34</c:f>
              <c:numCache>
                <c:formatCode>\$#,##0.00</c:formatCode>
                <c:ptCount val="24"/>
                <c:pt idx="0">
                  <c:v>21.8999996185303</c:v>
                </c:pt>
                <c:pt idx="1">
                  <c:v>20.0699996948242</c:v>
                </c:pt>
                <c:pt idx="2">
                  <c:v>20.7999992370605</c:v>
                </c:pt>
                <c:pt idx="3">
                  <c:v>19.6100006103516</c:v>
                </c:pt>
                <c:pt idx="4">
                  <c:v>19.7199993133545</c:v>
                </c:pt>
                <c:pt idx="5">
                  <c:v>19.8799991607666</c:v>
                </c:pt>
                <c:pt idx="6">
                  <c:v>30.8099994659424</c:v>
                </c:pt>
                <c:pt idx="7">
                  <c:v>34.5499992370606</c:v>
                </c:pt>
                <c:pt idx="8">
                  <c:v>27.7399997711182</c:v>
                </c:pt>
                <c:pt idx="9">
                  <c:v>38.1100006103516</c:v>
                </c:pt>
                <c:pt idx="10">
                  <c:v>36.6599998474121</c:v>
                </c:pt>
                <c:pt idx="11">
                  <c:v>34.810001373291</c:v>
                </c:pt>
                <c:pt idx="12">
                  <c:v>32.5</c:v>
                </c:pt>
                <c:pt idx="13">
                  <c:v>34.6599998474121</c:v>
                </c:pt>
                <c:pt idx="14">
                  <c:v>30.8099994659424</c:v>
                </c:pt>
                <c:pt idx="15">
                  <c:v>30.1700000762939</c:v>
                </c:pt>
                <c:pt idx="16">
                  <c:v>30.8099994659424</c:v>
                </c:pt>
                <c:pt idx="17">
                  <c:v>40</c:v>
                </c:pt>
                <c:pt idx="18">
                  <c:v>37.7700004577637</c:v>
                </c:pt>
                <c:pt idx="19">
                  <c:v>30.1800003051758</c:v>
                </c:pt>
                <c:pt idx="20">
                  <c:v>26.9599990844727</c:v>
                </c:pt>
                <c:pt idx="21">
                  <c:v>25.1100006103516</c:v>
                </c:pt>
                <c:pt idx="22">
                  <c:v>24.8099994659424</c:v>
                </c:pt>
                <c:pt idx="23">
                  <c:v>24.9500007629395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"Actual ECP"</c:f>
              <c:strCache>
                <c:ptCount val="1"/>
                <c:pt idx="0">
                  <c:v>Actual ECP</c:v>
                </c:pt>
              </c:strCache>
            </c:strRef>
          </c:tx>
          <c:spPr>
            <a:solidFill>
              <a:srgbClr val="00ff00"/>
            </a:solidFill>
            <a:ln w="378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Main!$B$11:$B$34</c:f>
              <c:strCache>
                <c:ptCount val="24"/>
                <c:pt idx="0">
                  <c:v>HE1</c:v>
                </c:pt>
                <c:pt idx="1">
                  <c:v>HE2</c:v>
                </c:pt>
                <c:pt idx="2">
                  <c:v>HE3</c:v>
                </c:pt>
                <c:pt idx="3">
                  <c:v>HE4</c:v>
                </c:pt>
                <c:pt idx="4">
                  <c:v>HE5</c:v>
                </c:pt>
                <c:pt idx="5">
                  <c:v>HE6</c:v>
                </c:pt>
                <c:pt idx="6">
                  <c:v>HE7</c:v>
                </c:pt>
                <c:pt idx="7">
                  <c:v>HE8</c:v>
                </c:pt>
                <c:pt idx="8">
                  <c:v>HE9</c:v>
                </c:pt>
                <c:pt idx="9">
                  <c:v>HE10</c:v>
                </c:pt>
                <c:pt idx="10">
                  <c:v>HE11</c:v>
                </c:pt>
                <c:pt idx="11">
                  <c:v>HE12</c:v>
                </c:pt>
                <c:pt idx="12">
                  <c:v>HE13</c:v>
                </c:pt>
                <c:pt idx="13">
                  <c:v>HE14</c:v>
                </c:pt>
                <c:pt idx="14">
                  <c:v>HE15</c:v>
                </c:pt>
                <c:pt idx="15">
                  <c:v>HE16</c:v>
                </c:pt>
                <c:pt idx="16">
                  <c:v>HE17</c:v>
                </c:pt>
                <c:pt idx="17">
                  <c:v>HE18</c:v>
                </c:pt>
                <c:pt idx="18">
                  <c:v>HE19</c:v>
                </c:pt>
                <c:pt idx="19">
                  <c:v>HE20</c:v>
                </c:pt>
                <c:pt idx="20">
                  <c:v>HE21</c:v>
                </c:pt>
                <c:pt idx="21">
                  <c:v>HE22</c:v>
                </c:pt>
                <c:pt idx="22">
                  <c:v>HE23</c:v>
                </c:pt>
                <c:pt idx="23">
                  <c:v>HE24</c:v>
                </c:pt>
              </c:strCache>
            </c:strRef>
          </c:cat>
          <c:val>
            <c:numRef>
              <c:f>Main!$F$11:$F$34</c:f>
              <c:numCache>
                <c:formatCode>\$#,##0.00</c:formatCode>
                <c:ptCount val="24"/>
                <c:pt idx="0">
                  <c:v>25.2000007629395</c:v>
                </c:pt>
                <c:pt idx="1">
                  <c:v>21.5900001525879</c:v>
                </c:pt>
                <c:pt idx="2">
                  <c:v>20.3799991607666</c:v>
                </c:pt>
                <c:pt idx="3">
                  <c:v>17.0799999237061</c:v>
                </c:pt>
                <c:pt idx="4">
                  <c:v>21.7700004577637</c:v>
                </c:pt>
                <c:pt idx="5">
                  <c:v>22.4400005340576</c:v>
                </c:pt>
                <c:pt idx="6">
                  <c:v>37.1399993896484</c:v>
                </c:pt>
                <c:pt idx="7">
                  <c:v>38.9900016784668</c:v>
                </c:pt>
                <c:pt idx="8">
                  <c:v>37.5800018310547</c:v>
                </c:pt>
                <c:pt idx="9">
                  <c:v>40.7400016784668</c:v>
                </c:pt>
                <c:pt idx="10">
                  <c:v>44.3199996948242</c:v>
                </c:pt>
                <c:pt idx="11">
                  <c:v>46.0099983215332</c:v>
                </c:pt>
                <c:pt idx="12">
                  <c:v>49.6800003051758</c:v>
                </c:pt>
                <c:pt idx="13">
                  <c:v>49.5</c:v>
                </c:pt>
                <c:pt idx="14">
                  <c:v>32.2799987792969</c:v>
                </c:pt>
                <c:pt idx="15">
                  <c:v>26.9500007629395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3641893"/>
        <c:axId val="60669552"/>
      </c:lineChart>
      <c:catAx>
        <c:axId val="5364189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669552"/>
        <c:crossesAt val="0"/>
        <c:auto val="1"/>
        <c:lblAlgn val="ctr"/>
        <c:lblOffset val="100"/>
        <c:noMultiLvlLbl val="0"/>
      </c:catAx>
      <c:valAx>
        <c:axId val="60669552"/>
        <c:scaling>
          <c:orientation val="minMax"/>
          <c:min val="1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641893"/>
        <c:crossesAt val="1"/>
        <c:crossBetween val="midCat"/>
        <c:majorUnit val="5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71704834605598"/>
          <c:y val="0.126157836235643"/>
          <c:w val="0.447022900763359"/>
          <c:h val="0.075120414968506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700" strike="noStrike" u="none">
                <a:solidFill>
                  <a:srgbClr val="000000"/>
                </a:solidFill>
                <a:uFillTx/>
                <a:latin typeface="Arial"/>
              </a:rPr>
              <a:t>Forecasted vs. Actual Load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28052055360463"/>
          <c:y val="0.187341772151899"/>
          <c:w val="0.941912827928114"/>
          <c:h val="0.786685419596812"/>
        </c:manualLayout>
      </c:layout>
      <c:lineChart>
        <c:grouping val="standard"/>
        <c:varyColors val="0"/>
        <c:ser>
          <c:idx val="0"/>
          <c:order val="0"/>
          <c:tx>
            <c:strRef>
              <c:f>"Forecasted Load"</c:f>
              <c:strCache>
                <c:ptCount val="1"/>
                <c:pt idx="0">
                  <c:v>Forecasted Load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Main!$B$11:$B$34</c:f>
              <c:strCache>
                <c:ptCount val="24"/>
                <c:pt idx="0">
                  <c:v>HE1</c:v>
                </c:pt>
                <c:pt idx="1">
                  <c:v>HE2</c:v>
                </c:pt>
                <c:pt idx="2">
                  <c:v>HE3</c:v>
                </c:pt>
                <c:pt idx="3">
                  <c:v>HE4</c:v>
                </c:pt>
                <c:pt idx="4">
                  <c:v>HE5</c:v>
                </c:pt>
                <c:pt idx="5">
                  <c:v>HE6</c:v>
                </c:pt>
                <c:pt idx="6">
                  <c:v>HE7</c:v>
                </c:pt>
                <c:pt idx="7">
                  <c:v>HE8</c:v>
                </c:pt>
                <c:pt idx="8">
                  <c:v>HE9</c:v>
                </c:pt>
                <c:pt idx="9">
                  <c:v>HE10</c:v>
                </c:pt>
                <c:pt idx="10">
                  <c:v>HE11</c:v>
                </c:pt>
                <c:pt idx="11">
                  <c:v>HE12</c:v>
                </c:pt>
                <c:pt idx="12">
                  <c:v>HE13</c:v>
                </c:pt>
                <c:pt idx="13">
                  <c:v>HE14</c:v>
                </c:pt>
                <c:pt idx="14">
                  <c:v>HE15</c:v>
                </c:pt>
                <c:pt idx="15">
                  <c:v>HE16</c:v>
                </c:pt>
                <c:pt idx="16">
                  <c:v>HE17</c:v>
                </c:pt>
                <c:pt idx="17">
                  <c:v>HE18</c:v>
                </c:pt>
                <c:pt idx="18">
                  <c:v>HE19</c:v>
                </c:pt>
                <c:pt idx="19">
                  <c:v>HE20</c:v>
                </c:pt>
                <c:pt idx="20">
                  <c:v>HE21</c:v>
                </c:pt>
                <c:pt idx="21">
                  <c:v>HE22</c:v>
                </c:pt>
                <c:pt idx="22">
                  <c:v>HE23</c:v>
                </c:pt>
                <c:pt idx="23">
                  <c:v>HE24</c:v>
                </c:pt>
              </c:strCache>
            </c:strRef>
          </c:cat>
          <c:val>
            <c:numRef>
              <c:f>Main!$K$11:$K$34</c:f>
              <c:numCache>
                <c:formatCode>#,##0</c:formatCode>
                <c:ptCount val="24"/>
                <c:pt idx="0">
                  <c:v>10900</c:v>
                </c:pt>
                <c:pt idx="1">
                  <c:v>10475</c:v>
                </c:pt>
                <c:pt idx="2">
                  <c:v>10225</c:v>
                </c:pt>
                <c:pt idx="3">
                  <c:v>10200</c:v>
                </c:pt>
                <c:pt idx="4">
                  <c:v>10450</c:v>
                </c:pt>
                <c:pt idx="5">
                  <c:v>11575</c:v>
                </c:pt>
                <c:pt idx="6">
                  <c:v>13750</c:v>
                </c:pt>
                <c:pt idx="7">
                  <c:v>15050</c:v>
                </c:pt>
                <c:pt idx="8">
                  <c:v>15350</c:v>
                </c:pt>
                <c:pt idx="9">
                  <c:v>15500</c:v>
                </c:pt>
                <c:pt idx="10">
                  <c:v>15675</c:v>
                </c:pt>
                <c:pt idx="11">
                  <c:v>15725</c:v>
                </c:pt>
                <c:pt idx="12">
                  <c:v>15550</c:v>
                </c:pt>
                <c:pt idx="13">
                  <c:v>15525</c:v>
                </c:pt>
                <c:pt idx="14">
                  <c:v>15350</c:v>
                </c:pt>
                <c:pt idx="15">
                  <c:v>15425</c:v>
                </c:pt>
                <c:pt idx="16">
                  <c:v>15900</c:v>
                </c:pt>
                <c:pt idx="17">
                  <c:v>16875</c:v>
                </c:pt>
                <c:pt idx="18">
                  <c:v>16750</c:v>
                </c:pt>
                <c:pt idx="19">
                  <c:v>16250</c:v>
                </c:pt>
                <c:pt idx="20">
                  <c:v>15525</c:v>
                </c:pt>
                <c:pt idx="21">
                  <c:v>14450</c:v>
                </c:pt>
                <c:pt idx="22">
                  <c:v>12850</c:v>
                </c:pt>
                <c:pt idx="23">
                  <c:v>11375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"Actual Load"</c:f>
              <c:strCache>
                <c:ptCount val="1"/>
                <c:pt idx="0">
                  <c:v>Actual Load</c:v>
                </c:pt>
              </c:strCache>
            </c:strRef>
          </c:tx>
          <c:spPr>
            <a:solidFill>
              <a:srgbClr val="00ff00"/>
            </a:solidFill>
            <a:ln w="378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Main!$B$11:$B$34</c:f>
              <c:strCache>
                <c:ptCount val="24"/>
                <c:pt idx="0">
                  <c:v>HE1</c:v>
                </c:pt>
                <c:pt idx="1">
                  <c:v>HE2</c:v>
                </c:pt>
                <c:pt idx="2">
                  <c:v>HE3</c:v>
                </c:pt>
                <c:pt idx="3">
                  <c:v>HE4</c:v>
                </c:pt>
                <c:pt idx="4">
                  <c:v>HE5</c:v>
                </c:pt>
                <c:pt idx="5">
                  <c:v>HE6</c:v>
                </c:pt>
                <c:pt idx="6">
                  <c:v>HE7</c:v>
                </c:pt>
                <c:pt idx="7">
                  <c:v>HE8</c:v>
                </c:pt>
                <c:pt idx="8">
                  <c:v>HE9</c:v>
                </c:pt>
                <c:pt idx="9">
                  <c:v>HE10</c:v>
                </c:pt>
                <c:pt idx="10">
                  <c:v>HE11</c:v>
                </c:pt>
                <c:pt idx="11">
                  <c:v>HE12</c:v>
                </c:pt>
                <c:pt idx="12">
                  <c:v>HE13</c:v>
                </c:pt>
                <c:pt idx="13">
                  <c:v>HE14</c:v>
                </c:pt>
                <c:pt idx="14">
                  <c:v>HE15</c:v>
                </c:pt>
                <c:pt idx="15">
                  <c:v>HE16</c:v>
                </c:pt>
                <c:pt idx="16">
                  <c:v>HE17</c:v>
                </c:pt>
                <c:pt idx="17">
                  <c:v>HE18</c:v>
                </c:pt>
                <c:pt idx="18">
                  <c:v>HE19</c:v>
                </c:pt>
                <c:pt idx="19">
                  <c:v>HE20</c:v>
                </c:pt>
                <c:pt idx="20">
                  <c:v>HE21</c:v>
                </c:pt>
                <c:pt idx="21">
                  <c:v>HE22</c:v>
                </c:pt>
                <c:pt idx="22">
                  <c:v>HE23</c:v>
                </c:pt>
                <c:pt idx="23">
                  <c:v>HE24</c:v>
                </c:pt>
              </c:strCache>
            </c:strRef>
          </c:cat>
          <c:val>
            <c:numRef>
              <c:f>Main!$M$11:$M$34</c:f>
              <c:numCache>
                <c:formatCode>#,##0</c:formatCode>
                <c:ptCount val="24"/>
                <c:pt idx="0">
                  <c:v>11626</c:v>
                </c:pt>
                <c:pt idx="1">
                  <c:v>11464</c:v>
                </c:pt>
                <c:pt idx="2">
                  <c:v>11200</c:v>
                </c:pt>
                <c:pt idx="3">
                  <c:v>11171</c:v>
                </c:pt>
                <c:pt idx="4">
                  <c:v>11439</c:v>
                </c:pt>
                <c:pt idx="5">
                  <c:v>12401</c:v>
                </c:pt>
                <c:pt idx="6">
                  <c:v>13921</c:v>
                </c:pt>
                <c:pt idx="7">
                  <c:v>15067</c:v>
                </c:pt>
                <c:pt idx="8">
                  <c:v>15303</c:v>
                </c:pt>
                <c:pt idx="9">
                  <c:v>15394</c:v>
                </c:pt>
                <c:pt idx="10">
                  <c:v>15588</c:v>
                </c:pt>
                <c:pt idx="11">
                  <c:v>15656</c:v>
                </c:pt>
                <c:pt idx="12">
                  <c:v>15517</c:v>
                </c:pt>
                <c:pt idx="13">
                  <c:v>15484</c:v>
                </c:pt>
                <c:pt idx="14">
                  <c:v>15273</c:v>
                </c:pt>
                <c:pt idx="15">
                  <c:v>15219</c:v>
                </c:pt>
                <c:pt idx="16">
                  <c:v>15922</c:v>
                </c:pt>
                <c:pt idx="17">
                  <c:v>17260</c:v>
                </c:pt>
                <c:pt idx="18">
                  <c:v>17008</c:v>
                </c:pt>
                <c:pt idx="19">
                  <c:v>16442</c:v>
                </c:pt>
                <c:pt idx="20">
                  <c:v>15629</c:v>
                </c:pt>
                <c:pt idx="21">
                  <c:v>14427</c:v>
                </c:pt>
                <c:pt idx="22">
                  <c:v>13142</c:v>
                </c:pt>
                <c:pt idx="23">
                  <c:v>12214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5127715"/>
        <c:axId val="38642113"/>
      </c:lineChart>
      <c:catAx>
        <c:axId val="251277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642113"/>
        <c:crossesAt val="0"/>
        <c:auto val="1"/>
        <c:lblAlgn val="ctr"/>
        <c:lblOffset val="100"/>
        <c:noMultiLvlLbl val="0"/>
      </c:catAx>
      <c:valAx>
        <c:axId val="3864211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12771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8818425945053"/>
          <c:y val="0.124706985466479"/>
          <c:w val="0.386242511877711"/>
          <c:h val="0.06947960618846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700" strike="noStrike" u="none">
                <a:solidFill>
                  <a:srgbClr val="000000"/>
                </a:solidFill>
                <a:uFillTx/>
                <a:latin typeface="Arial"/>
              </a:rPr>
              <a:t>Forecasted vs. Actual ECP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84323030578137"/>
          <c:y val="0.240716429107277"/>
          <c:w val="0.939256385920026"/>
          <c:h val="0.725150037509377"/>
        </c:manualLayout>
      </c:layout>
      <c:lineChart>
        <c:grouping val="standard"/>
        <c:varyColors val="0"/>
        <c:ser>
          <c:idx val="0"/>
          <c:order val="0"/>
          <c:tx>
            <c:strRef>
              <c:f>"Forecasted ECP"</c:f>
              <c:strCache>
                <c:ptCount val="1"/>
                <c:pt idx="0">
                  <c:v>Forecasted ECP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Main!$B$11:$B$34</c:f>
              <c:strCache>
                <c:ptCount val="24"/>
                <c:pt idx="0">
                  <c:v>HE1</c:v>
                </c:pt>
                <c:pt idx="1">
                  <c:v>HE2</c:v>
                </c:pt>
                <c:pt idx="2">
                  <c:v>HE3</c:v>
                </c:pt>
                <c:pt idx="3">
                  <c:v>HE4</c:v>
                </c:pt>
                <c:pt idx="4">
                  <c:v>HE5</c:v>
                </c:pt>
                <c:pt idx="5">
                  <c:v>HE6</c:v>
                </c:pt>
                <c:pt idx="6">
                  <c:v>HE7</c:v>
                </c:pt>
                <c:pt idx="7">
                  <c:v>HE8</c:v>
                </c:pt>
                <c:pt idx="8">
                  <c:v>HE9</c:v>
                </c:pt>
                <c:pt idx="9">
                  <c:v>HE10</c:v>
                </c:pt>
                <c:pt idx="10">
                  <c:v>HE11</c:v>
                </c:pt>
                <c:pt idx="11">
                  <c:v>HE12</c:v>
                </c:pt>
                <c:pt idx="12">
                  <c:v>HE13</c:v>
                </c:pt>
                <c:pt idx="13">
                  <c:v>HE14</c:v>
                </c:pt>
                <c:pt idx="14">
                  <c:v>HE15</c:v>
                </c:pt>
                <c:pt idx="15">
                  <c:v>HE16</c:v>
                </c:pt>
                <c:pt idx="16">
                  <c:v>HE17</c:v>
                </c:pt>
                <c:pt idx="17">
                  <c:v>HE18</c:v>
                </c:pt>
                <c:pt idx="18">
                  <c:v>HE19</c:v>
                </c:pt>
                <c:pt idx="19">
                  <c:v>HE20</c:v>
                </c:pt>
                <c:pt idx="20">
                  <c:v>HE21</c:v>
                </c:pt>
                <c:pt idx="21">
                  <c:v>HE22</c:v>
                </c:pt>
                <c:pt idx="22">
                  <c:v>HE23</c:v>
                </c:pt>
                <c:pt idx="23">
                  <c:v>HE24</c:v>
                </c:pt>
              </c:strCache>
            </c:strRef>
          </c:cat>
          <c:val>
            <c:numRef>
              <c:f>Main!$L$11:$L$34</c:f>
              <c:numCache>
                <c:formatCode>\$#,##0.00</c:formatCode>
                <c:ptCount val="24"/>
                <c:pt idx="0">
                  <c:v>25.5599994659424</c:v>
                </c:pt>
                <c:pt idx="1">
                  <c:v>20.9599990844727</c:v>
                </c:pt>
                <c:pt idx="2">
                  <c:v>19.7199993133545</c:v>
                </c:pt>
                <c:pt idx="3">
                  <c:v>19.7399997711182</c:v>
                </c:pt>
                <c:pt idx="4">
                  <c:v>19.7399997711182</c:v>
                </c:pt>
                <c:pt idx="5">
                  <c:v>21.8999996185303</c:v>
                </c:pt>
                <c:pt idx="6">
                  <c:v>43.3300018310547</c:v>
                </c:pt>
                <c:pt idx="7">
                  <c:v>26.75</c:v>
                </c:pt>
                <c:pt idx="8">
                  <c:v>26.7399997711182</c:v>
                </c:pt>
                <c:pt idx="9">
                  <c:v>29.6599998474121</c:v>
                </c:pt>
                <c:pt idx="10">
                  <c:v>34.1599998474121</c:v>
                </c:pt>
                <c:pt idx="11">
                  <c:v>31.9899997711182</c:v>
                </c:pt>
                <c:pt idx="12">
                  <c:v>27.7399997711182</c:v>
                </c:pt>
                <c:pt idx="13">
                  <c:v>32.2000007629395</c:v>
                </c:pt>
                <c:pt idx="14">
                  <c:v>31.9899997711182</c:v>
                </c:pt>
                <c:pt idx="15">
                  <c:v>31.3999996185303</c:v>
                </c:pt>
                <c:pt idx="16">
                  <c:v>31.3999996185303</c:v>
                </c:pt>
                <c:pt idx="17">
                  <c:v>40</c:v>
                </c:pt>
                <c:pt idx="18">
                  <c:v>37.5</c:v>
                </c:pt>
                <c:pt idx="19">
                  <c:v>34</c:v>
                </c:pt>
                <c:pt idx="20">
                  <c:v>26.75</c:v>
                </c:pt>
                <c:pt idx="21">
                  <c:v>30.6000003814697</c:v>
                </c:pt>
                <c:pt idx="22">
                  <c:v>21.9699993133545</c:v>
                </c:pt>
                <c:pt idx="23">
                  <c:v>21.8999996185303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"Actual ECP"</c:f>
              <c:strCache>
                <c:ptCount val="1"/>
                <c:pt idx="0">
                  <c:v>Actual ECP</c:v>
                </c:pt>
              </c:strCache>
            </c:strRef>
          </c:tx>
          <c:spPr>
            <a:solidFill>
              <a:srgbClr val="00ff00"/>
            </a:solidFill>
            <a:ln w="378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Main!$B$11:$B$34</c:f>
              <c:strCache>
                <c:ptCount val="24"/>
                <c:pt idx="0">
                  <c:v>HE1</c:v>
                </c:pt>
                <c:pt idx="1">
                  <c:v>HE2</c:v>
                </c:pt>
                <c:pt idx="2">
                  <c:v>HE3</c:v>
                </c:pt>
                <c:pt idx="3">
                  <c:v>HE4</c:v>
                </c:pt>
                <c:pt idx="4">
                  <c:v>HE5</c:v>
                </c:pt>
                <c:pt idx="5">
                  <c:v>HE6</c:v>
                </c:pt>
                <c:pt idx="6">
                  <c:v>HE7</c:v>
                </c:pt>
                <c:pt idx="7">
                  <c:v>HE8</c:v>
                </c:pt>
                <c:pt idx="8">
                  <c:v>HE9</c:v>
                </c:pt>
                <c:pt idx="9">
                  <c:v>HE10</c:v>
                </c:pt>
                <c:pt idx="10">
                  <c:v>HE11</c:v>
                </c:pt>
                <c:pt idx="11">
                  <c:v>HE12</c:v>
                </c:pt>
                <c:pt idx="12">
                  <c:v>HE13</c:v>
                </c:pt>
                <c:pt idx="13">
                  <c:v>HE14</c:v>
                </c:pt>
                <c:pt idx="14">
                  <c:v>HE15</c:v>
                </c:pt>
                <c:pt idx="15">
                  <c:v>HE16</c:v>
                </c:pt>
                <c:pt idx="16">
                  <c:v>HE17</c:v>
                </c:pt>
                <c:pt idx="17">
                  <c:v>HE18</c:v>
                </c:pt>
                <c:pt idx="18">
                  <c:v>HE19</c:v>
                </c:pt>
                <c:pt idx="19">
                  <c:v>HE20</c:v>
                </c:pt>
                <c:pt idx="20">
                  <c:v>HE21</c:v>
                </c:pt>
                <c:pt idx="21">
                  <c:v>HE22</c:v>
                </c:pt>
                <c:pt idx="22">
                  <c:v>HE23</c:v>
                </c:pt>
                <c:pt idx="23">
                  <c:v>HE24</c:v>
                </c:pt>
              </c:strCache>
            </c:strRef>
          </c:cat>
          <c:val>
            <c:numRef>
              <c:f>Main!$N$11:$N$34</c:f>
              <c:numCache>
                <c:formatCode>\$#,##0.00</c:formatCode>
                <c:ptCount val="24"/>
                <c:pt idx="0">
                  <c:v>23.2399997711182</c:v>
                </c:pt>
                <c:pt idx="1">
                  <c:v>24.0100002288818</c:v>
                </c:pt>
                <c:pt idx="2">
                  <c:v>22.7099990844727</c:v>
                </c:pt>
                <c:pt idx="3">
                  <c:v>20.4599990844727</c:v>
                </c:pt>
                <c:pt idx="4">
                  <c:v>23.1299991607666</c:v>
                </c:pt>
                <c:pt idx="5">
                  <c:v>26.9899997711182</c:v>
                </c:pt>
                <c:pt idx="6">
                  <c:v>34.0400009155273</c:v>
                </c:pt>
                <c:pt idx="7">
                  <c:v>29.8700008392334</c:v>
                </c:pt>
                <c:pt idx="8">
                  <c:v>36.6300010681152</c:v>
                </c:pt>
                <c:pt idx="9">
                  <c:v>42.5999984741211</c:v>
                </c:pt>
                <c:pt idx="10">
                  <c:v>43.1800003051758</c:v>
                </c:pt>
                <c:pt idx="11">
                  <c:v>42.9199981689453</c:v>
                </c:pt>
                <c:pt idx="12">
                  <c:v>31.4599990844727</c:v>
                </c:pt>
                <c:pt idx="13">
                  <c:v>35.4799995422363</c:v>
                </c:pt>
                <c:pt idx="14">
                  <c:v>33.2200012207031</c:v>
                </c:pt>
                <c:pt idx="15">
                  <c:v>29.7199993133545</c:v>
                </c:pt>
                <c:pt idx="16">
                  <c:v>42.3199996948242</c:v>
                </c:pt>
                <c:pt idx="17">
                  <c:v>54.0099983215332</c:v>
                </c:pt>
                <c:pt idx="18">
                  <c:v>44.9700012207031</c:v>
                </c:pt>
                <c:pt idx="19">
                  <c:v>38.5499992370606</c:v>
                </c:pt>
                <c:pt idx="20">
                  <c:v>31.3700008392334</c:v>
                </c:pt>
                <c:pt idx="21">
                  <c:v>24.7000007629395</c:v>
                </c:pt>
                <c:pt idx="22">
                  <c:v>26.8899993896484</c:v>
                </c:pt>
                <c:pt idx="23">
                  <c:v>23.3700008392334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3577216"/>
        <c:axId val="81748383"/>
      </c:lineChart>
      <c:catAx>
        <c:axId val="5357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748383"/>
        <c:crossesAt val="0"/>
        <c:auto val="1"/>
        <c:lblAlgn val="ctr"/>
        <c:lblOffset val="100"/>
        <c:noMultiLvlLbl val="0"/>
      </c:catAx>
      <c:valAx>
        <c:axId val="8174838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57721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3966904634177"/>
          <c:y val="0.15069392348087"/>
          <c:w val="0.362480914455495"/>
          <c:h val="0.076050262565641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311760</xdr:colOff>
          <xdr:row>39</xdr:row>
          <xdr:rowOff>86040</xdr:rowOff>
        </xdr:from>
        <xdr:to>
          <xdr:col>11</xdr:col>
          <xdr:colOff>795960</xdr:colOff>
          <xdr:row>41</xdr:row>
          <xdr:rowOff>56880</xdr:rowOff>
        </xdr:to>
        <xdr:sp>
          <xdr:nvSpPr>
            <xdr:cNvPr id="0" name="Drop Down 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10</xdr:col>
      <xdr:colOff>644040</xdr:colOff>
      <xdr:row>23</xdr:row>
      <xdr:rowOff>162000</xdr:rowOff>
    </xdr:to>
    <xdr:graphicFrame>
      <xdr:nvGraphicFramePr>
        <xdr:cNvPr id="0" name="Chart 1"/>
        <xdr:cNvGraphicFramePr/>
      </xdr:nvGraphicFramePr>
      <xdr:xfrm>
        <a:off x="0" y="0"/>
        <a:ext cx="70830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10080</xdr:colOff>
      <xdr:row>0</xdr:row>
      <xdr:rowOff>9360</xdr:rowOff>
    </xdr:from>
    <xdr:to>
      <xdr:col>22</xdr:col>
      <xdr:colOff>634680</xdr:colOff>
      <xdr:row>24</xdr:row>
      <xdr:rowOff>9360</xdr:rowOff>
    </xdr:to>
    <xdr:graphicFrame>
      <xdr:nvGraphicFramePr>
        <xdr:cNvPr id="1" name="Chart 2"/>
        <xdr:cNvGraphicFramePr/>
      </xdr:nvGraphicFramePr>
      <xdr:xfrm>
        <a:off x="7273080" y="9360"/>
        <a:ext cx="706356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25</xdr:row>
      <xdr:rowOff>0</xdr:rowOff>
    </xdr:from>
    <xdr:to>
      <xdr:col>10</xdr:col>
      <xdr:colOff>634320</xdr:colOff>
      <xdr:row>49</xdr:row>
      <xdr:rowOff>9360</xdr:rowOff>
    </xdr:to>
    <xdr:graphicFrame>
      <xdr:nvGraphicFramePr>
        <xdr:cNvPr id="2" name="Chart 3"/>
        <xdr:cNvGraphicFramePr/>
      </xdr:nvGraphicFramePr>
      <xdr:xfrm>
        <a:off x="0" y="4048200"/>
        <a:ext cx="7073280" cy="3895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12</xdr:col>
      <xdr:colOff>0</xdr:colOff>
      <xdr:row>25</xdr:row>
      <xdr:rowOff>9360</xdr:rowOff>
    </xdr:from>
    <xdr:to>
      <xdr:col>22</xdr:col>
      <xdr:colOff>634680</xdr:colOff>
      <xdr:row>49</xdr:row>
      <xdr:rowOff>9360</xdr:rowOff>
    </xdr:to>
    <xdr:graphicFrame>
      <xdr:nvGraphicFramePr>
        <xdr:cNvPr id="3" name="Chart 4"/>
        <xdr:cNvGraphicFramePr/>
      </xdr:nvGraphicFramePr>
      <xdr:xfrm>
        <a:off x="7263000" y="4057560"/>
        <a:ext cx="7073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3</xdr:row>
      <xdr:rowOff>47160</xdr:rowOff>
    </xdr:from>
    <xdr:to>
      <xdr:col>11</xdr:col>
      <xdr:colOff>584280</xdr:colOff>
      <xdr:row>26</xdr:row>
      <xdr:rowOff>162000</xdr:rowOff>
    </xdr:to>
    <xdr:graphicFrame>
      <xdr:nvGraphicFramePr>
        <xdr:cNvPr id="4" name="Chart 1"/>
        <xdr:cNvGraphicFramePr/>
      </xdr:nvGraphicFramePr>
      <xdr:xfrm>
        <a:off x="170280" y="723600"/>
        <a:ext cx="8713440" cy="3839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27</xdr:row>
      <xdr:rowOff>66240</xdr:rowOff>
    </xdr:from>
    <xdr:to>
      <xdr:col>11</xdr:col>
      <xdr:colOff>594360</xdr:colOff>
      <xdr:row>51</xdr:row>
      <xdr:rowOff>18720</xdr:rowOff>
    </xdr:to>
    <xdr:graphicFrame>
      <xdr:nvGraphicFramePr>
        <xdr:cNvPr id="5" name="Chart 2"/>
        <xdr:cNvGraphicFramePr/>
      </xdr:nvGraphicFramePr>
      <xdr:xfrm>
        <a:off x="170280" y="4628880"/>
        <a:ext cx="8723520" cy="3838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12.42"/>
    <col collapsed="false" customWidth="true" hidden="false" outlineLevel="0" max="3" min="3" style="0" width="10.85"/>
    <col collapsed="false" customWidth="true" hidden="false" outlineLevel="0" max="4" min="4" style="0" width="18.99"/>
    <col collapsed="false" customWidth="true" hidden="false" outlineLevel="0" max="5" min="5" style="0" width="11.56"/>
    <col collapsed="false" customWidth="true" hidden="false" outlineLevel="0" max="6" min="6" style="0" width="10.41"/>
    <col collapsed="false" customWidth="true" hidden="false" outlineLevel="0" max="8" min="7" style="0" width="10.85"/>
    <col collapsed="false" customWidth="true" hidden="false" outlineLevel="0" max="9" min="9" style="0" width="8.7"/>
    <col collapsed="false" customWidth="true" hidden="false" outlineLevel="0" max="10" min="10" style="0" width="13.28"/>
    <col collapsed="false" customWidth="true" hidden="false" outlineLevel="0" max="11" min="11" style="0" width="10.85"/>
    <col collapsed="false" customWidth="true" hidden="false" outlineLevel="0" max="12" min="12" style="0" width="13.85"/>
    <col collapsed="false" customWidth="true" hidden="false" outlineLevel="0" max="14" min="13" style="0" width="10.28"/>
    <col collapsed="false" customWidth="true" hidden="false" outlineLevel="0" max="15" min="15" style="0" width="9.85"/>
    <col collapsed="false" customWidth="true" hidden="false" outlineLevel="0" max="17" min="16" style="0" width="9.7"/>
    <col collapsed="false" customWidth="true" hidden="false" outlineLevel="0" max="18" min="18" style="0" width="9.28"/>
    <col collapsed="false" customWidth="true" hidden="false" outlineLevel="0" max="19" min="19" style="0" width="11.28"/>
    <col collapsed="false" customWidth="true" hidden="false" outlineLevel="0" max="20" min="20" style="0" width="34.56"/>
    <col collapsed="false" customWidth="true" hidden="false" outlineLevel="0" max="21" min="21" style="0" width="14.14"/>
    <col collapsed="false" customWidth="true" hidden="false" outlineLevel="0" max="22" min="22" style="0" width="15.7"/>
    <col collapsed="false" customWidth="true" hidden="false" outlineLevel="0" max="23" min="23" style="0" width="11.85"/>
    <col collapsed="false" customWidth="true" hidden="false" outlineLevel="0" max="24" min="24" style="0" width="11.42"/>
    <col collapsed="false" customWidth="true" hidden="false" outlineLevel="0" max="25" min="25" style="0" width="10.28"/>
    <col collapsed="false" customWidth="true" hidden="false" outlineLevel="0" max="26" min="26" style="0" width="6.99"/>
    <col collapsed="false" customWidth="true" hidden="false" outlineLevel="0" max="27" min="27" style="0" width="11.28"/>
    <col collapsed="false" customWidth="true" hidden="false" outlineLevel="0" max="28" min="28" style="0" width="34.56"/>
    <col collapsed="false" customWidth="true" hidden="false" outlineLevel="0" max="29" min="29" style="0" width="14.41"/>
    <col collapsed="false" customWidth="true" hidden="false" outlineLevel="0" max="30" min="30" style="0" width="12.85"/>
    <col collapsed="false" customWidth="true" hidden="false" outlineLevel="0" max="31" min="31" style="0" width="11.56"/>
    <col collapsed="false" customWidth="true" hidden="false" outlineLevel="0" max="32" min="32" style="0" width="14.41"/>
    <col collapsed="false" customWidth="true" hidden="false" outlineLevel="0" max="33" min="33" style="0" width="11.28"/>
    <col collapsed="false" customWidth="true" hidden="false" outlineLevel="0" max="35" min="35" style="0" width="5.56"/>
    <col collapsed="false" customWidth="true" hidden="false" outlineLevel="0" max="36" min="36" style="0" width="25.7"/>
    <col collapsed="false" customWidth="true" hidden="false" outlineLevel="0" max="37" min="37" style="0" width="11.56"/>
    <col collapsed="false" customWidth="true" hidden="false" outlineLevel="0" max="39" min="38" style="0" width="12.56"/>
    <col collapsed="false" customWidth="true" hidden="false" outlineLevel="0" max="40" min="40" style="0" width="11.7"/>
    <col collapsed="false" customWidth="true" hidden="false" outlineLevel="0" max="41" min="41" style="0" width="11.56"/>
    <col collapsed="false" customWidth="true" hidden="false" outlineLevel="0" max="42" min="42" style="0" width="12.42"/>
  </cols>
  <sheetData>
    <row r="1" customFormat="false" ht="13.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  <c r="AJ1" s="3"/>
      <c r="AK1" s="3"/>
      <c r="AL1" s="3"/>
      <c r="AM1" s="3"/>
      <c r="AN1" s="3"/>
      <c r="AO1" s="3"/>
      <c r="AP1" s="3"/>
      <c r="AQ1" s="3"/>
    </row>
    <row r="2" customFormat="false" ht="13.5" hidden="false" customHeight="true" outlineLevel="0" collapsed="false">
      <c r="A2" s="1"/>
      <c r="B2" s="4" t="s">
        <v>0</v>
      </c>
      <c r="C2" s="5"/>
      <c r="D2" s="5"/>
      <c r="E2" s="5"/>
      <c r="F2" s="5"/>
      <c r="G2" s="5"/>
      <c r="H2" s="5"/>
      <c r="I2" s="1"/>
      <c r="J2" s="6" t="n">
        <v>37196</v>
      </c>
      <c r="K2" s="4" t="s">
        <v>1</v>
      </c>
      <c r="L2" s="5"/>
      <c r="M2" s="5"/>
      <c r="N2" s="5"/>
      <c r="O2" s="1"/>
      <c r="P2" s="1"/>
      <c r="Q2" s="1"/>
      <c r="R2" s="1"/>
      <c r="S2" s="2"/>
      <c r="T2" s="7" t="s">
        <v>2</v>
      </c>
      <c r="U2" s="2"/>
      <c r="V2" s="2"/>
      <c r="W2" s="2" t="s">
        <v>3</v>
      </c>
      <c r="X2" s="2"/>
      <c r="Y2" s="2"/>
      <c r="Z2" s="2"/>
      <c r="AA2" s="2"/>
      <c r="AB2" s="7" t="s">
        <v>2</v>
      </c>
      <c r="AC2" s="2"/>
      <c r="AD2" s="2"/>
      <c r="AE2" s="2" t="s">
        <v>3</v>
      </c>
      <c r="AF2" s="2"/>
      <c r="AG2" s="2"/>
      <c r="AH2" s="2"/>
      <c r="AI2" s="3"/>
      <c r="AJ2" s="8" t="s">
        <v>4</v>
      </c>
      <c r="AK2" s="3"/>
      <c r="AL2" s="3"/>
      <c r="AM2" s="3"/>
      <c r="AN2" s="3"/>
      <c r="AO2" s="3"/>
      <c r="AP2" s="3"/>
      <c r="AQ2" s="3"/>
    </row>
    <row r="3" customFormat="false" ht="13.5" hidden="false" customHeight="true" outlineLevel="0" collapsed="false">
      <c r="A3" s="1"/>
      <c r="B3" s="9" t="s">
        <v>5</v>
      </c>
      <c r="C3" s="10" t="s">
        <v>6</v>
      </c>
      <c r="D3" s="11"/>
      <c r="E3" s="11"/>
      <c r="F3" s="12"/>
      <c r="G3" s="12"/>
      <c r="H3" s="1"/>
      <c r="I3" s="1"/>
      <c r="J3" s="5"/>
      <c r="K3" s="4"/>
      <c r="L3" s="1"/>
      <c r="M3" s="13"/>
      <c r="N3" s="1"/>
      <c r="O3" s="1"/>
      <c r="P3" s="1"/>
      <c r="Q3" s="1"/>
      <c r="R3" s="1"/>
      <c r="S3" s="2"/>
      <c r="T3" s="2"/>
      <c r="U3" s="14" t="s">
        <v>7</v>
      </c>
      <c r="V3" s="2"/>
      <c r="W3" s="2"/>
      <c r="X3" s="2"/>
      <c r="Y3" s="2"/>
      <c r="Z3" s="2"/>
      <c r="AA3" s="2"/>
      <c r="AB3" s="2"/>
      <c r="AC3" s="14" t="s">
        <v>7</v>
      </c>
      <c r="AD3" s="2"/>
      <c r="AE3" s="2"/>
      <c r="AF3" s="2"/>
      <c r="AG3" s="2"/>
      <c r="AH3" s="2"/>
      <c r="AI3" s="3"/>
      <c r="AJ3" s="15" t="s">
        <v>8</v>
      </c>
      <c r="AK3" s="16" t="s">
        <v>9</v>
      </c>
      <c r="AL3" s="17"/>
      <c r="AM3" s="17"/>
      <c r="AN3" s="18"/>
      <c r="AO3" s="19"/>
      <c r="AP3" s="15"/>
      <c r="AQ3" s="3"/>
    </row>
    <row r="4" customFormat="false" ht="13.5" hidden="false" customHeight="true" outlineLevel="0" collapsed="false">
      <c r="A4" s="1"/>
      <c r="B4" s="9" t="s">
        <v>10</v>
      </c>
      <c r="C4" s="20" t="s">
        <v>11</v>
      </c>
      <c r="D4" s="21"/>
      <c r="E4" s="21"/>
      <c r="F4" s="22"/>
      <c r="G4" s="23"/>
      <c r="H4" s="1"/>
      <c r="I4" s="1"/>
      <c r="J4" s="5"/>
      <c r="K4" s="4"/>
      <c r="L4" s="1"/>
      <c r="M4" s="13"/>
      <c r="N4" s="1"/>
      <c r="O4" s="1"/>
      <c r="P4" s="1"/>
      <c r="Q4" s="1"/>
      <c r="R4" s="1"/>
      <c r="S4" s="2"/>
      <c r="T4" s="2" t="s">
        <v>12</v>
      </c>
      <c r="U4" s="24" t="n">
        <v>0.358935185185185</v>
      </c>
      <c r="V4" s="2"/>
      <c r="W4" s="2"/>
      <c r="X4" s="2"/>
      <c r="Y4" s="2"/>
      <c r="Z4" s="2"/>
      <c r="AA4" s="2"/>
      <c r="AB4" s="2" t="s">
        <v>13</v>
      </c>
      <c r="AC4" s="14" t="n">
        <v>0.349479166666667</v>
      </c>
      <c r="AD4" s="2"/>
      <c r="AE4" s="2"/>
      <c r="AF4" s="2"/>
      <c r="AG4" s="2"/>
      <c r="AH4" s="2"/>
      <c r="AI4" s="3"/>
      <c r="AJ4" s="15"/>
      <c r="AK4" s="16"/>
      <c r="AL4" s="17"/>
      <c r="AM4" s="17"/>
      <c r="AN4" s="18"/>
      <c r="AO4" s="19"/>
      <c r="AP4" s="15"/>
      <c r="AQ4" s="3"/>
    </row>
    <row r="5" customFormat="false" ht="13.5" hidden="false" customHeight="true" outlineLevel="0" collapsed="false">
      <c r="A5" s="1"/>
      <c r="B5" s="25"/>
      <c r="C5" s="26" t="s">
        <v>14</v>
      </c>
      <c r="D5" s="26"/>
      <c r="E5" s="27" t="s">
        <v>15</v>
      </c>
      <c r="F5" s="27"/>
      <c r="G5" s="27" t="s">
        <v>16</v>
      </c>
      <c r="H5" s="27"/>
      <c r="I5" s="28"/>
      <c r="J5" s="25"/>
      <c r="K5" s="29" t="s">
        <v>17</v>
      </c>
      <c r="L5" s="29"/>
      <c r="M5" s="30" t="s">
        <v>18</v>
      </c>
      <c r="N5" s="30"/>
      <c r="O5" s="30"/>
      <c r="P5" s="31" t="s">
        <v>16</v>
      </c>
      <c r="Q5" s="32"/>
      <c r="R5" s="1"/>
      <c r="S5" s="2"/>
      <c r="T5" s="33" t="s">
        <v>19</v>
      </c>
      <c r="U5" s="2"/>
      <c r="V5" s="2"/>
      <c r="W5" s="2"/>
      <c r="X5" s="2"/>
      <c r="Y5" s="2"/>
      <c r="Z5" s="2"/>
      <c r="AA5" s="2"/>
      <c r="AB5" s="33" t="s">
        <v>19</v>
      </c>
      <c r="AC5" s="2"/>
      <c r="AD5" s="2"/>
      <c r="AE5" s="2"/>
      <c r="AF5" s="2"/>
      <c r="AG5" s="2"/>
      <c r="AH5" s="2"/>
      <c r="AI5" s="3"/>
      <c r="AJ5" s="15"/>
      <c r="AK5" s="34" t="s">
        <v>20</v>
      </c>
      <c r="AL5" s="34" t="s">
        <v>21</v>
      </c>
      <c r="AM5" s="34" t="s">
        <v>22</v>
      </c>
      <c r="AN5" s="34" t="s">
        <v>23</v>
      </c>
      <c r="AO5" s="34" t="s">
        <v>24</v>
      </c>
      <c r="AP5" s="34" t="s">
        <v>25</v>
      </c>
      <c r="AQ5" s="3"/>
    </row>
    <row r="6" customFormat="false" ht="13.5" hidden="false" customHeight="true" outlineLevel="0" collapsed="false">
      <c r="A6" s="1"/>
      <c r="B6" s="35"/>
      <c r="C6" s="36" t="s">
        <v>26</v>
      </c>
      <c r="D6" s="37" t="s">
        <v>27</v>
      </c>
      <c r="E6" s="38" t="s">
        <v>26</v>
      </c>
      <c r="F6" s="39" t="s">
        <v>27</v>
      </c>
      <c r="G6" s="38" t="s">
        <v>26</v>
      </c>
      <c r="H6" s="39" t="s">
        <v>27</v>
      </c>
      <c r="I6" s="40"/>
      <c r="J6" s="41"/>
      <c r="K6" s="36" t="s">
        <v>26</v>
      </c>
      <c r="L6" s="37" t="s">
        <v>27</v>
      </c>
      <c r="M6" s="38" t="s">
        <v>26</v>
      </c>
      <c r="N6" s="39" t="s">
        <v>27</v>
      </c>
      <c r="O6" s="42" t="s">
        <v>28</v>
      </c>
      <c r="P6" s="38" t="s">
        <v>26</v>
      </c>
      <c r="Q6" s="39" t="s">
        <v>27</v>
      </c>
      <c r="R6" s="1"/>
      <c r="S6" s="2"/>
      <c r="T6" s="2" t="s">
        <v>29</v>
      </c>
      <c r="U6" s="2"/>
      <c r="V6" s="2"/>
      <c r="W6" s="2"/>
      <c r="X6" s="2"/>
      <c r="Y6" s="2"/>
      <c r="Z6" s="2"/>
      <c r="AA6" s="2"/>
      <c r="AB6" s="2" t="s">
        <v>30</v>
      </c>
      <c r="AC6" s="2"/>
      <c r="AD6" s="2"/>
      <c r="AE6" s="2"/>
      <c r="AF6" s="2"/>
      <c r="AG6" s="2"/>
      <c r="AH6" s="2"/>
      <c r="AI6" s="3"/>
      <c r="AJ6" s="15"/>
      <c r="AK6" s="43" t="n">
        <v>37198</v>
      </c>
      <c r="AL6" s="43" t="n">
        <v>37199</v>
      </c>
      <c r="AM6" s="43" t="n">
        <v>37200</v>
      </c>
      <c r="AN6" s="43" t="n">
        <v>37201</v>
      </c>
      <c r="AO6" s="43" t="n">
        <v>37202</v>
      </c>
      <c r="AP6" s="43" t="n">
        <v>37203</v>
      </c>
      <c r="AQ6" s="3"/>
    </row>
    <row r="7" customFormat="false" ht="13.5" hidden="false" customHeight="true" outlineLevel="0" collapsed="false">
      <c r="A7" s="1"/>
      <c r="B7" s="44" t="s">
        <v>31</v>
      </c>
      <c r="C7" s="45" t="n">
        <f aca="false">MAX(C18:C33)</f>
        <v>16625</v>
      </c>
      <c r="D7" s="46" t="n">
        <f aca="false">AVERAGE(D18:D33)</f>
        <v>32.2281249761581</v>
      </c>
      <c r="E7" s="47" t="n">
        <f aca="false">MAX(E18:E33)</f>
        <v>15814</v>
      </c>
      <c r="F7" s="48" t="n">
        <f aca="false">AVERAGE(F18:F33)</f>
        <v>40.6722225613064</v>
      </c>
      <c r="G7" s="47" t="n">
        <f aca="false">C7-E7</f>
        <v>811</v>
      </c>
      <c r="H7" s="48" t="n">
        <f aca="false">D7-F7</f>
        <v>-8.44409758514829</v>
      </c>
      <c r="I7" s="49"/>
      <c r="J7" s="44" t="s">
        <v>31</v>
      </c>
      <c r="K7" s="45" t="n">
        <f aca="false">MAX(K18:K33)</f>
        <v>16875</v>
      </c>
      <c r="L7" s="50" t="n">
        <f aca="false">AVERAGE(L18:L33)</f>
        <v>30.9281249046326</v>
      </c>
      <c r="M7" s="47" t="n">
        <f aca="false">MAX(M18:M33)</f>
        <v>17260</v>
      </c>
      <c r="N7" s="51" t="n">
        <f aca="false">AVERAGE(N18:N33)</f>
        <v>36.7431248426437</v>
      </c>
      <c r="O7" s="52"/>
      <c r="P7" s="47" t="n">
        <f aca="false">M7-K7</f>
        <v>385</v>
      </c>
      <c r="Q7" s="48" t="n">
        <f aca="false">N7-L7</f>
        <v>5.81499993801117</v>
      </c>
      <c r="R7" s="1"/>
      <c r="S7" s="2"/>
      <c r="T7" s="2"/>
      <c r="U7" s="2"/>
      <c r="V7" s="2"/>
      <c r="W7" s="2"/>
      <c r="X7" s="2"/>
      <c r="Y7" s="53" t="n">
        <v>0.234722222222222</v>
      </c>
      <c r="Z7" s="2"/>
      <c r="AA7" s="2"/>
      <c r="AB7" s="2"/>
      <c r="AC7" s="2"/>
      <c r="AD7" s="2"/>
      <c r="AE7" s="2"/>
      <c r="AF7" s="2"/>
      <c r="AG7" s="2"/>
      <c r="AH7" s="2"/>
      <c r="AI7" s="3"/>
      <c r="AJ7" s="15"/>
      <c r="AK7" s="54" t="s">
        <v>32</v>
      </c>
      <c r="AL7" s="54" t="s">
        <v>33</v>
      </c>
      <c r="AM7" s="54" t="s">
        <v>34</v>
      </c>
      <c r="AN7" s="54" t="s">
        <v>35</v>
      </c>
      <c r="AO7" s="54" t="s">
        <v>36</v>
      </c>
      <c r="AP7" s="54" t="s">
        <v>37</v>
      </c>
      <c r="AQ7" s="3"/>
    </row>
    <row r="8" customFormat="false" ht="13.5" hidden="false" customHeight="true" outlineLevel="0" collapsed="false">
      <c r="A8" s="1"/>
      <c r="B8" s="55" t="s">
        <v>38</v>
      </c>
      <c r="C8" s="56" t="n">
        <f aca="false">MAX(C11:C17,C34)</f>
        <v>13375</v>
      </c>
      <c r="D8" s="57" t="n">
        <f aca="false">AVERAGE(D11:D17,D34)</f>
        <v>22.2174997329712</v>
      </c>
      <c r="E8" s="58" t="n">
        <f aca="false">MAX(E11:E17,E34)</f>
        <v>13483</v>
      </c>
      <c r="F8" s="59" t="n">
        <f aca="false">AVERAGE(F11:F17,F34)</f>
        <v>23.6571429116385</v>
      </c>
      <c r="G8" s="58" t="n">
        <f aca="false">C8-E8</f>
        <v>-108</v>
      </c>
      <c r="H8" s="59" t="n">
        <f aca="false">D8-F8</f>
        <v>-1.43964317866734</v>
      </c>
      <c r="I8" s="49"/>
      <c r="J8" s="55" t="s">
        <v>38</v>
      </c>
      <c r="K8" s="56" t="n">
        <f aca="false">MAX(K11:K17,K34)</f>
        <v>13750</v>
      </c>
      <c r="L8" s="57" t="n">
        <f aca="false">AVERAGE(L11:L17,L34)</f>
        <v>24.1062498092651</v>
      </c>
      <c r="M8" s="58" t="n">
        <f aca="false">MAX(M11:M17,M34)</f>
        <v>13921</v>
      </c>
      <c r="N8" s="59" t="n">
        <f aca="false">AVERAGE(N11:N17,N34)</f>
        <v>24.7437498569489</v>
      </c>
      <c r="O8" s="60"/>
      <c r="P8" s="58" t="n">
        <f aca="false">M8-K8</f>
        <v>171</v>
      </c>
      <c r="Q8" s="59" t="n">
        <f aca="false">N8-L8</f>
        <v>0.637500047683716</v>
      </c>
      <c r="R8" s="1"/>
      <c r="S8" s="2"/>
      <c r="T8" s="61" t="s">
        <v>39</v>
      </c>
      <c r="U8" s="2"/>
      <c r="V8" s="2"/>
      <c r="W8" s="62"/>
      <c r="X8" s="2"/>
      <c r="Y8" s="2"/>
      <c r="Z8" s="2"/>
      <c r="AA8" s="2"/>
      <c r="AB8" s="61" t="s">
        <v>39</v>
      </c>
      <c r="AC8" s="2"/>
      <c r="AD8" s="2"/>
      <c r="AE8" s="62"/>
      <c r="AF8" s="2"/>
      <c r="AG8" s="2"/>
      <c r="AH8" s="2"/>
      <c r="AI8" s="3"/>
      <c r="AJ8" s="15" t="s">
        <v>40</v>
      </c>
      <c r="AK8" s="63" t="n">
        <v>27697</v>
      </c>
      <c r="AL8" s="63" t="n">
        <v>27697</v>
      </c>
      <c r="AM8" s="63" t="n">
        <v>27697</v>
      </c>
      <c r="AN8" s="63" t="n">
        <v>27697</v>
      </c>
      <c r="AO8" s="63" t="n">
        <v>27697</v>
      </c>
      <c r="AP8" s="63" t="n">
        <v>27697</v>
      </c>
      <c r="AQ8" s="3"/>
    </row>
    <row r="9" customFormat="false" ht="13.5" hidden="false" customHeight="true" outlineLevel="0" collapsed="false">
      <c r="A9" s="1"/>
      <c r="B9" s="64" t="s">
        <v>41</v>
      </c>
      <c r="C9" s="65" t="n">
        <f aca="false">AVERAGE(C11:C34)</f>
        <v>13864.5833333333</v>
      </c>
      <c r="D9" s="66" t="n">
        <f aca="false">AVERAGE(D11:D34)</f>
        <v>28.8912498950958</v>
      </c>
      <c r="E9" s="67" t="n">
        <f aca="false">AVERAGE(E11:E34)</f>
        <v>13792.625</v>
      </c>
      <c r="F9" s="68" t="n">
        <f aca="false">AVERAGE(F11:F34)</f>
        <v>33.2281252145767</v>
      </c>
      <c r="G9" s="67" t="n">
        <f aca="false">C9-E9</f>
        <v>71.9583333333339</v>
      </c>
      <c r="H9" s="68" t="n">
        <f aca="false">D9-F9</f>
        <v>-4.3368753194809</v>
      </c>
      <c r="I9" s="49"/>
      <c r="J9" s="64" t="s">
        <v>41</v>
      </c>
      <c r="K9" s="69" t="n">
        <f aca="false">AVERAGE(K11:K34)</f>
        <v>14029.1666666667</v>
      </c>
      <c r="L9" s="66" t="n">
        <f aca="false">AVERAGE(L11:L34)</f>
        <v>28.6541665395101</v>
      </c>
      <c r="M9" s="70" t="n">
        <f aca="false">AVERAGE(M11:M34)</f>
        <v>14323.625</v>
      </c>
      <c r="N9" s="68" t="n">
        <f aca="false">AVERAGE(N11:N34)</f>
        <v>32.7433331807454</v>
      </c>
      <c r="O9" s="71"/>
      <c r="P9" s="67" t="n">
        <f aca="false">M9-K9</f>
        <v>294.458333333334</v>
      </c>
      <c r="Q9" s="68" t="n">
        <f aca="false">N9-L9</f>
        <v>4.08916664123536</v>
      </c>
      <c r="R9" s="1"/>
      <c r="S9" s="2"/>
      <c r="T9" s="72" t="s">
        <v>42</v>
      </c>
      <c r="U9" s="73"/>
      <c r="V9" s="74"/>
      <c r="W9" s="75" t="n">
        <v>27697</v>
      </c>
      <c r="X9" s="2"/>
      <c r="Y9" s="75" t="n">
        <v>26170</v>
      </c>
      <c r="Z9" s="2"/>
      <c r="AA9" s="2"/>
      <c r="AB9" s="72" t="s">
        <v>42</v>
      </c>
      <c r="AC9" s="73"/>
      <c r="AD9" s="74"/>
      <c r="AE9" s="75" t="n">
        <v>26179</v>
      </c>
      <c r="AF9" s="2"/>
      <c r="AG9" s="2"/>
      <c r="AH9" s="2"/>
      <c r="AI9" s="3"/>
      <c r="AJ9" s="15"/>
      <c r="AK9" s="15"/>
      <c r="AL9" s="15"/>
      <c r="AM9" s="15"/>
      <c r="AN9" s="15"/>
      <c r="AO9" s="15"/>
      <c r="AP9" s="15"/>
      <c r="AQ9" s="3"/>
    </row>
    <row r="10" customFormat="false" ht="13.5" hidden="false" customHeight="true" outlineLevel="0" collapsed="false">
      <c r="A10" s="1"/>
      <c r="B10" s="35"/>
      <c r="C10" s="76"/>
      <c r="D10" s="35"/>
      <c r="E10" s="76"/>
      <c r="F10" s="35"/>
      <c r="G10" s="76"/>
      <c r="H10" s="35"/>
      <c r="I10" s="49"/>
      <c r="J10" s="77"/>
      <c r="K10" s="76"/>
      <c r="L10" s="35"/>
      <c r="M10" s="76"/>
      <c r="N10" s="35"/>
      <c r="O10" s="76"/>
      <c r="P10" s="35"/>
      <c r="Q10" s="76"/>
      <c r="R10" s="1"/>
      <c r="S10" s="2"/>
      <c r="T10" s="72" t="s">
        <v>43</v>
      </c>
      <c r="U10" s="73"/>
      <c r="V10" s="74"/>
      <c r="W10" s="75" t="n">
        <v>147</v>
      </c>
      <c r="X10" s="2"/>
      <c r="Y10" s="75" t="n">
        <v>758</v>
      </c>
      <c r="Z10" s="2"/>
      <c r="AA10" s="2"/>
      <c r="AB10" s="72" t="s">
        <v>43</v>
      </c>
      <c r="AC10" s="73"/>
      <c r="AD10" s="74"/>
      <c r="AE10" s="75" t="n">
        <v>478</v>
      </c>
      <c r="AF10" s="2"/>
      <c r="AG10" s="2"/>
      <c r="AH10" s="2"/>
      <c r="AI10" s="3"/>
      <c r="AJ10" s="78" t="s">
        <v>44</v>
      </c>
      <c r="AK10" s="79" t="n">
        <v>-6834</v>
      </c>
      <c r="AL10" s="79" t="n">
        <v>-7014</v>
      </c>
      <c r="AM10" s="79" t="n">
        <v>-6880</v>
      </c>
      <c r="AN10" s="79" t="n">
        <v>-6052</v>
      </c>
      <c r="AO10" s="79" t="n">
        <v>-5892</v>
      </c>
      <c r="AP10" s="79" t="n">
        <v>-5892</v>
      </c>
      <c r="AQ10" s="3"/>
    </row>
    <row r="11" customFormat="false" ht="13.5" hidden="false" customHeight="true" outlineLevel="0" collapsed="false">
      <c r="A11" s="1"/>
      <c r="B11" s="44" t="s">
        <v>45</v>
      </c>
      <c r="C11" s="45" t="n">
        <v>10675</v>
      </c>
      <c r="D11" s="50" t="n">
        <v>21.8999996185303</v>
      </c>
      <c r="E11" s="47" t="n">
        <v>11597</v>
      </c>
      <c r="F11" s="48" t="n">
        <v>25.2000007629395</v>
      </c>
      <c r="G11" s="47" t="n">
        <f aca="false">E11-C11</f>
        <v>922</v>
      </c>
      <c r="H11" s="48" t="n">
        <f aca="false">F11-D11</f>
        <v>3.30000114440918</v>
      </c>
      <c r="I11" s="49"/>
      <c r="J11" s="44" t="s">
        <v>45</v>
      </c>
      <c r="K11" s="45" t="n">
        <v>10900</v>
      </c>
      <c r="L11" s="50" t="n">
        <v>25.5599994659424</v>
      </c>
      <c r="M11" s="47" t="n">
        <v>11626</v>
      </c>
      <c r="N11" s="48" t="n">
        <v>23.2399997711182</v>
      </c>
      <c r="O11" s="80"/>
      <c r="P11" s="47" t="n">
        <f aca="false">M11-K11</f>
        <v>726</v>
      </c>
      <c r="Q11" s="48" t="n">
        <f aca="false">N11-L11</f>
        <v>-2.31999969482422</v>
      </c>
      <c r="R11" s="1"/>
      <c r="S11" s="2"/>
      <c r="T11" s="72" t="s">
        <v>46</v>
      </c>
      <c r="U11" s="73"/>
      <c r="V11" s="74"/>
      <c r="W11" s="81" t="n">
        <v>16</v>
      </c>
      <c r="X11" s="2"/>
      <c r="Y11" s="81" t="n">
        <v>16</v>
      </c>
      <c r="Z11" s="2"/>
      <c r="AA11" s="2"/>
      <c r="AB11" s="72" t="s">
        <v>46</v>
      </c>
      <c r="AC11" s="73"/>
      <c r="AD11" s="74"/>
      <c r="AE11" s="81" t="n">
        <v>16</v>
      </c>
      <c r="AF11" s="2"/>
      <c r="AG11" s="2"/>
      <c r="AH11" s="2"/>
      <c r="AI11" s="3"/>
      <c r="AJ11" s="82" t="s">
        <v>47</v>
      </c>
      <c r="AK11" s="63" t="n">
        <v>20863</v>
      </c>
      <c r="AL11" s="63" t="n">
        <v>20683</v>
      </c>
      <c r="AM11" s="63" t="n">
        <v>20817</v>
      </c>
      <c r="AN11" s="63" t="n">
        <v>21645</v>
      </c>
      <c r="AO11" s="63" t="n">
        <v>21805</v>
      </c>
      <c r="AP11" s="63" t="n">
        <v>21805</v>
      </c>
      <c r="AQ11" s="3"/>
    </row>
    <row r="12" customFormat="false" ht="13.5" hidden="false" customHeight="true" outlineLevel="0" collapsed="false">
      <c r="A12" s="1"/>
      <c r="B12" s="55" t="s">
        <v>48</v>
      </c>
      <c r="C12" s="83" t="n">
        <v>10175</v>
      </c>
      <c r="D12" s="57" t="n">
        <v>20.0699996948242</v>
      </c>
      <c r="E12" s="84" t="n">
        <v>11220</v>
      </c>
      <c r="F12" s="59" t="n">
        <v>21.5900001525879</v>
      </c>
      <c r="G12" s="84" t="n">
        <f aca="false">E12-C12</f>
        <v>1045</v>
      </c>
      <c r="H12" s="85" t="n">
        <f aca="false">F12-D12</f>
        <v>1.52000045776367</v>
      </c>
      <c r="I12" s="49"/>
      <c r="J12" s="55" t="s">
        <v>48</v>
      </c>
      <c r="K12" s="83" t="n">
        <v>10475</v>
      </c>
      <c r="L12" s="57" t="n">
        <v>20.9599990844727</v>
      </c>
      <c r="M12" s="84" t="n">
        <v>11464</v>
      </c>
      <c r="N12" s="59" t="n">
        <v>24.0100002288818</v>
      </c>
      <c r="O12" s="86"/>
      <c r="P12" s="84" t="n">
        <f aca="false">M12-K12</f>
        <v>989</v>
      </c>
      <c r="Q12" s="85" t="n">
        <f aca="false">N12-L12</f>
        <v>3.05000114440918</v>
      </c>
      <c r="R12" s="1"/>
      <c r="S12" s="2"/>
      <c r="T12" s="87" t="s">
        <v>49</v>
      </c>
      <c r="U12" s="88"/>
      <c r="V12" s="89"/>
      <c r="W12" s="90" t="n">
        <v>7253</v>
      </c>
      <c r="X12" s="2"/>
      <c r="Y12" s="90" t="n">
        <v>3841</v>
      </c>
      <c r="Z12" s="2"/>
      <c r="AA12" s="2"/>
      <c r="AB12" s="87" t="s">
        <v>49</v>
      </c>
      <c r="AC12" s="88"/>
      <c r="AD12" s="89"/>
      <c r="AE12" s="90" t="n">
        <v>3095</v>
      </c>
      <c r="AF12" s="2"/>
      <c r="AG12" s="2"/>
      <c r="AH12" s="2"/>
      <c r="AI12" s="3"/>
      <c r="AJ12" s="78" t="s">
        <v>50</v>
      </c>
      <c r="AK12" s="91" t="n">
        <v>1100</v>
      </c>
      <c r="AL12" s="91" t="n">
        <v>1100</v>
      </c>
      <c r="AM12" s="91" t="n">
        <v>1100</v>
      </c>
      <c r="AN12" s="91" t="n">
        <v>1100</v>
      </c>
      <c r="AO12" s="91" t="n">
        <v>1100</v>
      </c>
      <c r="AP12" s="91" t="n">
        <v>1100</v>
      </c>
      <c r="AQ12" s="3"/>
    </row>
    <row r="13" customFormat="false" ht="13.5" hidden="false" customHeight="true" outlineLevel="0" collapsed="false">
      <c r="A13" s="1"/>
      <c r="B13" s="55" t="s">
        <v>51</v>
      </c>
      <c r="C13" s="83" t="n">
        <v>9975</v>
      </c>
      <c r="D13" s="57" t="n">
        <v>20.7999992370605</v>
      </c>
      <c r="E13" s="84" t="n">
        <v>11148</v>
      </c>
      <c r="F13" s="59" t="n">
        <v>20.3799991607666</v>
      </c>
      <c r="G13" s="84" t="n">
        <f aca="false">E13-C13</f>
        <v>1173</v>
      </c>
      <c r="H13" s="85" t="n">
        <f aca="false">F13-D13</f>
        <v>-0.420000076293945</v>
      </c>
      <c r="I13" s="49"/>
      <c r="J13" s="55" t="s">
        <v>51</v>
      </c>
      <c r="K13" s="83" t="n">
        <v>10225</v>
      </c>
      <c r="L13" s="57" t="n">
        <v>19.7199993133545</v>
      </c>
      <c r="M13" s="84" t="n">
        <v>11200</v>
      </c>
      <c r="N13" s="59" t="n">
        <v>22.7099990844727</v>
      </c>
      <c r="O13" s="86"/>
      <c r="P13" s="84" t="n">
        <f aca="false">M13-K13</f>
        <v>975</v>
      </c>
      <c r="Q13" s="85" t="n">
        <f aca="false">N13-L13</f>
        <v>2.98999977111816</v>
      </c>
      <c r="R13" s="1"/>
      <c r="S13" s="2"/>
      <c r="T13" s="92" t="s">
        <v>52</v>
      </c>
      <c r="U13" s="93"/>
      <c r="V13" s="94"/>
      <c r="W13" s="95" t="n">
        <v>2436</v>
      </c>
      <c r="X13" s="2"/>
      <c r="Y13" s="95" t="n">
        <v>3162</v>
      </c>
      <c r="Z13" s="2"/>
      <c r="AA13" s="2"/>
      <c r="AB13" s="92" t="s">
        <v>52</v>
      </c>
      <c r="AC13" s="93"/>
      <c r="AD13" s="94"/>
      <c r="AE13" s="95" t="n">
        <v>2085</v>
      </c>
      <c r="AF13" s="2"/>
      <c r="AG13" s="2"/>
      <c r="AH13" s="2"/>
      <c r="AI13" s="3"/>
      <c r="AJ13" s="96" t="s">
        <v>53</v>
      </c>
      <c r="AK13" s="63" t="n">
        <v>21963</v>
      </c>
      <c r="AL13" s="63" t="n">
        <v>21783</v>
      </c>
      <c r="AM13" s="63" t="n">
        <v>21917</v>
      </c>
      <c r="AN13" s="63" t="n">
        <v>22745</v>
      </c>
      <c r="AO13" s="63" t="n">
        <v>22905</v>
      </c>
      <c r="AP13" s="63" t="n">
        <v>22905</v>
      </c>
      <c r="AQ13" s="3"/>
    </row>
    <row r="14" customFormat="false" ht="13.5" hidden="false" customHeight="true" outlineLevel="0" collapsed="false">
      <c r="A14" s="1"/>
      <c r="B14" s="55" t="s">
        <v>54</v>
      </c>
      <c r="C14" s="83" t="n">
        <v>9875</v>
      </c>
      <c r="D14" s="57" t="n">
        <v>19.6100006103516</v>
      </c>
      <c r="E14" s="84" t="n">
        <v>11022</v>
      </c>
      <c r="F14" s="59" t="n">
        <v>17.0799999237061</v>
      </c>
      <c r="G14" s="84" t="n">
        <f aca="false">E14-C14</f>
        <v>1147</v>
      </c>
      <c r="H14" s="85" t="n">
        <f aca="false">F14-D14</f>
        <v>-2.53000068664551</v>
      </c>
      <c r="I14" s="49"/>
      <c r="J14" s="55" t="s">
        <v>54</v>
      </c>
      <c r="K14" s="83" t="n">
        <v>10200</v>
      </c>
      <c r="L14" s="57" t="n">
        <v>19.7399997711182</v>
      </c>
      <c r="M14" s="84" t="n">
        <v>11171</v>
      </c>
      <c r="N14" s="59" t="n">
        <v>20.4599990844727</v>
      </c>
      <c r="O14" s="86"/>
      <c r="P14" s="84" t="n">
        <f aca="false">M14-K14</f>
        <v>971</v>
      </c>
      <c r="Q14" s="85" t="n">
        <f aca="false">N14-L14</f>
        <v>0.719999313354492</v>
      </c>
      <c r="R14" s="1"/>
      <c r="S14" s="97"/>
      <c r="T14" s="98" t="s">
        <v>55</v>
      </c>
      <c r="U14" s="99"/>
      <c r="V14" s="99"/>
      <c r="W14" s="100" t="n">
        <f aca="false">SUM(W12:W13)</f>
        <v>9689</v>
      </c>
      <c r="X14" s="2"/>
      <c r="Y14" s="100" t="n">
        <f aca="false">SUM(Y12:Y13)</f>
        <v>7003</v>
      </c>
      <c r="Z14" s="2"/>
      <c r="AA14" s="97"/>
      <c r="AB14" s="98" t="s">
        <v>55</v>
      </c>
      <c r="AC14" s="99"/>
      <c r="AD14" s="99"/>
      <c r="AE14" s="100" t="n">
        <f aca="false">SUM(AE12:AE13)</f>
        <v>5180</v>
      </c>
      <c r="AF14" s="2"/>
      <c r="AG14" s="101"/>
      <c r="AH14" s="2"/>
      <c r="AI14" s="3"/>
      <c r="AJ14" s="96"/>
      <c r="AK14" s="15"/>
      <c r="AL14" s="15"/>
      <c r="AM14" s="15"/>
      <c r="AN14" s="15"/>
      <c r="AO14" s="15"/>
      <c r="AP14" s="15"/>
      <c r="AQ14" s="3"/>
    </row>
    <row r="15" customFormat="false" ht="13.5" hidden="false" customHeight="true" outlineLevel="0" collapsed="false">
      <c r="A15" s="1"/>
      <c r="B15" s="55" t="s">
        <v>56</v>
      </c>
      <c r="C15" s="83" t="n">
        <v>10200</v>
      </c>
      <c r="D15" s="57" t="n">
        <v>19.7199993133545</v>
      </c>
      <c r="E15" s="84" t="n">
        <v>11049</v>
      </c>
      <c r="F15" s="59" t="n">
        <v>21.7700004577637</v>
      </c>
      <c r="G15" s="84" t="n">
        <f aca="false">E15-C15</f>
        <v>849</v>
      </c>
      <c r="H15" s="85" t="n">
        <f aca="false">F15-D15</f>
        <v>2.05000114440918</v>
      </c>
      <c r="I15" s="49"/>
      <c r="J15" s="55" t="s">
        <v>56</v>
      </c>
      <c r="K15" s="83" t="n">
        <v>10450</v>
      </c>
      <c r="L15" s="57" t="n">
        <v>19.7399997711182</v>
      </c>
      <c r="M15" s="84" t="n">
        <v>11439</v>
      </c>
      <c r="N15" s="59" t="n">
        <v>23.1299991607666</v>
      </c>
      <c r="O15" s="86"/>
      <c r="P15" s="84" t="n">
        <f aca="false">M15-K15</f>
        <v>989</v>
      </c>
      <c r="Q15" s="85" t="n">
        <f aca="false">N15-L15</f>
        <v>3.38999938964844</v>
      </c>
      <c r="R15" s="1"/>
      <c r="S15" s="2"/>
      <c r="T15" s="2"/>
      <c r="U15" s="102" t="s">
        <v>57</v>
      </c>
      <c r="V15" s="103" t="n">
        <v>-441</v>
      </c>
      <c r="W15" s="104"/>
      <c r="X15" s="2"/>
      <c r="Y15" s="104"/>
      <c r="Z15" s="2"/>
      <c r="AA15" s="2"/>
      <c r="AB15" s="2"/>
      <c r="AC15" s="102" t="s">
        <v>57</v>
      </c>
      <c r="AD15" s="103" t="n">
        <v>186</v>
      </c>
      <c r="AE15" s="104"/>
      <c r="AF15" s="2"/>
      <c r="AG15" s="2"/>
      <c r="AH15" s="2"/>
      <c r="AI15" s="3"/>
      <c r="AJ15" s="78"/>
      <c r="AK15" s="15"/>
      <c r="AL15" s="15"/>
      <c r="AM15" s="15"/>
      <c r="AN15" s="15"/>
      <c r="AO15" s="15"/>
      <c r="AP15" s="15"/>
      <c r="AQ15" s="3"/>
    </row>
    <row r="16" customFormat="false" ht="13.5" hidden="false" customHeight="true" outlineLevel="0" collapsed="false">
      <c r="A16" s="1"/>
      <c r="B16" s="55" t="s">
        <v>58</v>
      </c>
      <c r="C16" s="83" t="n">
        <v>11250</v>
      </c>
      <c r="D16" s="57" t="n">
        <v>19.8799991607666</v>
      </c>
      <c r="E16" s="84" t="n">
        <v>11655</v>
      </c>
      <c r="F16" s="59" t="n">
        <v>22.4400005340576</v>
      </c>
      <c r="G16" s="84" t="n">
        <f aca="false">E16-C16</f>
        <v>405</v>
      </c>
      <c r="H16" s="85" t="n">
        <f aca="false">F16-D16</f>
        <v>2.56000137329102</v>
      </c>
      <c r="I16" s="49"/>
      <c r="J16" s="55" t="s">
        <v>58</v>
      </c>
      <c r="K16" s="83" t="n">
        <v>11575</v>
      </c>
      <c r="L16" s="57" t="n">
        <v>21.8999996185303</v>
      </c>
      <c r="M16" s="84" t="n">
        <v>12401</v>
      </c>
      <c r="N16" s="59" t="n">
        <v>26.9899997711182</v>
      </c>
      <c r="O16" s="86"/>
      <c r="P16" s="84" t="n">
        <f aca="false">M16-K16</f>
        <v>826</v>
      </c>
      <c r="Q16" s="85" t="n">
        <f aca="false">N16-L16</f>
        <v>5.09000015258789</v>
      </c>
      <c r="R16" s="1"/>
      <c r="S16" s="2"/>
      <c r="T16" s="2"/>
      <c r="U16" s="102" t="s">
        <v>59</v>
      </c>
      <c r="V16" s="103" t="n">
        <v>-250</v>
      </c>
      <c r="W16" s="104"/>
      <c r="X16" s="2"/>
      <c r="Y16" s="104"/>
      <c r="Z16" s="2"/>
      <c r="AA16" s="2"/>
      <c r="AB16" s="2"/>
      <c r="AC16" s="102" t="s">
        <v>59</v>
      </c>
      <c r="AD16" s="103" t="n">
        <v>-549</v>
      </c>
      <c r="AE16" s="104"/>
      <c r="AF16" s="2"/>
      <c r="AG16" s="2"/>
      <c r="AH16" s="2"/>
      <c r="AI16" s="3"/>
      <c r="AJ16" s="78"/>
      <c r="AK16" s="15"/>
      <c r="AL16" s="15"/>
      <c r="AM16" s="15"/>
      <c r="AN16" s="15"/>
      <c r="AO16" s="15"/>
      <c r="AP16" s="15"/>
      <c r="AQ16" s="3"/>
    </row>
    <row r="17" customFormat="false" ht="13.5" hidden="false" customHeight="true" outlineLevel="0" collapsed="false">
      <c r="A17" s="1"/>
      <c r="B17" s="55" t="s">
        <v>60</v>
      </c>
      <c r="C17" s="83" t="n">
        <v>13375</v>
      </c>
      <c r="D17" s="57" t="n">
        <v>30.8099994659424</v>
      </c>
      <c r="E17" s="84" t="n">
        <v>13483</v>
      </c>
      <c r="F17" s="59" t="n">
        <v>37.1399993896484</v>
      </c>
      <c r="G17" s="84" t="n">
        <f aca="false">E17-C17</f>
        <v>108</v>
      </c>
      <c r="H17" s="85" t="n">
        <f aca="false">F17-D17</f>
        <v>6.32999992370606</v>
      </c>
      <c r="I17" s="49"/>
      <c r="J17" s="55" t="s">
        <v>60</v>
      </c>
      <c r="K17" s="83" t="n">
        <v>13750</v>
      </c>
      <c r="L17" s="57" t="n">
        <v>43.3300018310547</v>
      </c>
      <c r="M17" s="84" t="n">
        <v>13921</v>
      </c>
      <c r="N17" s="59" t="n">
        <v>34.0400009155273</v>
      </c>
      <c r="O17" s="86"/>
      <c r="P17" s="84" t="n">
        <f aca="false">M17-K17</f>
        <v>171</v>
      </c>
      <c r="Q17" s="85" t="n">
        <f aca="false">N17-L17</f>
        <v>-9.29000091552734</v>
      </c>
      <c r="R17" s="1"/>
      <c r="S17" s="2"/>
      <c r="T17" s="2"/>
      <c r="U17" s="102" t="s">
        <v>61</v>
      </c>
      <c r="V17" s="103" t="n">
        <v>-441</v>
      </c>
      <c r="W17" s="104"/>
      <c r="X17" s="2"/>
      <c r="Y17" s="104"/>
      <c r="Z17" s="2"/>
      <c r="AA17" s="2"/>
      <c r="AB17" s="2"/>
      <c r="AC17" s="102" t="s">
        <v>61</v>
      </c>
      <c r="AD17" s="103" t="n">
        <v>-1708</v>
      </c>
      <c r="AE17" s="104"/>
      <c r="AF17" s="2"/>
      <c r="AG17" s="2"/>
      <c r="AH17" s="2"/>
      <c r="AI17" s="3"/>
      <c r="AJ17" s="78" t="s">
        <v>62</v>
      </c>
      <c r="AK17" s="105" t="n">
        <v>15100</v>
      </c>
      <c r="AL17" s="105" t="n">
        <v>15300</v>
      </c>
      <c r="AM17" s="105" t="n">
        <v>17600</v>
      </c>
      <c r="AN17" s="105" t="n">
        <v>17100</v>
      </c>
      <c r="AO17" s="105" t="n">
        <v>16400</v>
      </c>
      <c r="AP17" s="105" t="n">
        <v>16265</v>
      </c>
      <c r="AQ17" s="3"/>
    </row>
    <row r="18" customFormat="false" ht="13.5" hidden="false" customHeight="true" outlineLevel="0" collapsed="false">
      <c r="A18" s="1"/>
      <c r="B18" s="55" t="s">
        <v>63</v>
      </c>
      <c r="C18" s="83" t="n">
        <v>14825</v>
      </c>
      <c r="D18" s="57" t="n">
        <v>34.5499992370606</v>
      </c>
      <c r="E18" s="84" t="n">
        <v>14916</v>
      </c>
      <c r="F18" s="59" t="n">
        <v>38.9900016784668</v>
      </c>
      <c r="G18" s="84" t="n">
        <f aca="false">E18-C18</f>
        <v>91</v>
      </c>
      <c r="H18" s="85" t="n">
        <f aca="false">F18-D18</f>
        <v>4.44000244140625</v>
      </c>
      <c r="I18" s="49"/>
      <c r="J18" s="55" t="s">
        <v>63</v>
      </c>
      <c r="K18" s="83" t="n">
        <v>15050</v>
      </c>
      <c r="L18" s="57" t="n">
        <v>26.75</v>
      </c>
      <c r="M18" s="84" t="n">
        <v>15067</v>
      </c>
      <c r="N18" s="59" t="n">
        <v>29.8700008392334</v>
      </c>
      <c r="O18" s="86"/>
      <c r="P18" s="84" t="n">
        <f aca="false">M18-K18</f>
        <v>17</v>
      </c>
      <c r="Q18" s="85" t="n">
        <f aca="false">N18-L18</f>
        <v>3.1200008392334</v>
      </c>
      <c r="R18" s="1"/>
      <c r="S18" s="2"/>
      <c r="T18" s="2"/>
      <c r="U18" s="106" t="s">
        <v>64</v>
      </c>
      <c r="V18" s="107"/>
      <c r="W18" s="108" t="n">
        <v>-1132</v>
      </c>
      <c r="X18" s="2"/>
      <c r="Y18" s="108" t="n">
        <v>-1457</v>
      </c>
      <c r="Z18" s="2"/>
      <c r="AA18" s="2"/>
      <c r="AB18" s="2"/>
      <c r="AC18" s="106" t="s">
        <v>64</v>
      </c>
      <c r="AD18" s="107"/>
      <c r="AE18" s="108" t="n">
        <v>-2071</v>
      </c>
      <c r="AF18" s="2"/>
      <c r="AG18" s="2"/>
      <c r="AH18" s="2"/>
      <c r="AI18" s="3"/>
      <c r="AJ18" s="78"/>
      <c r="AK18" s="15"/>
      <c r="AL18" s="15"/>
      <c r="AM18" s="15"/>
      <c r="AN18" s="15"/>
      <c r="AO18" s="15"/>
      <c r="AP18" s="15"/>
      <c r="AQ18" s="3"/>
    </row>
    <row r="19" customFormat="false" ht="13.5" hidden="false" customHeight="true" outlineLevel="0" collapsed="false">
      <c r="A19" s="1"/>
      <c r="B19" s="55" t="s">
        <v>65</v>
      </c>
      <c r="C19" s="83" t="n">
        <v>15375</v>
      </c>
      <c r="D19" s="57" t="n">
        <v>27.7399997711182</v>
      </c>
      <c r="E19" s="84" t="n">
        <v>15344</v>
      </c>
      <c r="F19" s="59" t="n">
        <v>37.5800018310547</v>
      </c>
      <c r="G19" s="84" t="n">
        <f aca="false">E19-C19</f>
        <v>-31</v>
      </c>
      <c r="H19" s="85" t="n">
        <f aca="false">F19-D19</f>
        <v>9.84000205993652</v>
      </c>
      <c r="I19" s="49"/>
      <c r="J19" s="55" t="s">
        <v>65</v>
      </c>
      <c r="K19" s="83" t="n">
        <v>15350</v>
      </c>
      <c r="L19" s="57" t="n">
        <v>26.7399997711182</v>
      </c>
      <c r="M19" s="84" t="n">
        <v>15303</v>
      </c>
      <c r="N19" s="59" t="n">
        <v>36.6300010681152</v>
      </c>
      <c r="O19" s="86"/>
      <c r="P19" s="84" t="n">
        <f aca="false">M19-K19</f>
        <v>-47</v>
      </c>
      <c r="Q19" s="85" t="n">
        <f aca="false">N19-L19</f>
        <v>9.89000129699707</v>
      </c>
      <c r="R19" s="1"/>
      <c r="S19" s="2"/>
      <c r="T19" s="72" t="s">
        <v>66</v>
      </c>
      <c r="U19" s="73"/>
      <c r="V19" s="74"/>
      <c r="W19" s="75" t="n">
        <v>19303</v>
      </c>
      <c r="X19" s="2"/>
      <c r="Y19" s="75" t="n">
        <v>21398</v>
      </c>
      <c r="Z19" s="2"/>
      <c r="AA19" s="2"/>
      <c r="AB19" s="72" t="s">
        <v>66</v>
      </c>
      <c r="AC19" s="73"/>
      <c r="AD19" s="74"/>
      <c r="AE19" s="75" t="n">
        <v>23564</v>
      </c>
      <c r="AF19" s="2"/>
      <c r="AG19" s="2"/>
      <c r="AH19" s="2"/>
      <c r="AI19" s="3"/>
      <c r="AJ19" s="78" t="s">
        <v>67</v>
      </c>
      <c r="AK19" s="63" t="n">
        <v>1740</v>
      </c>
      <c r="AL19" s="63" t="n">
        <v>1740</v>
      </c>
      <c r="AM19" s="63" t="n">
        <v>1740</v>
      </c>
      <c r="AN19" s="63" t="n">
        <v>1740</v>
      </c>
      <c r="AO19" s="63" t="n">
        <v>1740</v>
      </c>
      <c r="AP19" s="63" t="n">
        <v>1740</v>
      </c>
      <c r="AQ19" s="3"/>
    </row>
    <row r="20" customFormat="false" ht="13.5" hidden="false" customHeight="true" outlineLevel="0" collapsed="false">
      <c r="A20" s="1"/>
      <c r="B20" s="55" t="s">
        <v>68</v>
      </c>
      <c r="C20" s="83" t="n">
        <v>15625</v>
      </c>
      <c r="D20" s="57" t="n">
        <v>38.1100006103516</v>
      </c>
      <c r="E20" s="84" t="n">
        <v>15564</v>
      </c>
      <c r="F20" s="59" t="n">
        <v>40.7400016784668</v>
      </c>
      <c r="G20" s="84" t="n">
        <f aca="false">E20-C20</f>
        <v>-61</v>
      </c>
      <c r="H20" s="85" t="n">
        <f aca="false">F20-D20</f>
        <v>2.63000106811523</v>
      </c>
      <c r="I20" s="49"/>
      <c r="J20" s="55" t="s">
        <v>68</v>
      </c>
      <c r="K20" s="83" t="n">
        <v>15500</v>
      </c>
      <c r="L20" s="57" t="n">
        <v>29.6599998474121</v>
      </c>
      <c r="M20" s="84" t="n">
        <v>15394</v>
      </c>
      <c r="N20" s="59" t="n">
        <v>42.5999984741211</v>
      </c>
      <c r="O20" s="86"/>
      <c r="P20" s="84" t="n">
        <f aca="false">M20-K20</f>
        <v>-106</v>
      </c>
      <c r="Q20" s="85" t="n">
        <f aca="false">N20-L20</f>
        <v>12.939998626709</v>
      </c>
      <c r="R20" s="1"/>
      <c r="S20" s="2"/>
      <c r="T20" s="87" t="s">
        <v>69</v>
      </c>
      <c r="U20" s="88"/>
      <c r="V20" s="89"/>
      <c r="W20" s="90" t="n">
        <v>16425</v>
      </c>
      <c r="X20" s="2"/>
      <c r="Y20" s="90" t="n">
        <v>17350</v>
      </c>
      <c r="Z20" s="2"/>
      <c r="AA20" s="2"/>
      <c r="AB20" s="87" t="s">
        <v>70</v>
      </c>
      <c r="AC20" s="88"/>
      <c r="AD20" s="89"/>
      <c r="AE20" s="90" t="n">
        <v>19350</v>
      </c>
      <c r="AF20" s="2"/>
      <c r="AG20" s="2"/>
      <c r="AH20" s="2"/>
      <c r="AI20" s="3"/>
      <c r="AJ20" s="78"/>
      <c r="AK20" s="15"/>
      <c r="AL20" s="15"/>
      <c r="AM20" s="15"/>
      <c r="AN20" s="15"/>
      <c r="AO20" s="15"/>
      <c r="AP20" s="15"/>
      <c r="AQ20" s="3"/>
    </row>
    <row r="21" customFormat="false" ht="13.5" hidden="false" customHeight="true" outlineLevel="0" collapsed="false">
      <c r="A21" s="1"/>
      <c r="B21" s="55" t="s">
        <v>71</v>
      </c>
      <c r="C21" s="83" t="n">
        <v>15850</v>
      </c>
      <c r="D21" s="57" t="n">
        <v>36.6599998474121</v>
      </c>
      <c r="E21" s="109" t="n">
        <v>15814</v>
      </c>
      <c r="F21" s="59" t="n">
        <v>44.3199996948242</v>
      </c>
      <c r="G21" s="84" t="n">
        <f aca="false">E21-C21</f>
        <v>-36</v>
      </c>
      <c r="H21" s="85" t="n">
        <f aca="false">F21-D21</f>
        <v>7.65999984741211</v>
      </c>
      <c r="I21" s="49"/>
      <c r="J21" s="55" t="s">
        <v>71</v>
      </c>
      <c r="K21" s="83" t="n">
        <v>15675</v>
      </c>
      <c r="L21" s="57" t="n">
        <v>34.1599998474121</v>
      </c>
      <c r="M21" s="84" t="n">
        <v>15588</v>
      </c>
      <c r="N21" s="59" t="n">
        <v>43.1800003051758</v>
      </c>
      <c r="O21" s="86"/>
      <c r="P21" s="84" t="n">
        <f aca="false">M21-K21</f>
        <v>-87</v>
      </c>
      <c r="Q21" s="85" t="n">
        <f aca="false">N21-L21</f>
        <v>9.02000045776367</v>
      </c>
      <c r="R21" s="1"/>
      <c r="S21" s="2"/>
      <c r="T21" s="72" t="s">
        <v>72</v>
      </c>
      <c r="U21" s="73"/>
      <c r="V21" s="74"/>
      <c r="W21" s="75" t="n">
        <v>1734</v>
      </c>
      <c r="X21" s="2"/>
      <c r="Y21" s="75" t="n">
        <v>1725</v>
      </c>
      <c r="Z21" s="2"/>
      <c r="AA21" s="2"/>
      <c r="AB21" s="72" t="s">
        <v>72</v>
      </c>
      <c r="AC21" s="73"/>
      <c r="AD21" s="74"/>
      <c r="AE21" s="75" t="n">
        <v>1854</v>
      </c>
      <c r="AF21" s="2"/>
      <c r="AG21" s="2"/>
      <c r="AH21" s="2"/>
      <c r="AI21" s="3"/>
      <c r="AJ21" s="96" t="s">
        <v>73</v>
      </c>
      <c r="AK21" s="63" t="n">
        <v>16840</v>
      </c>
      <c r="AL21" s="63" t="n">
        <v>17040</v>
      </c>
      <c r="AM21" s="63" t="n">
        <v>19340</v>
      </c>
      <c r="AN21" s="63" t="n">
        <v>18840</v>
      </c>
      <c r="AO21" s="63" t="n">
        <v>18140</v>
      </c>
      <c r="AP21" s="63" t="n">
        <v>18005</v>
      </c>
      <c r="AQ21" s="3"/>
    </row>
    <row r="22" customFormat="false" ht="13.5" hidden="false" customHeight="true" outlineLevel="0" collapsed="false">
      <c r="A22" s="1"/>
      <c r="B22" s="55" t="s">
        <v>74</v>
      </c>
      <c r="C22" s="83" t="n">
        <v>15875</v>
      </c>
      <c r="D22" s="57" t="n">
        <v>34.810001373291</v>
      </c>
      <c r="E22" s="84" t="n">
        <v>15812</v>
      </c>
      <c r="F22" s="59" t="n">
        <v>46.0099983215332</v>
      </c>
      <c r="G22" s="84" t="n">
        <f aca="false">E22-C22</f>
        <v>-63</v>
      </c>
      <c r="H22" s="85" t="n">
        <f aca="false">F22-D22</f>
        <v>11.1999969482422</v>
      </c>
      <c r="I22" s="49"/>
      <c r="J22" s="55" t="s">
        <v>74</v>
      </c>
      <c r="K22" s="83" t="n">
        <v>15725</v>
      </c>
      <c r="L22" s="57" t="n">
        <v>31.9899997711182</v>
      </c>
      <c r="M22" s="84" t="n">
        <v>15656</v>
      </c>
      <c r="N22" s="59" t="n">
        <v>42.9199981689453</v>
      </c>
      <c r="O22" s="86"/>
      <c r="P22" s="84" t="n">
        <f aca="false">M22-K22</f>
        <v>-69</v>
      </c>
      <c r="Q22" s="85" t="n">
        <f aca="false">N22-L22</f>
        <v>10.9299983978271</v>
      </c>
      <c r="R22" s="1"/>
      <c r="S22" s="2"/>
      <c r="T22" s="72" t="s">
        <v>75</v>
      </c>
      <c r="U22" s="73"/>
      <c r="V22" s="74"/>
      <c r="W22" s="75" t="n">
        <v>18159</v>
      </c>
      <c r="X22" s="2"/>
      <c r="Y22" s="75" t="n">
        <v>19075</v>
      </c>
      <c r="Z22" s="2"/>
      <c r="AA22" s="2"/>
      <c r="AB22" s="72" t="s">
        <v>75</v>
      </c>
      <c r="AC22" s="73"/>
      <c r="AD22" s="74"/>
      <c r="AE22" s="75" t="n">
        <v>21204</v>
      </c>
      <c r="AF22" s="2"/>
      <c r="AG22" s="2"/>
      <c r="AH22" s="2"/>
      <c r="AI22" s="3"/>
      <c r="AJ22" s="96"/>
      <c r="AK22" s="15"/>
      <c r="AL22" s="15"/>
      <c r="AM22" s="15"/>
      <c r="AN22" s="15"/>
      <c r="AO22" s="15"/>
      <c r="AP22" s="15"/>
      <c r="AQ22" s="3"/>
    </row>
    <row r="23" customFormat="false" ht="13.5" hidden="false" customHeight="true" outlineLevel="0" collapsed="false">
      <c r="A23" s="1"/>
      <c r="B23" s="55" t="s">
        <v>76</v>
      </c>
      <c r="C23" s="83" t="n">
        <v>15750</v>
      </c>
      <c r="D23" s="57" t="n">
        <v>32.5</v>
      </c>
      <c r="E23" s="84" t="n">
        <v>15689</v>
      </c>
      <c r="F23" s="59" t="n">
        <v>49.6800003051758</v>
      </c>
      <c r="G23" s="84" t="n">
        <f aca="false">E23-C23</f>
        <v>-61</v>
      </c>
      <c r="H23" s="85" t="n">
        <f aca="false">F23-D23</f>
        <v>17.1800003051758</v>
      </c>
      <c r="I23" s="49"/>
      <c r="J23" s="55" t="s">
        <v>76</v>
      </c>
      <c r="K23" s="83" t="n">
        <v>15550</v>
      </c>
      <c r="L23" s="57" t="n">
        <v>27.7399997711182</v>
      </c>
      <c r="M23" s="84" t="n">
        <v>15517</v>
      </c>
      <c r="N23" s="59" t="n">
        <v>31.4599990844727</v>
      </c>
      <c r="O23" s="86"/>
      <c r="P23" s="84" t="n">
        <f aca="false">M23-K23</f>
        <v>-33</v>
      </c>
      <c r="Q23" s="85" t="n">
        <f aca="false">N23-L23</f>
        <v>3.71999931335449</v>
      </c>
      <c r="R23" s="1"/>
      <c r="S23" s="2"/>
      <c r="T23" s="72" t="s">
        <v>77</v>
      </c>
      <c r="U23" s="73"/>
      <c r="V23" s="74"/>
      <c r="W23" s="75" t="n">
        <v>1144</v>
      </c>
      <c r="X23" s="2"/>
      <c r="Y23" s="75" t="n">
        <v>2323</v>
      </c>
      <c r="Z23" s="2"/>
      <c r="AA23" s="2"/>
      <c r="AB23" s="72" t="s">
        <v>77</v>
      </c>
      <c r="AC23" s="73"/>
      <c r="AD23" s="74"/>
      <c r="AE23" s="75" t="n">
        <v>2360</v>
      </c>
      <c r="AF23" s="2"/>
      <c r="AG23" s="2"/>
      <c r="AH23" s="2"/>
      <c r="AI23" s="3"/>
      <c r="AJ23" s="78"/>
      <c r="AK23" s="15"/>
      <c r="AL23" s="15"/>
      <c r="AM23" s="15"/>
      <c r="AN23" s="15"/>
      <c r="AO23" s="15"/>
      <c r="AP23" s="15"/>
      <c r="AQ23" s="3"/>
    </row>
    <row r="24" customFormat="false" ht="13.5" hidden="false" customHeight="true" outlineLevel="0" collapsed="false">
      <c r="A24" s="1"/>
      <c r="B24" s="55" t="s">
        <v>78</v>
      </c>
      <c r="C24" s="83" t="n">
        <v>15725</v>
      </c>
      <c r="D24" s="57" t="n">
        <v>34.6599998474121</v>
      </c>
      <c r="E24" s="84" t="n">
        <v>15664</v>
      </c>
      <c r="F24" s="59" t="n">
        <v>49.5</v>
      </c>
      <c r="G24" s="84" t="n">
        <f aca="false">E24-C24</f>
        <v>-61</v>
      </c>
      <c r="H24" s="85" t="n">
        <f aca="false">F24-D24</f>
        <v>14.8400001525879</v>
      </c>
      <c r="I24" s="49"/>
      <c r="J24" s="55" t="s">
        <v>78</v>
      </c>
      <c r="K24" s="83" t="n">
        <v>15525</v>
      </c>
      <c r="L24" s="57" t="n">
        <v>32.2000007629395</v>
      </c>
      <c r="M24" s="84" t="n">
        <v>15484</v>
      </c>
      <c r="N24" s="59" t="n">
        <v>35.4799995422363</v>
      </c>
      <c r="O24" s="86"/>
      <c r="P24" s="84" t="n">
        <f aca="false">M24-K24</f>
        <v>-41</v>
      </c>
      <c r="Q24" s="85" t="n">
        <f aca="false">N24-L24</f>
        <v>3.27999877929688</v>
      </c>
      <c r="R24" s="1"/>
      <c r="S24" s="2"/>
      <c r="T24" s="2"/>
      <c r="U24" s="2"/>
      <c r="V24" s="2"/>
      <c r="W24" s="62"/>
      <c r="X24" s="2"/>
      <c r="Y24" s="62"/>
      <c r="Z24" s="2"/>
      <c r="AA24" s="2"/>
      <c r="AB24" s="2"/>
      <c r="AC24" s="2"/>
      <c r="AD24" s="2"/>
      <c r="AE24" s="62"/>
      <c r="AF24" s="2"/>
      <c r="AG24" s="2"/>
      <c r="AH24" s="2"/>
      <c r="AI24" s="3"/>
      <c r="AJ24" s="96" t="s">
        <v>79</v>
      </c>
      <c r="AK24" s="63" t="n">
        <v>5123</v>
      </c>
      <c r="AL24" s="63" t="n">
        <v>4743</v>
      </c>
      <c r="AM24" s="63" t="n">
        <v>2577</v>
      </c>
      <c r="AN24" s="63" t="n">
        <v>3905</v>
      </c>
      <c r="AO24" s="63" t="n">
        <v>4765</v>
      </c>
      <c r="AP24" s="63" t="n">
        <v>4900</v>
      </c>
      <c r="AQ24" s="3"/>
    </row>
    <row r="25" customFormat="false" ht="13.5" hidden="false" customHeight="true" outlineLevel="0" collapsed="false">
      <c r="A25" s="1"/>
      <c r="B25" s="55" t="s">
        <v>80</v>
      </c>
      <c r="C25" s="83" t="n">
        <v>15400</v>
      </c>
      <c r="D25" s="57" t="n">
        <v>30.8099994659424</v>
      </c>
      <c r="E25" s="84" t="n">
        <v>15442</v>
      </c>
      <c r="F25" s="59" t="n">
        <v>32.2799987792969</v>
      </c>
      <c r="G25" s="84" t="n">
        <f aca="false">E25-C25</f>
        <v>42</v>
      </c>
      <c r="H25" s="85" t="n">
        <f aca="false">F25-D25</f>
        <v>1.46999931335449</v>
      </c>
      <c r="I25" s="49"/>
      <c r="J25" s="55" t="s">
        <v>80</v>
      </c>
      <c r="K25" s="83" t="n">
        <v>15350</v>
      </c>
      <c r="L25" s="57" t="n">
        <v>31.9899997711182</v>
      </c>
      <c r="M25" s="84" t="n">
        <v>15273</v>
      </c>
      <c r="N25" s="59" t="n">
        <v>33.2200012207031</v>
      </c>
      <c r="O25" s="86"/>
      <c r="P25" s="84" t="n">
        <f aca="false">M25-K25</f>
        <v>-77</v>
      </c>
      <c r="Q25" s="85" t="n">
        <f aca="false">N25-L25</f>
        <v>1.23000144958496</v>
      </c>
      <c r="R25" s="1"/>
      <c r="S25" s="2"/>
      <c r="T25" s="2"/>
      <c r="U25" s="2"/>
      <c r="V25" s="2"/>
      <c r="W25" s="62"/>
      <c r="X25" s="2"/>
      <c r="Y25" s="62"/>
      <c r="Z25" s="2"/>
      <c r="AA25" s="2"/>
      <c r="AB25" s="2"/>
      <c r="AC25" s="2"/>
      <c r="AD25" s="2"/>
      <c r="AE25" s="62"/>
      <c r="AF25" s="2"/>
      <c r="AG25" s="2"/>
      <c r="AH25" s="2"/>
      <c r="AI25" s="3"/>
      <c r="AJ25" s="96"/>
      <c r="AK25" s="15"/>
      <c r="AL25" s="15"/>
      <c r="AM25" s="15"/>
      <c r="AN25" s="15"/>
      <c r="AO25" s="15"/>
      <c r="AP25" s="15"/>
      <c r="AQ25" s="3"/>
    </row>
    <row r="26" customFormat="false" ht="13.5" hidden="false" customHeight="true" outlineLevel="0" collapsed="false">
      <c r="A26" s="1"/>
      <c r="B26" s="55" t="s">
        <v>81</v>
      </c>
      <c r="C26" s="83" t="n">
        <v>15325</v>
      </c>
      <c r="D26" s="57" t="n">
        <v>30.1700000762939</v>
      </c>
      <c r="E26" s="84" t="n">
        <v>15263</v>
      </c>
      <c r="F26" s="59" t="n">
        <v>26.9500007629395</v>
      </c>
      <c r="G26" s="84" t="n">
        <f aca="false">E26-C26</f>
        <v>-62</v>
      </c>
      <c r="H26" s="85" t="n">
        <f aca="false">F26-D26</f>
        <v>-3.21999931335449</v>
      </c>
      <c r="I26" s="49"/>
      <c r="J26" s="55" t="s">
        <v>81</v>
      </c>
      <c r="K26" s="83" t="n">
        <v>15425</v>
      </c>
      <c r="L26" s="57" t="n">
        <v>31.3999996185303</v>
      </c>
      <c r="M26" s="84" t="n">
        <v>15219</v>
      </c>
      <c r="N26" s="59" t="n">
        <v>29.7199993133545</v>
      </c>
      <c r="O26" s="86"/>
      <c r="P26" s="84" t="n">
        <f aca="false">M26-K26</f>
        <v>-206</v>
      </c>
      <c r="Q26" s="85" t="n">
        <f aca="false">N26-L26</f>
        <v>-1.68000030517578</v>
      </c>
      <c r="R26" s="1"/>
      <c r="S26" s="2"/>
      <c r="T26" s="61" t="s">
        <v>82</v>
      </c>
      <c r="U26" s="2"/>
      <c r="V26" s="2"/>
      <c r="W26" s="62"/>
      <c r="X26" s="2"/>
      <c r="Y26" s="62"/>
      <c r="Z26" s="2"/>
      <c r="AA26" s="2"/>
      <c r="AB26" s="61" t="s">
        <v>83</v>
      </c>
      <c r="AC26" s="2"/>
      <c r="AD26" s="2"/>
      <c r="AE26" s="62"/>
      <c r="AF26" s="2"/>
      <c r="AG26" s="2"/>
      <c r="AH26" s="2"/>
      <c r="AI26" s="3"/>
      <c r="AJ26" s="15"/>
      <c r="AK26" s="15"/>
      <c r="AL26" s="15"/>
      <c r="AM26" s="15"/>
      <c r="AN26" s="15"/>
      <c r="AO26" s="15"/>
      <c r="AP26" s="15"/>
      <c r="AQ26" s="3"/>
    </row>
    <row r="27" customFormat="false" ht="13.5" hidden="false" customHeight="true" outlineLevel="0" collapsed="false">
      <c r="A27" s="1"/>
      <c r="B27" s="55" t="s">
        <v>84</v>
      </c>
      <c r="C27" s="83" t="n">
        <v>15800</v>
      </c>
      <c r="D27" s="57" t="n">
        <v>30.8099994659424</v>
      </c>
      <c r="E27" s="84"/>
      <c r="F27" s="59"/>
      <c r="G27" s="84" t="n">
        <f aca="false">E27-C27</f>
        <v>-15800</v>
      </c>
      <c r="H27" s="85" t="n">
        <f aca="false">F27-D27</f>
        <v>-30.8099994659424</v>
      </c>
      <c r="I27" s="49"/>
      <c r="J27" s="55" t="s">
        <v>84</v>
      </c>
      <c r="K27" s="83" t="n">
        <v>15900</v>
      </c>
      <c r="L27" s="57" t="n">
        <v>31.3999996185303</v>
      </c>
      <c r="M27" s="84" t="n">
        <v>15922</v>
      </c>
      <c r="N27" s="59" t="n">
        <v>42.3199996948242</v>
      </c>
      <c r="O27" s="86"/>
      <c r="P27" s="84" t="n">
        <f aca="false">M27-K27</f>
        <v>22</v>
      </c>
      <c r="Q27" s="85" t="n">
        <f aca="false">N27-L27</f>
        <v>10.9200000762939</v>
      </c>
      <c r="R27" s="1"/>
      <c r="S27" s="2"/>
      <c r="T27" s="2"/>
      <c r="U27" s="2"/>
      <c r="V27" s="2"/>
      <c r="W27" s="62"/>
      <c r="X27" s="2"/>
      <c r="Y27" s="62"/>
      <c r="Z27" s="2"/>
      <c r="AA27" s="2"/>
      <c r="AB27" s="2"/>
      <c r="AC27" s="2"/>
      <c r="AD27" s="2"/>
      <c r="AE27" s="62"/>
      <c r="AF27" s="2"/>
      <c r="AG27" s="2"/>
      <c r="AH27" s="2"/>
      <c r="AI27" s="3"/>
      <c r="AJ27" s="110" t="s">
        <v>85</v>
      </c>
      <c r="AK27" s="15"/>
      <c r="AL27" s="15"/>
      <c r="AM27" s="15"/>
      <c r="AN27" s="15"/>
      <c r="AO27" s="15"/>
      <c r="AP27" s="15"/>
      <c r="AQ27" s="3"/>
    </row>
    <row r="28" customFormat="false" ht="13.5" hidden="false" customHeight="true" outlineLevel="0" collapsed="false">
      <c r="A28" s="1"/>
      <c r="B28" s="55" t="s">
        <v>86</v>
      </c>
      <c r="C28" s="109" t="n">
        <v>16625</v>
      </c>
      <c r="D28" s="57" t="n">
        <v>40</v>
      </c>
      <c r="E28" s="84"/>
      <c r="F28" s="59"/>
      <c r="G28" s="84" t="n">
        <f aca="false">E28-C28</f>
        <v>-16625</v>
      </c>
      <c r="H28" s="85" t="n">
        <f aca="false">F28-D28</f>
        <v>-40</v>
      </c>
      <c r="I28" s="49"/>
      <c r="J28" s="55" t="s">
        <v>86</v>
      </c>
      <c r="K28" s="109" t="n">
        <v>16875</v>
      </c>
      <c r="L28" s="57" t="n">
        <v>40</v>
      </c>
      <c r="M28" s="109" t="n">
        <v>17260</v>
      </c>
      <c r="N28" s="59" t="n">
        <v>54.0099983215332</v>
      </c>
      <c r="O28" s="86"/>
      <c r="P28" s="84" t="n">
        <f aca="false">M28-K28</f>
        <v>385</v>
      </c>
      <c r="Q28" s="85" t="n">
        <f aca="false">N28-L28</f>
        <v>14.0099983215332</v>
      </c>
      <c r="R28" s="1"/>
      <c r="S28" s="2"/>
      <c r="T28" s="61" t="s">
        <v>87</v>
      </c>
      <c r="U28" s="2"/>
      <c r="V28" s="2"/>
      <c r="W28" s="62"/>
      <c r="X28" s="2"/>
      <c r="Y28" s="62"/>
      <c r="Z28" s="2"/>
      <c r="AA28" s="2"/>
      <c r="AB28" s="61" t="s">
        <v>87</v>
      </c>
      <c r="AC28" s="2"/>
      <c r="AD28" s="2"/>
      <c r="AE28" s="62"/>
      <c r="AF28" s="2"/>
      <c r="AG28" s="2"/>
      <c r="AH28" s="2"/>
      <c r="AI28" s="3"/>
      <c r="AJ28" s="78" t="s">
        <v>88</v>
      </c>
      <c r="AK28" s="91" t="s">
        <v>89</v>
      </c>
      <c r="AL28" s="91" t="s">
        <v>89</v>
      </c>
      <c r="AM28" s="91" t="s">
        <v>89</v>
      </c>
      <c r="AN28" s="91" t="s">
        <v>89</v>
      </c>
      <c r="AO28" s="91" t="s">
        <v>89</v>
      </c>
      <c r="AP28" s="91" t="s">
        <v>89</v>
      </c>
      <c r="AQ28" s="3"/>
    </row>
    <row r="29" customFormat="false" ht="13.5" hidden="false" customHeight="true" outlineLevel="0" collapsed="false">
      <c r="A29" s="1"/>
      <c r="B29" s="55" t="s">
        <v>90</v>
      </c>
      <c r="C29" s="83" t="n">
        <v>16475</v>
      </c>
      <c r="D29" s="57" t="n">
        <v>37.7700004577637</v>
      </c>
      <c r="E29" s="84"/>
      <c r="F29" s="59"/>
      <c r="G29" s="84" t="n">
        <f aca="false">E29-C29</f>
        <v>-16475</v>
      </c>
      <c r="H29" s="85" t="n">
        <f aca="false">F29-D29</f>
        <v>-37.7700004577637</v>
      </c>
      <c r="I29" s="49"/>
      <c r="J29" s="55" t="s">
        <v>90</v>
      </c>
      <c r="K29" s="83" t="n">
        <v>16750</v>
      </c>
      <c r="L29" s="57" t="n">
        <v>37.5</v>
      </c>
      <c r="M29" s="84" t="n">
        <v>17008</v>
      </c>
      <c r="N29" s="59" t="n">
        <v>44.9700012207031</v>
      </c>
      <c r="O29" s="86"/>
      <c r="P29" s="84" t="n">
        <f aca="false">M29-K29</f>
        <v>258</v>
      </c>
      <c r="Q29" s="85" t="n">
        <f aca="false">N29-L29</f>
        <v>7.47000122070313</v>
      </c>
      <c r="R29" s="1"/>
      <c r="S29" s="2"/>
      <c r="T29" s="72" t="s">
        <v>91</v>
      </c>
      <c r="U29" s="73"/>
      <c r="V29" s="74"/>
      <c r="W29" s="75" t="n">
        <v>1160</v>
      </c>
      <c r="X29" s="2"/>
      <c r="Y29" s="75" t="n">
        <v>1160</v>
      </c>
      <c r="Z29" s="2"/>
      <c r="AA29" s="2"/>
      <c r="AB29" s="72" t="s">
        <v>91</v>
      </c>
      <c r="AC29" s="73"/>
      <c r="AD29" s="74"/>
      <c r="AE29" s="75" t="n">
        <v>1500</v>
      </c>
      <c r="AF29" s="2"/>
      <c r="AG29" s="2"/>
      <c r="AH29" s="2"/>
      <c r="AI29" s="3"/>
      <c r="AJ29" s="78" t="s">
        <v>92</v>
      </c>
      <c r="AK29" s="91" t="s">
        <v>89</v>
      </c>
      <c r="AL29" s="91" t="s">
        <v>89</v>
      </c>
      <c r="AM29" s="91" t="s">
        <v>89</v>
      </c>
      <c r="AN29" s="91" t="s">
        <v>89</v>
      </c>
      <c r="AO29" s="91" t="s">
        <v>89</v>
      </c>
      <c r="AP29" s="91" t="s">
        <v>89</v>
      </c>
      <c r="AQ29" s="3"/>
    </row>
    <row r="30" customFormat="false" ht="13.5" hidden="false" customHeight="true" outlineLevel="0" collapsed="false">
      <c r="A30" s="1"/>
      <c r="B30" s="55" t="s">
        <v>93</v>
      </c>
      <c r="C30" s="83" t="n">
        <v>15825</v>
      </c>
      <c r="D30" s="57" t="n">
        <v>30.1800003051758</v>
      </c>
      <c r="E30" s="84"/>
      <c r="F30" s="59"/>
      <c r="G30" s="84" t="n">
        <f aca="false">E30-C30</f>
        <v>-15825</v>
      </c>
      <c r="H30" s="85" t="n">
        <f aca="false">F30-D30</f>
        <v>-30.1800003051758</v>
      </c>
      <c r="I30" s="49"/>
      <c r="J30" s="55" t="s">
        <v>93</v>
      </c>
      <c r="K30" s="83" t="n">
        <v>16250</v>
      </c>
      <c r="L30" s="57" t="n">
        <v>34</v>
      </c>
      <c r="M30" s="84" t="n">
        <v>16442</v>
      </c>
      <c r="N30" s="59" t="n">
        <v>38.5499992370606</v>
      </c>
      <c r="O30" s="86"/>
      <c r="P30" s="84" t="n">
        <f aca="false">M30-K30</f>
        <v>192</v>
      </c>
      <c r="Q30" s="85" t="n">
        <f aca="false">N30-L30</f>
        <v>4.54999923706055</v>
      </c>
      <c r="R30" s="1"/>
      <c r="S30" s="2"/>
      <c r="T30" s="72" t="s">
        <v>94</v>
      </c>
      <c r="U30" s="73"/>
      <c r="V30" s="74"/>
      <c r="W30" s="75" t="n">
        <v>1160</v>
      </c>
      <c r="X30" s="2"/>
      <c r="Y30" s="75" t="n">
        <v>1160</v>
      </c>
      <c r="Z30" s="2"/>
      <c r="AA30" s="2"/>
      <c r="AB30" s="72" t="s">
        <v>94</v>
      </c>
      <c r="AC30" s="73"/>
      <c r="AD30" s="74"/>
      <c r="AE30" s="75" t="n">
        <v>1500</v>
      </c>
      <c r="AF30" s="2"/>
      <c r="AG30" s="2"/>
      <c r="AH30" s="2"/>
      <c r="AI30" s="3"/>
      <c r="AJ30" s="15"/>
      <c r="AK30" s="15"/>
      <c r="AL30" s="15"/>
      <c r="AM30" s="15"/>
      <c r="AN30" s="15"/>
      <c r="AO30" s="15"/>
      <c r="AP30" s="15"/>
      <c r="AQ30" s="3"/>
    </row>
    <row r="31" customFormat="false" ht="13.5" hidden="false" customHeight="true" outlineLevel="0" collapsed="false">
      <c r="A31" s="1"/>
      <c r="B31" s="55" t="s">
        <v>95</v>
      </c>
      <c r="C31" s="83" t="n">
        <v>14950</v>
      </c>
      <c r="D31" s="57" t="n">
        <v>26.9599990844727</v>
      </c>
      <c r="E31" s="84"/>
      <c r="F31" s="59"/>
      <c r="G31" s="84" t="n">
        <f aca="false">E31-C31</f>
        <v>-14950</v>
      </c>
      <c r="H31" s="85" t="n">
        <f aca="false">F31-D31</f>
        <v>-26.9599990844727</v>
      </c>
      <c r="I31" s="49"/>
      <c r="J31" s="55" t="s">
        <v>95</v>
      </c>
      <c r="K31" s="83" t="n">
        <v>15525</v>
      </c>
      <c r="L31" s="57" t="n">
        <v>26.75</v>
      </c>
      <c r="M31" s="84" t="n">
        <v>15629</v>
      </c>
      <c r="N31" s="59" t="n">
        <v>31.3700008392334</v>
      </c>
      <c r="O31" s="86"/>
      <c r="P31" s="84" t="n">
        <f aca="false">M31-K31</f>
        <v>104</v>
      </c>
      <c r="Q31" s="85" t="n">
        <f aca="false">N31-L31</f>
        <v>4.6200008392334</v>
      </c>
      <c r="R31" s="1"/>
      <c r="S31" s="2"/>
      <c r="T31" s="72" t="s">
        <v>96</v>
      </c>
      <c r="U31" s="73"/>
      <c r="V31" s="74"/>
      <c r="W31" s="81" t="n">
        <v>574</v>
      </c>
      <c r="X31" s="2"/>
      <c r="Y31" s="81" t="n">
        <v>564</v>
      </c>
      <c r="Z31" s="2"/>
      <c r="AA31" s="2"/>
      <c r="AB31" s="72" t="s">
        <v>96</v>
      </c>
      <c r="AC31" s="73"/>
      <c r="AD31" s="74"/>
      <c r="AE31" s="81" t="n">
        <v>568</v>
      </c>
      <c r="AF31" s="2"/>
      <c r="AG31" s="2"/>
      <c r="AH31" s="2"/>
      <c r="AI31" s="3"/>
      <c r="AJ31" s="15"/>
      <c r="AK31" s="15"/>
      <c r="AL31" s="15"/>
      <c r="AM31" s="15"/>
      <c r="AN31" s="15"/>
      <c r="AO31" s="15"/>
      <c r="AP31" s="15"/>
      <c r="AQ31" s="3"/>
    </row>
    <row r="32" customFormat="false" ht="13.5" hidden="false" customHeight="true" outlineLevel="0" collapsed="false">
      <c r="A32" s="1"/>
      <c r="B32" s="55" t="s">
        <v>97</v>
      </c>
      <c r="C32" s="83" t="n">
        <v>13900</v>
      </c>
      <c r="D32" s="57" t="n">
        <v>25.1100006103516</v>
      </c>
      <c r="E32" s="84"/>
      <c r="F32" s="59"/>
      <c r="G32" s="84" t="n">
        <f aca="false">E32-C32</f>
        <v>-13900</v>
      </c>
      <c r="H32" s="85" t="n">
        <f aca="false">F32-D32</f>
        <v>-25.1100006103516</v>
      </c>
      <c r="I32" s="49"/>
      <c r="J32" s="55" t="s">
        <v>97</v>
      </c>
      <c r="K32" s="83" t="n">
        <v>14450</v>
      </c>
      <c r="L32" s="57" t="n">
        <v>30.6000003814697</v>
      </c>
      <c r="M32" s="84" t="n">
        <v>14427</v>
      </c>
      <c r="N32" s="59" t="n">
        <v>24.7000007629395</v>
      </c>
      <c r="O32" s="86"/>
      <c r="P32" s="84" t="n">
        <f aca="false">M32-K32</f>
        <v>-23</v>
      </c>
      <c r="Q32" s="85" t="n">
        <f aca="false">N32-L32</f>
        <v>-5.89999961853027</v>
      </c>
      <c r="R32" s="1"/>
      <c r="S32" s="2"/>
      <c r="T32" s="72" t="s">
        <v>98</v>
      </c>
      <c r="U32" s="73"/>
      <c r="V32" s="74"/>
      <c r="W32" s="75" t="n">
        <v>1718</v>
      </c>
      <c r="X32" s="2"/>
      <c r="Y32" s="75" t="n">
        <v>2887</v>
      </c>
      <c r="Z32" s="2"/>
      <c r="AA32" s="2"/>
      <c r="AB32" s="72" t="s">
        <v>98</v>
      </c>
      <c r="AC32" s="73"/>
      <c r="AD32" s="74"/>
      <c r="AE32" s="75" t="n">
        <v>2928</v>
      </c>
      <c r="AF32" s="2"/>
      <c r="AG32" s="2"/>
      <c r="AH32" s="2"/>
      <c r="AI32" s="3"/>
      <c r="AJ32" s="15" t="s">
        <v>99</v>
      </c>
      <c r="AK32" s="54" t="str">
        <f aca="false">(AK7)</f>
        <v>Sat</v>
      </c>
      <c r="AL32" s="54" t="str">
        <f aca="false">(AL7)</f>
        <v>Sun</v>
      </c>
      <c r="AM32" s="54" t="str">
        <f aca="false">(AM7)</f>
        <v>Mon</v>
      </c>
      <c r="AN32" s="54" t="str">
        <f aca="false">(AN7)</f>
        <v>Tue</v>
      </c>
      <c r="AO32" s="54" t="str">
        <f aca="false">(AO7)</f>
        <v>Wed</v>
      </c>
      <c r="AP32" s="54" t="str">
        <f aca="false">(AP7)</f>
        <v>Thu</v>
      </c>
      <c r="AQ32" s="3"/>
    </row>
    <row r="33" customFormat="false" ht="13.5" hidden="false" customHeight="true" outlineLevel="0" collapsed="false">
      <c r="A33" s="1"/>
      <c r="B33" s="55" t="s">
        <v>100</v>
      </c>
      <c r="C33" s="83" t="n">
        <v>12575</v>
      </c>
      <c r="D33" s="57" t="n">
        <v>24.8099994659424</v>
      </c>
      <c r="E33" s="84"/>
      <c r="F33" s="59"/>
      <c r="G33" s="84" t="n">
        <f aca="false">E33-C33</f>
        <v>-12575</v>
      </c>
      <c r="H33" s="85" t="n">
        <f aca="false">F33-D33</f>
        <v>-24.8099994659424</v>
      </c>
      <c r="I33" s="49"/>
      <c r="J33" s="55" t="s">
        <v>100</v>
      </c>
      <c r="K33" s="83" t="n">
        <v>12850</v>
      </c>
      <c r="L33" s="57" t="n">
        <v>21.9699993133545</v>
      </c>
      <c r="M33" s="84" t="n">
        <v>13142</v>
      </c>
      <c r="N33" s="59" t="n">
        <v>26.8899993896484</v>
      </c>
      <c r="O33" s="86"/>
      <c r="P33" s="84" t="n">
        <f aca="false">M33-K33</f>
        <v>292</v>
      </c>
      <c r="Q33" s="85" t="n">
        <f aca="false">N33-L33</f>
        <v>4.92000007629395</v>
      </c>
      <c r="R33" s="1"/>
      <c r="S33" s="2"/>
      <c r="T33" s="72" t="s">
        <v>101</v>
      </c>
      <c r="U33" s="73"/>
      <c r="V33" s="74"/>
      <c r="W33" s="81" t="s">
        <v>102</v>
      </c>
      <c r="X33" s="2"/>
      <c r="Y33" s="81" t="s">
        <v>102</v>
      </c>
      <c r="Z33" s="2"/>
      <c r="AA33" s="2"/>
      <c r="AB33" s="72" t="s">
        <v>101</v>
      </c>
      <c r="AC33" s="73"/>
      <c r="AD33" s="74"/>
      <c r="AE33" s="81" t="s">
        <v>102</v>
      </c>
      <c r="AF33" s="2"/>
      <c r="AG33" s="2"/>
      <c r="AH33" s="2"/>
      <c r="AI33" s="3"/>
      <c r="AJ33" s="15"/>
      <c r="AK33" s="15"/>
      <c r="AL33" s="15"/>
      <c r="AM33" s="15"/>
      <c r="AN33" s="15"/>
      <c r="AO33" s="15"/>
      <c r="AP33" s="15"/>
      <c r="AQ33" s="3"/>
    </row>
    <row r="34" customFormat="false" ht="13.5" hidden="false" customHeight="true" outlineLevel="0" collapsed="false">
      <c r="A34" s="1"/>
      <c r="B34" s="64" t="s">
        <v>103</v>
      </c>
      <c r="C34" s="111" t="n">
        <v>11325</v>
      </c>
      <c r="D34" s="66" t="n">
        <v>24.9500007629395</v>
      </c>
      <c r="E34" s="112"/>
      <c r="F34" s="68"/>
      <c r="G34" s="112" t="n">
        <f aca="false">E34-C34</f>
        <v>-11325</v>
      </c>
      <c r="H34" s="113" t="n">
        <f aca="false">F34-D34</f>
        <v>-24.9500007629395</v>
      </c>
      <c r="I34" s="49"/>
      <c r="J34" s="64" t="s">
        <v>103</v>
      </c>
      <c r="K34" s="111" t="n">
        <v>11375</v>
      </c>
      <c r="L34" s="66" t="n">
        <v>21.8999996185303</v>
      </c>
      <c r="M34" s="112" t="n">
        <v>12214</v>
      </c>
      <c r="N34" s="68" t="n">
        <v>23.3700008392334</v>
      </c>
      <c r="O34" s="114"/>
      <c r="P34" s="112" t="n">
        <f aca="false">M34-K34</f>
        <v>839</v>
      </c>
      <c r="Q34" s="113" t="n">
        <f aca="false">N34-L34</f>
        <v>1.47000122070313</v>
      </c>
      <c r="R34" s="1"/>
      <c r="S34" s="2"/>
      <c r="T34" s="72" t="s">
        <v>104</v>
      </c>
      <c r="U34" s="73"/>
      <c r="V34" s="74"/>
      <c r="W34" s="81"/>
      <c r="X34" s="2"/>
      <c r="Y34" s="81"/>
      <c r="Z34" s="2"/>
      <c r="AA34" s="2"/>
      <c r="AB34" s="72" t="s">
        <v>104</v>
      </c>
      <c r="AC34" s="73"/>
      <c r="AD34" s="74"/>
      <c r="AE34" s="81"/>
      <c r="AF34" s="2"/>
      <c r="AG34" s="2"/>
      <c r="AH34" s="2"/>
      <c r="AI34" s="3"/>
      <c r="AJ34" s="78" t="s">
        <v>62</v>
      </c>
      <c r="AK34" s="105" t="n">
        <v>15204</v>
      </c>
      <c r="AL34" s="105" t="n">
        <v>15358</v>
      </c>
      <c r="AM34" s="105" t="n">
        <v>17913</v>
      </c>
      <c r="AN34" s="105" t="n">
        <v>17909</v>
      </c>
      <c r="AO34" s="105" t="n">
        <v>17966</v>
      </c>
      <c r="AP34" s="105" t="n">
        <v>17912</v>
      </c>
      <c r="AQ34" s="3"/>
    </row>
    <row r="35" customFormat="false" ht="13.5" hidden="false" customHeight="true" outlineLevel="0" collapsed="false">
      <c r="A35" s="1"/>
      <c r="B35" s="11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2"/>
      <c r="T35" s="72" t="s">
        <v>105</v>
      </c>
      <c r="U35" s="73"/>
      <c r="V35" s="74"/>
      <c r="W35" s="81"/>
      <c r="X35" s="2"/>
      <c r="Y35" s="81"/>
      <c r="Z35" s="2"/>
      <c r="AA35" s="2"/>
      <c r="AB35" s="72" t="s">
        <v>105</v>
      </c>
      <c r="AC35" s="73"/>
      <c r="AD35" s="74"/>
      <c r="AE35" s="81"/>
      <c r="AF35" s="2"/>
      <c r="AG35" s="2"/>
      <c r="AH35" s="2"/>
      <c r="AI35" s="3"/>
      <c r="AJ35" s="3"/>
      <c r="AK35" s="3"/>
      <c r="AL35" s="3"/>
      <c r="AM35" s="3"/>
      <c r="AN35" s="3"/>
      <c r="AO35" s="3"/>
      <c r="AP35" s="3"/>
      <c r="AQ35" s="3"/>
    </row>
    <row r="36" customFormat="false" ht="18.75" hidden="false" customHeight="false" outlineLevel="0" collapsed="false">
      <c r="A36" s="1"/>
      <c r="B36" s="5"/>
      <c r="C36" s="116" t="s">
        <v>106</v>
      </c>
      <c r="D36" s="117" t="n">
        <f aca="true">TODAY()</f>
        <v>45926</v>
      </c>
      <c r="E36" s="5"/>
      <c r="F36" s="5"/>
      <c r="G36" s="5"/>
      <c r="H36" s="5"/>
      <c r="I36" s="1"/>
      <c r="J36" s="118" t="s">
        <v>107</v>
      </c>
      <c r="K36" s="119" t="s">
        <v>108</v>
      </c>
      <c r="L36" s="117" t="n">
        <v>37196</v>
      </c>
      <c r="M36" s="1"/>
      <c r="N36" s="1"/>
      <c r="O36" s="1"/>
      <c r="P36" s="1"/>
      <c r="Q36" s="1"/>
      <c r="R36" s="1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3"/>
      <c r="AJ36" s="15"/>
      <c r="AK36" s="15"/>
      <c r="AL36" s="15"/>
      <c r="AM36" s="15"/>
      <c r="AN36" s="15"/>
      <c r="AO36" s="15"/>
      <c r="AP36" s="15"/>
      <c r="AQ36" s="3"/>
    </row>
    <row r="37" customFormat="false" ht="12.75" hidden="false" customHeight="false" outlineLevel="0" collapsed="false">
      <c r="A37" s="1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3"/>
      <c r="AJ37" s="15"/>
      <c r="AK37" s="120" t="s">
        <v>109</v>
      </c>
      <c r="AL37" s="120"/>
      <c r="AM37" s="120"/>
      <c r="AN37" s="120"/>
      <c r="AO37" s="15"/>
      <c r="AP37" s="15"/>
      <c r="AQ37" s="3"/>
    </row>
    <row r="38" customFormat="false" ht="15.75" hidden="false" customHeight="false" outlineLevel="0" collapsed="false">
      <c r="A38" s="1"/>
      <c r="B38" s="4" t="s">
        <v>110</v>
      </c>
      <c r="C38" s="5"/>
      <c r="D38" s="5"/>
      <c r="E38" s="5"/>
      <c r="F38" s="5"/>
      <c r="G38" s="5"/>
      <c r="H38" s="5"/>
      <c r="I38" s="1"/>
      <c r="J38" s="1"/>
      <c r="K38" s="1"/>
      <c r="L38" s="1"/>
      <c r="M38" s="1"/>
      <c r="N38" s="1"/>
      <c r="O38" s="1"/>
      <c r="P38" s="1"/>
      <c r="Q38" s="1"/>
      <c r="R38" s="1"/>
      <c r="S38" s="2"/>
      <c r="T38" s="61" t="s">
        <v>111</v>
      </c>
      <c r="U38" s="2"/>
      <c r="V38" s="2"/>
      <c r="W38" s="2"/>
      <c r="X38" s="2"/>
      <c r="Y38" s="2"/>
      <c r="Z38" s="2"/>
      <c r="AA38" s="2"/>
      <c r="AB38" s="61" t="s">
        <v>111</v>
      </c>
      <c r="AC38" s="2"/>
      <c r="AD38" s="2"/>
      <c r="AE38" s="2"/>
      <c r="AF38" s="2"/>
      <c r="AG38" s="2"/>
      <c r="AH38" s="2"/>
      <c r="AI38" s="3"/>
      <c r="AJ38" s="15"/>
      <c r="AK38" s="121" t="n">
        <v>0</v>
      </c>
      <c r="AL38" s="121"/>
      <c r="AM38" s="121"/>
      <c r="AN38" s="121"/>
      <c r="AO38" s="15"/>
      <c r="AP38" s="15"/>
      <c r="AQ38" s="3"/>
    </row>
    <row r="39" customFormat="false" ht="12.75" hidden="false" customHeight="false" outlineLevel="0" collapsed="false">
      <c r="A39" s="1"/>
      <c r="B39" s="122"/>
      <c r="C39" s="123" t="s">
        <v>112</v>
      </c>
      <c r="D39" s="124"/>
      <c r="E39" s="123" t="s">
        <v>113</v>
      </c>
      <c r="F39" s="124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2"/>
      <c r="T39" s="2"/>
      <c r="U39" s="125" t="s">
        <v>114</v>
      </c>
      <c r="V39" s="126" t="s">
        <v>115</v>
      </c>
      <c r="W39" s="127"/>
      <c r="X39" s="127"/>
      <c r="Y39" s="128"/>
      <c r="Z39" s="2"/>
      <c r="AA39" s="2"/>
      <c r="AB39" s="2"/>
      <c r="AC39" s="125" t="s">
        <v>114</v>
      </c>
      <c r="AD39" s="126" t="s">
        <v>115</v>
      </c>
      <c r="AE39" s="127"/>
      <c r="AF39" s="127"/>
      <c r="AG39" s="128"/>
      <c r="AH39" s="2"/>
      <c r="AI39" s="3"/>
      <c r="AJ39" s="15"/>
      <c r="AK39" s="15"/>
      <c r="AL39" s="15"/>
      <c r="AM39" s="15"/>
      <c r="AN39" s="15"/>
      <c r="AO39" s="15"/>
      <c r="AP39" s="15"/>
      <c r="AQ39" s="3"/>
    </row>
    <row r="40" customFormat="false" ht="12.75" hidden="false" customHeight="false" outlineLevel="0" collapsed="false">
      <c r="A40" s="1"/>
      <c r="B40" s="122"/>
      <c r="C40" s="129" t="s">
        <v>116</v>
      </c>
      <c r="D40" s="130" t="s">
        <v>117</v>
      </c>
      <c r="E40" s="130" t="s">
        <v>116</v>
      </c>
      <c r="F40" s="130" t="s">
        <v>117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2"/>
      <c r="T40" s="131" t="s">
        <v>118</v>
      </c>
      <c r="U40" s="132" t="n">
        <v>-1700</v>
      </c>
      <c r="V40" s="133" t="n">
        <v>-441</v>
      </c>
      <c r="W40" s="133"/>
      <c r="X40" s="133"/>
      <c r="Y40" s="133"/>
      <c r="Z40" s="2"/>
      <c r="AA40" s="2"/>
      <c r="AB40" s="131" t="s">
        <v>118</v>
      </c>
      <c r="AC40" s="132" t="n">
        <v>800</v>
      </c>
      <c r="AD40" s="133" t="n">
        <v>186</v>
      </c>
      <c r="AE40" s="133"/>
      <c r="AF40" s="133"/>
      <c r="AG40" s="133"/>
      <c r="AH40" s="2"/>
      <c r="AI40" s="3"/>
      <c r="AJ40" s="15"/>
      <c r="AK40" s="120" t="s">
        <v>119</v>
      </c>
      <c r="AL40" s="120"/>
      <c r="AM40" s="120"/>
      <c r="AN40" s="120"/>
      <c r="AO40" s="15"/>
      <c r="AP40" s="15"/>
      <c r="AQ40" s="3"/>
    </row>
    <row r="41" customFormat="false" ht="12.75" hidden="false" customHeight="false" outlineLevel="0" collapsed="false">
      <c r="A41" s="1"/>
      <c r="B41" s="134"/>
      <c r="C41" s="135" t="n">
        <v>63</v>
      </c>
      <c r="D41" s="135" t="n">
        <v>37</v>
      </c>
      <c r="E41" s="135" t="n">
        <v>66</v>
      </c>
      <c r="F41" s="135" t="n">
        <v>37</v>
      </c>
      <c r="G41" s="1"/>
      <c r="H41" s="1"/>
      <c r="I41" s="1"/>
      <c r="J41" s="1"/>
      <c r="K41" s="1"/>
      <c r="L41" s="1"/>
      <c r="M41" s="1"/>
      <c r="N41" s="136"/>
      <c r="O41" s="1"/>
      <c r="P41" s="1"/>
      <c r="Q41" s="1"/>
      <c r="R41" s="1"/>
      <c r="S41" s="2"/>
      <c r="T41" s="131" t="s">
        <v>59</v>
      </c>
      <c r="U41" s="132" t="n">
        <v>-700</v>
      </c>
      <c r="V41" s="133" t="n">
        <v>-250</v>
      </c>
      <c r="W41" s="133"/>
      <c r="X41" s="133"/>
      <c r="Y41" s="133"/>
      <c r="Z41" s="2"/>
      <c r="AA41" s="2"/>
      <c r="AB41" s="131" t="s">
        <v>59</v>
      </c>
      <c r="AC41" s="132" t="n">
        <v>-700</v>
      </c>
      <c r="AD41" s="133" t="n">
        <v>-549</v>
      </c>
      <c r="AE41" s="133"/>
      <c r="AF41" s="133"/>
      <c r="AG41" s="133"/>
      <c r="AH41" s="2"/>
      <c r="AI41" s="3"/>
      <c r="AJ41" s="15"/>
      <c r="AK41" s="121" t="n">
        <f aca="false">(AK38)*-1</f>
        <v>-0</v>
      </c>
      <c r="AL41" s="121"/>
      <c r="AM41" s="121"/>
      <c r="AN41" s="121"/>
      <c r="AO41" s="15"/>
      <c r="AP41" s="15"/>
      <c r="AQ41" s="3"/>
    </row>
    <row r="42" customFormat="false" ht="12.75" hidden="false" customHeight="false" outlineLevel="0" collapsed="false">
      <c r="A42" s="1"/>
      <c r="B42" s="137"/>
      <c r="C42" s="138" t="s">
        <v>120</v>
      </c>
      <c r="D42" s="139" t="s">
        <v>121</v>
      </c>
      <c r="E42" s="138" t="s">
        <v>120</v>
      </c>
      <c r="F42" s="139" t="s">
        <v>121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2"/>
      <c r="T42" s="131" t="s">
        <v>61</v>
      </c>
      <c r="U42" s="132" t="n">
        <v>-2218</v>
      </c>
      <c r="V42" s="133" t="n">
        <v>-441</v>
      </c>
      <c r="W42" s="133"/>
      <c r="X42" s="133"/>
      <c r="Y42" s="133"/>
      <c r="Z42" s="2"/>
      <c r="AA42" s="2"/>
      <c r="AB42" s="131" t="s">
        <v>61</v>
      </c>
      <c r="AC42" s="132" t="n">
        <v>-2225</v>
      </c>
      <c r="AD42" s="133" t="n">
        <v>1708</v>
      </c>
      <c r="AE42" s="133"/>
      <c r="AF42" s="133"/>
      <c r="AG42" s="133"/>
      <c r="AH42" s="2"/>
      <c r="AI42" s="3"/>
      <c r="AJ42" s="15"/>
      <c r="AK42" s="15"/>
      <c r="AL42" s="15"/>
      <c r="AM42" s="15"/>
      <c r="AN42" s="15"/>
      <c r="AO42" s="15"/>
      <c r="AP42" s="15"/>
      <c r="AQ42" s="3"/>
    </row>
    <row r="43" customFormat="false" ht="12.75" hidden="false" customHeight="false" outlineLevel="0" collapsed="false">
      <c r="A43" s="1"/>
      <c r="B43" s="137"/>
      <c r="C43" s="135" t="n">
        <v>64</v>
      </c>
      <c r="D43" s="135" t="n">
        <v>37</v>
      </c>
      <c r="E43" s="135" t="n">
        <v>67</v>
      </c>
      <c r="F43" s="135" t="n">
        <v>37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3"/>
      <c r="AJ43" s="78" t="s">
        <v>122</v>
      </c>
      <c r="AK43" s="79" t="n">
        <f aca="false">(AK10)+AK41</f>
        <v>-6834</v>
      </c>
      <c r="AL43" s="79" t="n">
        <f aca="false">AL10+AK41</f>
        <v>-7014</v>
      </c>
      <c r="AM43" s="79" t="n">
        <f aca="false">AM10+AK41</f>
        <v>-6880</v>
      </c>
      <c r="AN43" s="79" t="n">
        <f aca="false">AN10+AK41</f>
        <v>-6052</v>
      </c>
      <c r="AO43" s="79" t="n">
        <f aca="false">AO10+AK41</f>
        <v>-5892</v>
      </c>
      <c r="AP43" s="79" t="n">
        <f aca="false">AP10+AK41</f>
        <v>-5892</v>
      </c>
      <c r="AQ43" s="3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 t="s">
        <v>123</v>
      </c>
      <c r="N44" s="1" t="n">
        <v>5</v>
      </c>
      <c r="O44" s="1"/>
      <c r="P44" s="1"/>
      <c r="Q44" s="1"/>
      <c r="R44" s="1"/>
      <c r="S44" s="2"/>
      <c r="T44" s="2"/>
      <c r="U44" s="2"/>
      <c r="V44" s="2"/>
      <c r="W44" s="62"/>
      <c r="X44" s="2"/>
      <c r="Y44" s="2"/>
      <c r="Z44" s="2"/>
      <c r="AA44" s="2"/>
      <c r="AB44" s="2"/>
      <c r="AC44" s="2"/>
      <c r="AD44" s="2"/>
      <c r="AE44" s="62"/>
      <c r="AF44" s="2"/>
      <c r="AG44" s="2"/>
      <c r="AH44" s="2"/>
      <c r="AI44" s="3"/>
      <c r="AJ44" s="78" t="s">
        <v>124</v>
      </c>
      <c r="AK44" s="105" t="n">
        <f aca="false">AK24+AK41</f>
        <v>5123</v>
      </c>
      <c r="AL44" s="105" t="n">
        <f aca="false">AL24+AK41</f>
        <v>4743</v>
      </c>
      <c r="AM44" s="105" t="n">
        <f aca="false">AM24+AK41</f>
        <v>2577</v>
      </c>
      <c r="AN44" s="105" t="n">
        <f aca="false">AM24+AK41</f>
        <v>2577</v>
      </c>
      <c r="AO44" s="105" t="n">
        <f aca="false">AO24+AK41</f>
        <v>4765</v>
      </c>
      <c r="AP44" s="105" t="n">
        <f aca="false">AP24+AK41</f>
        <v>4900</v>
      </c>
      <c r="AQ44" s="3"/>
    </row>
    <row r="45" customFormat="false" ht="12.7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 t="s">
        <v>125</v>
      </c>
      <c r="N45" s="1"/>
      <c r="O45" s="1"/>
      <c r="P45" s="1"/>
      <c r="Q45" s="1"/>
      <c r="R45" s="1"/>
      <c r="S45" s="2"/>
      <c r="T45" s="2"/>
      <c r="U45" s="2"/>
      <c r="V45" s="2"/>
      <c r="W45" s="62"/>
      <c r="X45" s="2"/>
      <c r="Y45" s="2"/>
      <c r="Z45" s="2"/>
      <c r="AA45" s="2"/>
      <c r="AB45" s="2"/>
      <c r="AC45" s="2"/>
      <c r="AD45" s="2"/>
      <c r="AE45" s="62"/>
      <c r="AF45" s="2"/>
      <c r="AG45" s="2"/>
      <c r="AH45" s="2"/>
      <c r="AI45" s="3"/>
      <c r="AJ45" s="15"/>
      <c r="AK45" s="15"/>
      <c r="AL45" s="15"/>
      <c r="AM45" s="15"/>
      <c r="AN45" s="15"/>
      <c r="AO45" s="15"/>
      <c r="AP45" s="15"/>
      <c r="AQ45" s="3"/>
    </row>
    <row r="46" customFormat="false" ht="12.75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 t="s">
        <v>126</v>
      </c>
      <c r="N46" s="1"/>
      <c r="O46" s="1"/>
      <c r="P46" s="1"/>
      <c r="Q46" s="1"/>
      <c r="R46" s="1"/>
      <c r="S46" s="2"/>
      <c r="T46" s="2"/>
      <c r="U46" s="2"/>
      <c r="V46" s="2"/>
      <c r="W46" s="62"/>
      <c r="X46" s="2"/>
      <c r="Y46" s="2"/>
      <c r="Z46" s="2"/>
      <c r="AA46" s="2"/>
      <c r="AB46" s="2"/>
      <c r="AC46" s="140" t="s">
        <v>127</v>
      </c>
      <c r="AD46" s="141" t="n">
        <v>37111</v>
      </c>
      <c r="AE46" s="62"/>
      <c r="AF46" s="2"/>
      <c r="AG46" s="2"/>
      <c r="AH46" s="2"/>
      <c r="AI46" s="3"/>
      <c r="AJ46" s="15"/>
      <c r="AK46" s="15"/>
      <c r="AL46" s="15"/>
      <c r="AM46" s="15"/>
      <c r="AN46" s="15"/>
      <c r="AO46" s="15"/>
      <c r="AP46" s="15"/>
      <c r="AQ46" s="3"/>
    </row>
    <row r="47" customFormat="false" ht="12.7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 t="s">
        <v>128</v>
      </c>
      <c r="N47" s="1"/>
      <c r="O47" s="1"/>
      <c r="P47" s="1"/>
      <c r="Q47" s="1"/>
      <c r="R47" s="1"/>
      <c r="S47" s="2"/>
      <c r="T47" s="2"/>
      <c r="U47" s="2"/>
      <c r="V47" s="2"/>
      <c r="W47" s="62"/>
      <c r="X47" s="2"/>
      <c r="Y47" s="2"/>
      <c r="Z47" s="2"/>
      <c r="AA47" s="2"/>
      <c r="AB47" s="2"/>
      <c r="AC47" s="2"/>
      <c r="AD47" s="2"/>
      <c r="AE47" s="62"/>
      <c r="AF47" s="2"/>
      <c r="AG47" s="2"/>
      <c r="AH47" s="2"/>
      <c r="AI47" s="3"/>
      <c r="AJ47" s="15"/>
      <c r="AK47" s="15"/>
      <c r="AL47" s="15"/>
      <c r="AM47" s="15"/>
      <c r="AN47" s="15"/>
      <c r="AO47" s="15"/>
      <c r="AP47" s="15"/>
      <c r="AQ47" s="3"/>
    </row>
    <row r="48" customFormat="false" ht="12.7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 t="s">
        <v>129</v>
      </c>
      <c r="N48" s="1"/>
      <c r="O48" s="1"/>
      <c r="P48" s="1"/>
      <c r="Q48" s="1"/>
      <c r="R48" s="1"/>
      <c r="S48" s="2"/>
      <c r="T48" s="2"/>
      <c r="U48" s="2"/>
      <c r="V48" s="2"/>
      <c r="W48" s="62"/>
      <c r="X48" s="2"/>
      <c r="Y48" s="2"/>
      <c r="Z48" s="2"/>
      <c r="AA48" s="2"/>
      <c r="AB48" s="2"/>
      <c r="AC48" s="2"/>
      <c r="AD48" s="2"/>
      <c r="AE48" s="62"/>
      <c r="AF48" s="2"/>
      <c r="AG48" s="2"/>
      <c r="AH48" s="2"/>
      <c r="AI48" s="3"/>
      <c r="AJ48" s="15"/>
      <c r="AK48" s="15"/>
      <c r="AL48" s="15"/>
      <c r="AM48" s="15"/>
      <c r="AN48" s="15"/>
      <c r="AO48" s="15"/>
      <c r="AP48" s="15"/>
      <c r="AQ48" s="3"/>
    </row>
    <row r="49" customFormat="false" ht="12.75" hidden="false" customHeight="false" outlineLevel="0" collapsed="false">
      <c r="M49" s="1" t="s">
        <v>130</v>
      </c>
    </row>
    <row r="50" customFormat="false" ht="12.75" hidden="false" customHeight="false" outlineLevel="0" collapsed="false">
      <c r="M50" s="1" t="s">
        <v>131</v>
      </c>
    </row>
    <row r="51" customFormat="false" ht="12.75" hidden="false" customHeight="false" outlineLevel="0" collapsed="false">
      <c r="M51" s="1" t="s">
        <v>132</v>
      </c>
    </row>
    <row r="52" customFormat="false" ht="12.75" hidden="false" customHeight="false" outlineLevel="0" collapsed="false">
      <c r="M52" s="1" t="s">
        <v>133</v>
      </c>
    </row>
  </sheetData>
  <mergeCells count="9">
    <mergeCell ref="C5:D5"/>
    <mergeCell ref="E5:F5"/>
    <mergeCell ref="G5:H5"/>
    <mergeCell ref="K5:L5"/>
    <mergeCell ref="M5:N5"/>
    <mergeCell ref="AK37:AN37"/>
    <mergeCell ref="AK38:AN38"/>
    <mergeCell ref="AK40:AN40"/>
    <mergeCell ref="AK41:AN41"/>
  </mergeCells>
  <conditionalFormatting sqref="AK7:AP7 AK32:AP32">
    <cfRule type="cellIs" priority="2" operator="equal" aboveAverage="0" equalAverage="0" bottom="0" percent="0" rank="0" text="" dxfId="0">
      <formula>"Sat"</formula>
    </cfRule>
    <cfRule type="cellIs" priority="3" operator="equal" aboveAverage="0" equalAverage="0" bottom="0" percent="0" rank="0" text="" dxfId="1">
      <formula>"Sun"</formula>
    </cfRule>
  </conditionalFormatting>
  <conditionalFormatting sqref="AK24:AP24">
    <cfRule type="cellIs" priority="4" operator="lessThan" aboveAverage="0" equalAverage="0" bottom="0" percent="0" rank="0" text="" dxfId="2">
      <formula>0</formula>
    </cfRule>
  </conditionalFormatting>
  <conditionalFormatting sqref="C11:C34 M11:M34">
    <cfRule type="cellIs" priority="5" operator="equal" aboveAverage="0" equalAverage="0" bottom="0" percent="0" rank="0" text="" dxfId="3">
      <formula>$AM$7</formula>
    </cfRule>
  </conditionalFormatting>
  <conditionalFormatting sqref="E11:E34 K11:K34 P11:P34 G11:G34">
    <cfRule type="cellIs" priority="6" operator="equal" aboveAverage="0" equalAverage="0" bottom="0" percent="0" rank="0" text="" dxfId="4">
      <formula>$AO$7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7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&amp;C&amp;D&amp;R&amp;T</oddFooter>
  </headerFooter>
  <colBreaks count="4" manualBreakCount="4">
    <brk id="9" man="true" max="65535" min="0"/>
    <brk id="18" man="true" max="65535" min="0"/>
    <brk id="26" man="true" max="65535" min="0"/>
    <brk id="34" man="true" max="65535" min="0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M52" activeCellId="0" sqref="M52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1" min="1" style="142" width="9.14"/>
    <col collapsed="false" customWidth="true" hidden="false" outlineLevel="0" max="12" min="12" style="142" width="2.56"/>
    <col collapsed="false" customWidth="false" hidden="false" outlineLevel="0" max="257" min="13" style="142" width="9.14"/>
  </cols>
  <sheetData>
    <row r="2" customFormat="false" ht="12.75" hidden="false" customHeight="false" outlineLevel="0" collapsed="false">
      <c r="B2" s="142" t="s">
        <v>122</v>
      </c>
    </row>
  </sheetData>
  <printOptions headings="false" gridLines="false" gridLinesSet="true" horizontalCentered="true" verticalCentered="true"/>
  <pageMargins left="0.240277777777778" right="0.240277777777778" top="0.620138888888889" bottom="0.35" header="0.511811023622047" footer="0.229861111111111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&amp;C&amp;D&amp;R&amp;T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2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C2" activeCellId="0" sqref="C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42" width="2.42"/>
    <col collapsed="false" customWidth="true" hidden="false" outlineLevel="0" max="2" min="2" style="142" width="14.41"/>
    <col collapsed="false" customWidth="true" hidden="false" outlineLevel="0" max="3" min="3" style="142" width="11.42"/>
    <col collapsed="false" customWidth="true" hidden="false" outlineLevel="0" max="4" min="4" style="142" width="20.13"/>
    <col collapsed="false" customWidth="true" hidden="false" outlineLevel="0" max="5" min="5" style="142" width="2.84"/>
    <col collapsed="false" customWidth="true" hidden="false" outlineLevel="0" max="6" min="6" style="142" width="20.85"/>
    <col collapsed="false" customWidth="false" hidden="false" outlineLevel="0" max="257" min="7" style="142" width="9.14"/>
  </cols>
  <sheetData>
    <row r="1" customFormat="false" ht="13.5" hidden="false" customHeight="false" outlineLevel="0" collapsed="false"/>
    <row r="2" customFormat="false" ht="27" hidden="false" customHeight="false" outlineLevel="0" collapsed="false">
      <c r="B2" s="143" t="s">
        <v>134</v>
      </c>
      <c r="C2" s="144"/>
      <c r="D2" s="145"/>
      <c r="E2" s="145"/>
      <c r="F2" s="146" t="n">
        <f aca="false">Main!L36</f>
        <v>37196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2000-10-02T18:33:28Z</dcterms:created>
  <dc:creator>arodriqu</dc:creator>
  <dc:description/>
  <dc:language>en-US</dc:language>
  <cp:lastModifiedBy>Reagan Mathews</cp:lastModifiedBy>
  <cp:lastPrinted>2001-08-16T16:12:15Z</cp:lastPrinted>
  <dcterms:modified xsi:type="dcterms:W3CDTF">2001-11-02T18:50:33Z</dcterms:modified>
  <cp:revision>0</cp:revision>
  <dc:subject/>
  <dc:title/>
</cp:coreProperties>
</file>