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YMEX 2001" sheetId="1" state="visible" r:id="rId3"/>
    <sheet name="Price" sheetId="2" state="visible" r:id="rId4"/>
    <sheet name="Benefits" sheetId="3" state="visible" r:id="rId5"/>
    <sheet name="Sheet3" sheetId="4" state="visible" r:id="rId6"/>
  </sheets>
  <definedNames>
    <definedName function="false" hidden="false" localSheetId="2" name="_xlnm.Print_Area" vbProcedure="false">Benefits!$A$1:$J$18</definedName>
    <definedName function="false" hidden="false" localSheetId="1" name="_xlnm.Print_Area" vbProcedure="false">Price!$A$1:$I$37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<sst xmlns="http://schemas.openxmlformats.org/spreadsheetml/2006/main" count="39" uniqueCount="38">
  <si>
    <t xml:space="preserve">NX3</t>
  </si>
  <si>
    <t xml:space="preserve">Contract</t>
  </si>
  <si>
    <t xml:space="preserve">Trading</t>
  </si>
  <si>
    <t xml:space="preserve">Closing</t>
  </si>
  <si>
    <t xml:space="preserve">Month</t>
  </si>
  <si>
    <t xml:space="preserve">Date</t>
  </si>
  <si>
    <t xml:space="preserve">Prices</t>
  </si>
  <si>
    <t xml:space="preserve">?</t>
  </si>
  <si>
    <t xml:space="preserve">Average</t>
  </si>
  <si>
    <t xml:space="preserve">Cabot LNG Supply Contract</t>
  </si>
  <si>
    <t xml:space="preserve">2002 Estimated Delivered Price of Winter Cargo</t>
  </si>
  <si>
    <t xml:space="preserve">$/MMBtu</t>
  </si>
  <si>
    <t xml:space="preserve">Commodity Surcharge</t>
  </si>
  <si>
    <t xml:space="preserve">Comm. Charge - Fixed Comp.</t>
  </si>
  <si>
    <t xml:space="preserve">6/12 times 0.68 times Avg. Jan-Jun '01 NYMEX NX3</t>
  </si>
  <si>
    <t xml:space="preserve">1/12 times 0.68 times Avg. Jly '01 NYMEX NX3</t>
  </si>
  <si>
    <t xml:space="preserve">1/12 times 0.68 times Avg. Aug '01 NYMEX NX3</t>
  </si>
  <si>
    <t xml:space="preserve">1/12 times 0.68 times Avg. Sep '01 NYMEX NX3</t>
  </si>
  <si>
    <t xml:space="preserve">1/12 times 0.68 times Avg. Oct '01 NYMEX NX3</t>
  </si>
  <si>
    <t xml:space="preserve">1/12 times 0.68 times Avg. Nov '01 NYMEX NX3</t>
  </si>
  <si>
    <t xml:space="preserve">1/12 times 0.68 times Avg. Dec '01 NYMEX NX3</t>
  </si>
  <si>
    <t xml:space="preserve">Ex-Ship Price</t>
  </si>
  <si>
    <t xml:space="preserve">Demand Charge</t>
  </si>
  <si>
    <t xml:space="preserve">Demand Surcharge</t>
  </si>
  <si>
    <r>
      <rPr>
        <b val="true"/>
        <sz val="10"/>
        <rFont val="Arial"/>
        <family val="2"/>
      </rPr>
      <t xml:space="preserve">PR-CPI</t>
    </r>
    <r>
      <rPr>
        <b val="true"/>
        <sz val="8"/>
        <rFont val="Arial"/>
        <family val="2"/>
      </rPr>
      <t xml:space="preserve">2001</t>
    </r>
    <r>
      <rPr>
        <b val="true"/>
        <sz val="10"/>
        <rFont val="Arial"/>
        <family val="2"/>
      </rPr>
      <t xml:space="preserve"> = </t>
    </r>
  </si>
  <si>
    <t xml:space="preserve">Estimated Final Contract Settlements 3/8/01</t>
  </si>
  <si>
    <t xml:space="preserve">Avg. Jly '01 NYMEX NG NX3</t>
  </si>
  <si>
    <t xml:space="preserve">Avg. Aug '01 NYMEX NG NX3</t>
  </si>
  <si>
    <t xml:space="preserve">Avg. Sep '01 NYMEX NG NX3</t>
  </si>
  <si>
    <t xml:space="preserve">Avg. Oct '01 NYMEX NG NX3</t>
  </si>
  <si>
    <t xml:space="preserve">Avg. Nov '01 NYMEX NG NX3</t>
  </si>
  <si>
    <t xml:space="preserve">Avg. Dec '01 NYMEX NG NX3</t>
  </si>
  <si>
    <t xml:space="preserve">Winter Cargo</t>
  </si>
  <si>
    <t xml:space="preserve">Benefits:</t>
  </si>
  <si>
    <t xml:space="preserve">Eliminate risk of Cabot NOT delivering a Winter Cargo</t>
  </si>
  <si>
    <t xml:space="preserve">Eliminate potential supply shortfall between Year 2000 Last Cargo</t>
  </si>
  <si>
    <t xml:space="preserve">and Year 2001 Early Spring Cargo</t>
  </si>
  <si>
    <t xml:space="preserve">Price improvement versus Cabot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</si>
</sst>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mm\-yy"/>
    <numFmt numFmtId="166" formatCode="mmm\-dd\-yy"/>
    <numFmt numFmtId="167" formatCode="\$#,##0.000000"/>
    <numFmt numFmtId="168" formatCode="mm/dd/yy"/>
    <numFmt numFmtId="169" formatCode="\$#,##0.000_);&quot;($&quot;#,##0.000\)"/>
    <numFmt numFmtId="170" formatCode="0.0%"/>
    <numFmt numFmtId="171" formatCode="#,##0.000000_);\(#,##0.000000\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sz val="8"/>
      <name val="Arial"/>
      <family val="2"/>
    </font>
    <font>
      <b val="true"/>
      <sz val="11"/>
      <name val="Arial"/>
      <family val="2"/>
    </font>
    <font>
      <b val="true"/>
      <sz val="14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J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false" outlineLevel="0" max="3" min="3" style="0" width="12.14"/>
    <col collapsed="false" customWidth="true" hidden="false" outlineLevel="0" max="4" min="4" style="0" width="13.41"/>
  </cols>
  <sheetData>
    <row r="2" customFormat="false" ht="12.75" hidden="false" customHeight="false" outlineLevel="0" collapsed="false">
      <c r="D2" s="1" t="s">
        <v>0</v>
      </c>
    </row>
    <row r="3" customFormat="false" ht="12.75" hidden="false" customHeight="false" outlineLevel="0" collapsed="false">
      <c r="B3" s="1" t="s">
        <v>1</v>
      </c>
      <c r="C3" s="1" t="s">
        <v>2</v>
      </c>
      <c r="D3" s="1" t="s">
        <v>3</v>
      </c>
      <c r="E3" s="1"/>
      <c r="F3" s="1"/>
      <c r="G3" s="1"/>
      <c r="H3" s="1"/>
      <c r="I3" s="1"/>
      <c r="J3" s="1"/>
    </row>
    <row r="4" customFormat="false" ht="12.75" hidden="false" customHeight="false" outlineLevel="0" collapsed="false">
      <c r="B4" s="1" t="s">
        <v>4</v>
      </c>
      <c r="C4" s="1" t="s">
        <v>5</v>
      </c>
      <c r="D4" s="1" t="s">
        <v>6</v>
      </c>
      <c r="E4" s="1"/>
      <c r="F4" s="1"/>
      <c r="G4" s="1"/>
      <c r="H4" s="1"/>
      <c r="I4" s="1"/>
      <c r="J4" s="1"/>
    </row>
    <row r="5" customFormat="false" ht="12.75" hidden="false" customHeight="false" outlineLevel="0" collapsed="false">
      <c r="B5" s="2" t="n">
        <v>36892</v>
      </c>
      <c r="C5" s="3" t="n">
        <v>36882</v>
      </c>
      <c r="D5" s="4" t="n">
        <v>9.579</v>
      </c>
    </row>
    <row r="6" customFormat="false" ht="12.75" hidden="false" customHeight="false" outlineLevel="0" collapsed="false">
      <c r="B6" s="2" t="n">
        <v>36892</v>
      </c>
      <c r="C6" s="3" t="n">
        <v>36886</v>
      </c>
      <c r="D6" s="4" t="n">
        <v>9.805</v>
      </c>
    </row>
    <row r="7" customFormat="false" ht="12.75" hidden="false" customHeight="false" outlineLevel="0" collapsed="false">
      <c r="B7" s="2" t="n">
        <v>36892</v>
      </c>
      <c r="C7" s="3" t="n">
        <v>36887</v>
      </c>
      <c r="D7" s="4" t="n">
        <v>9.978</v>
      </c>
    </row>
    <row r="8" customFormat="false" ht="12.75" hidden="false" customHeight="false" outlineLevel="0" collapsed="false">
      <c r="B8" s="2" t="n">
        <v>36923</v>
      </c>
      <c r="C8" s="3" t="n">
        <v>36916</v>
      </c>
      <c r="D8" s="4" t="n">
        <v>7.27</v>
      </c>
    </row>
    <row r="9" customFormat="false" ht="12.75" hidden="false" customHeight="false" outlineLevel="0" collapsed="false">
      <c r="B9" s="2" t="n">
        <v>36923</v>
      </c>
      <c r="C9" s="3" t="n">
        <v>36917</v>
      </c>
      <c r="D9" s="4" t="n">
        <v>7.256</v>
      </c>
    </row>
    <row r="10" customFormat="false" ht="12.75" hidden="false" customHeight="false" outlineLevel="0" collapsed="false">
      <c r="B10" s="2" t="n">
        <v>36923</v>
      </c>
      <c r="C10" s="3" t="n">
        <v>36920</v>
      </c>
      <c r="D10" s="4" t="n">
        <v>6.293</v>
      </c>
    </row>
    <row r="11" customFormat="false" ht="12.75" hidden="false" customHeight="false" outlineLevel="0" collapsed="false">
      <c r="B11" s="2" t="n">
        <v>36951</v>
      </c>
      <c r="C11" s="3" t="n">
        <v>36944</v>
      </c>
      <c r="D11" s="4" t="n">
        <v>5.142</v>
      </c>
    </row>
    <row r="12" customFormat="false" ht="12.75" hidden="false" customHeight="false" outlineLevel="0" collapsed="false">
      <c r="B12" s="2" t="n">
        <v>36951</v>
      </c>
      <c r="C12" s="3" t="n">
        <v>36945</v>
      </c>
      <c r="D12" s="4" t="n">
        <v>5.131</v>
      </c>
    </row>
    <row r="13" customFormat="false" ht="12.75" hidden="false" customHeight="false" outlineLevel="0" collapsed="false">
      <c r="B13" s="2" t="n">
        <v>36951</v>
      </c>
      <c r="C13" s="3" t="n">
        <v>36948</v>
      </c>
      <c r="D13" s="4" t="n">
        <v>4.998</v>
      </c>
    </row>
    <row r="14" customFormat="false" ht="12.75" hidden="false" customHeight="false" outlineLevel="0" collapsed="false">
      <c r="B14" s="2" t="n">
        <v>36982</v>
      </c>
      <c r="C14" s="3" t="n">
        <v>36976</v>
      </c>
      <c r="D14" s="4" t="n">
        <v>5.322</v>
      </c>
    </row>
    <row r="15" customFormat="false" ht="12.75" hidden="false" customHeight="false" outlineLevel="0" collapsed="false">
      <c r="B15" s="2" t="n">
        <v>36982</v>
      </c>
      <c r="C15" s="3" t="n">
        <v>36977</v>
      </c>
      <c r="D15" s="4" t="n">
        <v>5.621</v>
      </c>
    </row>
    <row r="16" customFormat="false" ht="12.75" hidden="false" customHeight="false" outlineLevel="0" collapsed="false">
      <c r="B16" s="2" t="n">
        <v>36982</v>
      </c>
      <c r="C16" s="3" t="n">
        <v>36978</v>
      </c>
      <c r="D16" s="4" t="n">
        <v>5.384</v>
      </c>
    </row>
    <row r="17" customFormat="false" ht="12.75" hidden="false" customHeight="false" outlineLevel="0" collapsed="false">
      <c r="B17" s="2" t="n">
        <v>37012</v>
      </c>
      <c r="C17" s="3" t="n">
        <v>37005</v>
      </c>
      <c r="D17" s="4" t="n">
        <v>5.078</v>
      </c>
    </row>
    <row r="18" customFormat="false" ht="12.75" hidden="false" customHeight="false" outlineLevel="0" collapsed="false">
      <c r="B18" s="2" t="n">
        <v>37012</v>
      </c>
      <c r="C18" s="3" t="n">
        <v>37006</v>
      </c>
      <c r="D18" s="4" t="n">
        <v>4.981</v>
      </c>
    </row>
    <row r="19" customFormat="false" ht="12.75" hidden="false" customHeight="false" outlineLevel="0" collapsed="false">
      <c r="B19" s="2" t="n">
        <v>37012</v>
      </c>
      <c r="C19" s="3" t="n">
        <v>37007</v>
      </c>
      <c r="D19" s="4" t="n">
        <v>4.891</v>
      </c>
    </row>
    <row r="20" customFormat="false" ht="12.75" hidden="false" customHeight="false" outlineLevel="0" collapsed="false">
      <c r="B20" s="2" t="n">
        <v>37043</v>
      </c>
      <c r="C20" s="3" t="n">
        <v>37035</v>
      </c>
      <c r="D20" s="4" t="n">
        <v>4.054</v>
      </c>
    </row>
    <row r="21" customFormat="false" ht="12.75" hidden="false" customHeight="false" outlineLevel="0" collapsed="false">
      <c r="B21" s="2" t="n">
        <v>37043</v>
      </c>
      <c r="C21" s="3" t="n">
        <v>37036</v>
      </c>
      <c r="D21" s="4" t="n">
        <v>3.973</v>
      </c>
    </row>
    <row r="22" customFormat="false" ht="12.75" hidden="false" customHeight="false" outlineLevel="0" collapsed="false">
      <c r="B22" s="2" t="n">
        <v>37043</v>
      </c>
      <c r="C22" s="3" t="n">
        <v>37040</v>
      </c>
      <c r="D22" s="4" t="n">
        <v>3.738</v>
      </c>
    </row>
    <row r="23" customFormat="false" ht="12.75" hidden="false" customHeight="false" outlineLevel="0" collapsed="false">
      <c r="B23" s="2" t="n">
        <v>37073</v>
      </c>
      <c r="C23" s="3"/>
      <c r="D23" s="4" t="n">
        <f aca="false">Price!C28</f>
        <v>3.915</v>
      </c>
      <c r="E23" s="0" t="s">
        <v>7</v>
      </c>
    </row>
    <row r="24" customFormat="false" ht="12.75" hidden="false" customHeight="false" outlineLevel="0" collapsed="false">
      <c r="B24" s="2" t="n">
        <v>37073</v>
      </c>
      <c r="C24" s="3"/>
      <c r="D24" s="4" t="n">
        <f aca="false">D23</f>
        <v>3.915</v>
      </c>
    </row>
    <row r="25" customFormat="false" ht="12.75" hidden="false" customHeight="false" outlineLevel="0" collapsed="false">
      <c r="B25" s="2" t="n">
        <v>37073</v>
      </c>
      <c r="C25" s="3"/>
      <c r="D25" s="4" t="n">
        <f aca="false">D24</f>
        <v>3.915</v>
      </c>
    </row>
    <row r="26" customFormat="false" ht="12.75" hidden="false" customHeight="false" outlineLevel="0" collapsed="false">
      <c r="B26" s="2" t="n">
        <v>37104</v>
      </c>
      <c r="C26" s="3"/>
      <c r="D26" s="4" t="n">
        <f aca="false">Price!C29</f>
        <v>4.01</v>
      </c>
    </row>
    <row r="27" customFormat="false" ht="12.75" hidden="false" customHeight="false" outlineLevel="0" collapsed="false">
      <c r="B27" s="2" t="n">
        <v>37104</v>
      </c>
      <c r="C27" s="3"/>
      <c r="D27" s="4" t="n">
        <f aca="false">D26</f>
        <v>4.01</v>
      </c>
    </row>
    <row r="28" customFormat="false" ht="12.75" hidden="false" customHeight="false" outlineLevel="0" collapsed="false">
      <c r="B28" s="2" t="n">
        <v>37104</v>
      </c>
      <c r="C28" s="3"/>
      <c r="D28" s="4" t="n">
        <f aca="false">D27</f>
        <v>4.01</v>
      </c>
    </row>
    <row r="29" customFormat="false" ht="12.75" hidden="false" customHeight="false" outlineLevel="0" collapsed="false">
      <c r="B29" s="2" t="n">
        <v>37135</v>
      </c>
      <c r="C29" s="3"/>
      <c r="D29" s="4" t="n">
        <f aca="false">Price!C30</f>
        <v>4.06</v>
      </c>
    </row>
    <row r="30" customFormat="false" ht="12.75" hidden="false" customHeight="false" outlineLevel="0" collapsed="false">
      <c r="B30" s="2" t="n">
        <v>37135</v>
      </c>
      <c r="C30" s="3"/>
      <c r="D30" s="4" t="n">
        <f aca="false">D29</f>
        <v>4.06</v>
      </c>
    </row>
    <row r="31" customFormat="false" ht="12.75" hidden="false" customHeight="false" outlineLevel="0" collapsed="false">
      <c r="B31" s="2" t="n">
        <v>37135</v>
      </c>
      <c r="C31" s="3"/>
      <c r="D31" s="4" t="n">
        <f aca="false">D30</f>
        <v>4.06</v>
      </c>
    </row>
    <row r="32" customFormat="false" ht="12.75" hidden="false" customHeight="false" outlineLevel="0" collapsed="false">
      <c r="B32" s="2" t="n">
        <v>37165</v>
      </c>
      <c r="C32" s="3"/>
      <c r="D32" s="4" t="n">
        <f aca="false">Price!C31</f>
        <v>4.13</v>
      </c>
    </row>
    <row r="33" customFormat="false" ht="12.75" hidden="false" customHeight="false" outlineLevel="0" collapsed="false">
      <c r="B33" s="2" t="n">
        <v>37165</v>
      </c>
      <c r="C33" s="3"/>
      <c r="D33" s="4" t="n">
        <f aca="false">D32</f>
        <v>4.13</v>
      </c>
    </row>
    <row r="34" customFormat="false" ht="12.75" hidden="false" customHeight="false" outlineLevel="0" collapsed="false">
      <c r="B34" s="2" t="n">
        <v>37165</v>
      </c>
      <c r="C34" s="3"/>
      <c r="D34" s="4" t="n">
        <f aca="false">D33</f>
        <v>4.13</v>
      </c>
    </row>
    <row r="35" customFormat="false" ht="12.75" hidden="false" customHeight="false" outlineLevel="0" collapsed="false">
      <c r="B35" s="2" t="n">
        <v>37196</v>
      </c>
      <c r="C35" s="3"/>
      <c r="D35" s="4" t="n">
        <f aca="false">Price!C32</f>
        <v>4.31</v>
      </c>
    </row>
    <row r="36" customFormat="false" ht="12.75" hidden="false" customHeight="false" outlineLevel="0" collapsed="false">
      <c r="B36" s="2" t="n">
        <v>37196</v>
      </c>
      <c r="C36" s="3"/>
      <c r="D36" s="4" t="n">
        <f aca="false">D35</f>
        <v>4.31</v>
      </c>
    </row>
    <row r="37" customFormat="false" ht="12.75" hidden="false" customHeight="false" outlineLevel="0" collapsed="false">
      <c r="B37" s="2" t="n">
        <v>37196</v>
      </c>
      <c r="C37" s="3"/>
      <c r="D37" s="4" t="n">
        <f aca="false">D36</f>
        <v>4.31</v>
      </c>
    </row>
    <row r="38" customFormat="false" ht="12.75" hidden="false" customHeight="false" outlineLevel="0" collapsed="false">
      <c r="B38" s="2" t="n">
        <v>37226</v>
      </c>
      <c r="C38" s="3"/>
      <c r="D38" s="4" t="n">
        <f aca="false">Price!C33</f>
        <v>4.49</v>
      </c>
    </row>
    <row r="39" customFormat="false" ht="12.75" hidden="false" customHeight="false" outlineLevel="0" collapsed="false">
      <c r="B39" s="2" t="n">
        <v>37226</v>
      </c>
      <c r="C39" s="3"/>
      <c r="D39" s="4" t="n">
        <f aca="false">D38</f>
        <v>4.49</v>
      </c>
    </row>
    <row r="40" customFormat="false" ht="12.75" hidden="false" customHeight="false" outlineLevel="0" collapsed="false">
      <c r="B40" s="2" t="n">
        <v>37226</v>
      </c>
      <c r="C40" s="3"/>
      <c r="D40" s="4" t="n">
        <f aca="false">D39</f>
        <v>4.49</v>
      </c>
    </row>
    <row r="41" customFormat="false" ht="12.75" hidden="false" customHeight="false" outlineLevel="0" collapsed="false">
      <c r="C41" s="3"/>
      <c r="D41" s="4"/>
    </row>
    <row r="42" customFormat="false" ht="12.75" hidden="false" customHeight="false" outlineLevel="0" collapsed="false">
      <c r="C42" s="5" t="s">
        <v>8</v>
      </c>
      <c r="D42" s="4" t="n">
        <f aca="false">AVERAGE(D5:D40)</f>
        <v>5.08997222222222</v>
      </c>
    </row>
    <row r="43" customFormat="false" ht="12.75" hidden="false" customHeight="false" outlineLevel="0" collapsed="false">
      <c r="C43" s="3"/>
      <c r="D43" s="4"/>
    </row>
    <row r="44" customFormat="false" ht="12.75" hidden="false" customHeight="false" outlineLevel="0" collapsed="false">
      <c r="C44" s="3"/>
      <c r="D44" s="4"/>
    </row>
    <row r="45" customFormat="false" ht="12.75" hidden="false" customHeight="false" outlineLevel="0" collapsed="false">
      <c r="C45" s="6"/>
      <c r="D45" s="4"/>
    </row>
    <row r="46" customFormat="false" ht="12.75" hidden="false" customHeight="false" outlineLevel="0" collapsed="false">
      <c r="C46" s="6"/>
      <c r="D46" s="4"/>
    </row>
    <row r="47" customFormat="false" ht="12.75" hidden="false" customHeight="false" outlineLevel="0" collapsed="false">
      <c r="C47" s="6"/>
      <c r="D47" s="4"/>
    </row>
    <row r="48" customFormat="false" ht="12.75" hidden="false" customHeight="false" outlineLevel="0" collapsed="false">
      <c r="D48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E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2" activeCellId="0" sqref="F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13"/>
  </cols>
  <sheetData>
    <row r="2" customFormat="false" ht="20.25" hidden="false" customHeight="false" outlineLevel="0" collapsed="false">
      <c r="D2" s="7" t="s">
        <v>9</v>
      </c>
    </row>
    <row r="3" customFormat="false" ht="15.75" hidden="false" customHeight="false" outlineLevel="0" collapsed="false">
      <c r="D3" s="8" t="s">
        <v>10</v>
      </c>
    </row>
    <row r="4" customFormat="false" ht="12.75" hidden="false" customHeight="false" outlineLevel="0" collapsed="false">
      <c r="D4" s="9" t="s">
        <v>11</v>
      </c>
    </row>
    <row r="6" customFormat="false" ht="12.75" hidden="false" customHeight="false" outlineLevel="0" collapsed="false">
      <c r="C6" s="9"/>
    </row>
    <row r="7" customFormat="false" ht="12.75" hidden="false" customHeight="false" outlineLevel="0" collapsed="false">
      <c r="C7" s="10" t="n">
        <f aca="false">0.725*(1+0.5*((Price!$D$23/137)-1))</f>
        <v>0.86643817290146</v>
      </c>
      <c r="D7" s="11" t="s">
        <v>12</v>
      </c>
    </row>
    <row r="8" customFormat="false" ht="12.75" hidden="false" customHeight="false" outlineLevel="0" collapsed="false">
      <c r="C8" s="10" t="n">
        <f aca="false">0.625*(Price!$D$23/137)</f>
        <v>0.86885891879562</v>
      </c>
      <c r="D8" s="11" t="s">
        <v>13</v>
      </c>
    </row>
    <row r="9" customFormat="false" ht="12.75" hidden="false" customHeight="false" outlineLevel="0" collapsed="false">
      <c r="C9" s="12" t="n">
        <f aca="false">(6/12)*0.68*AVERAGE('NYMEX 2001'!D5:D22)</f>
        <v>2.04933111111111</v>
      </c>
      <c r="D9" s="11" t="s">
        <v>14</v>
      </c>
    </row>
    <row r="10" customFormat="false" ht="12.75" hidden="false" customHeight="false" outlineLevel="0" collapsed="false">
      <c r="C10" s="13" t="n">
        <f aca="false">(1/12)*0.68*AVERAGE('NYMEX 2001'!D23:D25)</f>
        <v>0.22185</v>
      </c>
      <c r="D10" s="11" t="s">
        <v>15</v>
      </c>
    </row>
    <row r="11" customFormat="false" ht="12.75" hidden="false" customHeight="false" outlineLevel="0" collapsed="false">
      <c r="C11" s="13" t="n">
        <f aca="false">(1/12)*0.68*AVERAGE('NYMEX 2001'!D26:D28)</f>
        <v>0.227233333333333</v>
      </c>
      <c r="D11" s="11" t="s">
        <v>16</v>
      </c>
    </row>
    <row r="12" customFormat="false" ht="12.75" hidden="false" customHeight="false" outlineLevel="0" collapsed="false">
      <c r="C12" s="13" t="n">
        <f aca="false">(1/12)*0.68*AVERAGE('NYMEX 2001'!D29:D31)</f>
        <v>0.230066666666667</v>
      </c>
      <c r="D12" s="11" t="s">
        <v>17</v>
      </c>
    </row>
    <row r="13" customFormat="false" ht="12.75" hidden="false" customHeight="false" outlineLevel="0" collapsed="false">
      <c r="C13" s="13" t="n">
        <f aca="false">(1/12)*0.68*AVERAGE('NYMEX 2001'!D32:D34)</f>
        <v>0.234033333333333</v>
      </c>
      <c r="D13" s="11" t="s">
        <v>18</v>
      </c>
    </row>
    <row r="14" customFormat="false" ht="12.75" hidden="false" customHeight="false" outlineLevel="0" collapsed="false">
      <c r="C14" s="13" t="n">
        <f aca="false">(1/12)*0.68*AVERAGE('NYMEX 2001'!D35:D37)</f>
        <v>0.244233333333333</v>
      </c>
      <c r="D14" s="11" t="s">
        <v>19</v>
      </c>
    </row>
    <row r="15" customFormat="false" ht="12.75" hidden="false" customHeight="false" outlineLevel="0" collapsed="false">
      <c r="C15" s="14" t="n">
        <f aca="false">(1/12)*0.68*AVERAGE('NYMEX 2001'!D38:D40)</f>
        <v>0.254433333333333</v>
      </c>
      <c r="D15" s="11" t="s">
        <v>20</v>
      </c>
    </row>
    <row r="16" customFormat="false" ht="12.75" hidden="false" customHeight="false" outlineLevel="0" collapsed="false">
      <c r="C16" s="15" t="n">
        <f aca="false">SUM(C7:C15)</f>
        <v>5.19647820280819</v>
      </c>
      <c r="D16" s="11" t="s">
        <v>21</v>
      </c>
    </row>
    <row r="18" customFormat="false" ht="12.75" hidden="false" customHeight="false" outlineLevel="0" collapsed="false">
      <c r="C18" s="15"/>
      <c r="D18" s="16"/>
      <c r="E18" s="17"/>
    </row>
    <row r="19" customFormat="false" ht="12.75" hidden="false" customHeight="false" outlineLevel="0" collapsed="false">
      <c r="C19" s="10" t="n">
        <f aca="false">0.73*(1+0.5*((Price!$D$23/137)-1))</f>
        <v>0.872413608576642</v>
      </c>
      <c r="D19" s="11" t="s">
        <v>22</v>
      </c>
    </row>
    <row r="20" customFormat="false" ht="12.75" hidden="false" customHeight="false" outlineLevel="0" collapsed="false">
      <c r="C20" s="10" t="n">
        <f aca="false">0.725*(1+0.5*((Price!$D$23/137)-1))</f>
        <v>0.86643817290146</v>
      </c>
      <c r="D20" s="11" t="s">
        <v>23</v>
      </c>
    </row>
    <row r="23" customFormat="false" ht="12.75" hidden="false" customHeight="false" outlineLevel="0" collapsed="false">
      <c r="C23" s="18" t="s">
        <v>24</v>
      </c>
      <c r="D23" s="19" t="n">
        <f aca="false">180.525*1.055</f>
        <v>190.453875</v>
      </c>
    </row>
    <row r="26" customFormat="false" ht="15" hidden="false" customHeight="false" outlineLevel="0" collapsed="false">
      <c r="C26" s="20" t="s">
        <v>25</v>
      </c>
    </row>
    <row r="27" customFormat="false" ht="12.75" hidden="false" customHeight="false" outlineLevel="0" collapsed="false">
      <c r="C27" s="11"/>
      <c r="D27" s="11"/>
    </row>
    <row r="28" customFormat="false" ht="12.75" hidden="false" customHeight="false" outlineLevel="0" collapsed="false">
      <c r="C28" s="13" t="n">
        <v>3.915</v>
      </c>
      <c r="D28" s="11" t="s">
        <v>26</v>
      </c>
    </row>
    <row r="29" customFormat="false" ht="12.75" hidden="false" customHeight="false" outlineLevel="0" collapsed="false">
      <c r="C29" s="13" t="n">
        <v>4.01</v>
      </c>
      <c r="D29" s="11" t="s">
        <v>27</v>
      </c>
    </row>
    <row r="30" customFormat="false" ht="12.75" hidden="false" customHeight="false" outlineLevel="0" collapsed="false">
      <c r="C30" s="13" t="n">
        <v>4.06</v>
      </c>
      <c r="D30" s="11" t="s">
        <v>28</v>
      </c>
    </row>
    <row r="31" customFormat="false" ht="12.75" hidden="false" customHeight="false" outlineLevel="0" collapsed="false">
      <c r="C31" s="13" t="n">
        <v>4.13</v>
      </c>
      <c r="D31" s="11" t="s">
        <v>29</v>
      </c>
    </row>
    <row r="32" customFormat="false" ht="12.75" hidden="false" customHeight="false" outlineLevel="0" collapsed="false">
      <c r="C32" s="13" t="n">
        <v>4.31</v>
      </c>
      <c r="D32" s="11" t="s">
        <v>30</v>
      </c>
    </row>
    <row r="33" customFormat="false" ht="12.75" hidden="false" customHeight="false" outlineLevel="0" collapsed="false">
      <c r="C33" s="13" t="n">
        <v>4.49</v>
      </c>
      <c r="D33" s="11" t="s">
        <v>31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E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9" activeCellId="0" sqref="I9"/>
    </sheetView>
  </sheetViews>
  <sheetFormatPr defaultColWidth="9.0546875" defaultRowHeight="12.75" customHeight="true" zeroHeight="false" outlineLevelRow="0" outlineLevelCol="0"/>
  <sheetData>
    <row r="3" customFormat="false" ht="20.25" hidden="false" customHeight="false" outlineLevel="0" collapsed="false">
      <c r="E3" s="7" t="s">
        <v>9</v>
      </c>
    </row>
    <row r="4" customFormat="false" ht="15.75" hidden="false" customHeight="false" outlineLevel="0" collapsed="false">
      <c r="E4" s="8" t="s">
        <v>32</v>
      </c>
    </row>
    <row r="5" customFormat="false" ht="12.75" hidden="false" customHeight="false" outlineLevel="0" collapsed="false">
      <c r="E5" s="9"/>
    </row>
    <row r="6" customFormat="false" ht="12.75" hidden="false" customHeight="false" outlineLevel="0" collapsed="false">
      <c r="D6" s="9"/>
    </row>
    <row r="7" customFormat="false" ht="12.75" hidden="false" customHeight="false" outlineLevel="0" collapsed="false">
      <c r="D7" s="9"/>
    </row>
    <row r="9" customFormat="false" ht="18" hidden="false" customHeight="false" outlineLevel="0" collapsed="false">
      <c r="B9" s="21" t="s">
        <v>33</v>
      </c>
    </row>
    <row r="11" customFormat="false" ht="15.75" hidden="false" customHeight="false" outlineLevel="0" collapsed="false">
      <c r="B11" s="22" t="s">
        <v>34</v>
      </c>
    </row>
    <row r="12" customFormat="false" ht="15" hidden="false" customHeight="false" outlineLevel="0" collapsed="false">
      <c r="B12" s="23"/>
    </row>
    <row r="13" customFormat="false" ht="15.75" hidden="false" customHeight="false" outlineLevel="0" collapsed="false">
      <c r="B13" s="22" t="s">
        <v>35</v>
      </c>
    </row>
    <row r="14" customFormat="false" ht="15.75" hidden="false" customHeight="false" outlineLevel="0" collapsed="false">
      <c r="B14" s="22" t="s">
        <v>36</v>
      </c>
    </row>
    <row r="15" customFormat="false" ht="15" hidden="false" customHeight="false" outlineLevel="0" collapsed="false">
      <c r="B15" s="23"/>
    </row>
    <row r="16" customFormat="false" ht="15.75" hidden="false" customHeight="false" outlineLevel="0" collapsed="false">
      <c r="B16" s="22" t="s">
        <v>37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3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2001-05-21T12:32:46Z</dcterms:created>
  <dc:creator>pybarbo</dc:creator>
  <dc:description/>
  <dc:language>en-US</dc:language>
  <cp:lastModifiedBy>pybarbo</cp:lastModifiedBy>
  <cp:lastPrinted>2001-05-21T14:08:24Z</cp:lastPrinted>
  <dcterms:modified xsi:type="dcterms:W3CDTF">2001-06-08T18:20:57Z</dcterms:modified>
  <cp:revision>0</cp:revision>
  <dc:subject/>
  <dc:title/>
</cp:coreProperties>
</file>