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Zone A" sheetId="1" state="visible" r:id="rId3"/>
    <sheet name="Zone G" sheetId="2" state="visible" r:id="rId4"/>
    <sheet name="Zone J" sheetId="3" state="visible" r:id="rId5"/>
  </sheets>
  <definedNames>
    <definedName function="false" hidden="false" localSheetId="0" name="_xlnm.Print_Area" vbProcedure="false">'Zone A'!$A$1:$S$28</definedName>
    <definedName function="false" hidden="false" localSheetId="1" name="_xlnm.Print_Area" vbProcedure="false">'Zone G'!$A$1:$R$28</definedName>
    <definedName function="false" hidden="false" localSheetId="2" name="_xlnm.Print_Area" vbProcedure="false">'Zone J'!$A$1:$T$28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<sst xmlns="http://schemas.openxmlformats.org/spreadsheetml/2006/main" count="359" uniqueCount="83">
  <si>
    <t xml:space="preserve">ZONE A</t>
  </si>
  <si>
    <t xml:space="preserve">CALENDER 2001</t>
  </si>
  <si>
    <t xml:space="preserve">G/A</t>
  </si>
  <si>
    <t xml:space="preserve">J/A</t>
  </si>
  <si>
    <t xml:space="preserve">CALENDER 2002</t>
  </si>
  <si>
    <t xml:space="preserve">TERM</t>
  </si>
  <si>
    <t xml:space="preserve">BID</t>
  </si>
  <si>
    <t xml:space="preserve">OFFER</t>
  </si>
  <si>
    <t xml:space="preserve">DAYS</t>
  </si>
  <si>
    <t xml:space="preserve">"02/01"</t>
  </si>
  <si>
    <t xml:space="preserve">JAN</t>
  </si>
  <si>
    <t xml:space="preserve">FEB</t>
  </si>
  <si>
    <t xml:space="preserve">nov</t>
  </si>
  <si>
    <t xml:space="preserve">Q4</t>
  </si>
  <si>
    <t xml:space="preserve">CALC</t>
  </si>
  <si>
    <t xml:space="preserve">Days</t>
  </si>
  <si>
    <t xml:space="preserve">JAN-FEB</t>
  </si>
  <si>
    <t xml:space="preserve">dec</t>
  </si>
  <si>
    <t xml:space="preserve">Oct</t>
  </si>
  <si>
    <t xml:space="preserve">MAR</t>
  </si>
  <si>
    <t xml:space="preserve">jan</t>
  </si>
  <si>
    <t xml:space="preserve">Nov</t>
  </si>
  <si>
    <t xml:space="preserve">Q-1</t>
  </si>
  <si>
    <t xml:space="preserve">feb</t>
  </si>
  <si>
    <t xml:space="preserve">Dec</t>
  </si>
  <si>
    <t xml:space="preserve">APR</t>
  </si>
  <si>
    <t xml:space="preserve">mar</t>
  </si>
  <si>
    <t xml:space="preserve">MAY</t>
  </si>
  <si>
    <t xml:space="preserve">apr</t>
  </si>
  <si>
    <t xml:space="preserve">JUNE</t>
  </si>
  <si>
    <t xml:space="preserve">NOTES</t>
  </si>
  <si>
    <t xml:space="preserve">BIDS</t>
  </si>
  <si>
    <t xml:space="preserve">OFFERS</t>
  </si>
  <si>
    <t xml:space="preserve">LAST</t>
  </si>
  <si>
    <t xml:space="preserve">Q-2</t>
  </si>
  <si>
    <t xml:space="preserve">Cal 01</t>
  </si>
  <si>
    <t xml:space="preserve">JUL</t>
  </si>
  <si>
    <t xml:space="preserve">CAL O2 </t>
  </si>
  <si>
    <t xml:space="preserve">AUG</t>
  </si>
  <si>
    <t xml:space="preserve">CAL 03</t>
  </si>
  <si>
    <t xml:space="preserve">JUL-AUG</t>
  </si>
  <si>
    <t xml:space="preserve">CAL 04</t>
  </si>
  <si>
    <t xml:space="preserve">SEPT</t>
  </si>
  <si>
    <t xml:space="preserve">CAL 01-08</t>
  </si>
  <si>
    <t xml:space="preserve">Q3</t>
  </si>
  <si>
    <t xml:space="preserve">CAL1 OP</t>
  </si>
  <si>
    <t xml:space="preserve">NYJ/PJM</t>
  </si>
  <si>
    <t xml:space="preserve">Cal01-04</t>
  </si>
  <si>
    <t xml:space="preserve">CAL 01</t>
  </si>
  <si>
    <t xml:space="preserve">cal 02</t>
  </si>
  <si>
    <t xml:space="preserve"> </t>
  </si>
  <si>
    <t xml:space="preserve">cal01/02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</si>
  <si>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</si>
  <si>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 trade</t>
  </si>
  <si>
    <t xml:space="preserve">Jan/Feb</t>
  </si>
  <si>
    <t xml:space="preserve">5@8</t>
  </si>
  <si>
    <t xml:space="preserve">Trades</t>
  </si>
  <si>
    <t xml:space="preserve">POS</t>
  </si>
  <si>
    <t xml:space="preserve">SUM</t>
  </si>
  <si>
    <t xml:space="preserve">MONTH</t>
  </si>
  <si>
    <t xml:space="preserve">DEC</t>
  </si>
  <si>
    <t xml:space="preserve">MARCH</t>
  </si>
  <si>
    <t xml:space="preserve">APRIL</t>
  </si>
  <si>
    <t xml:space="preserve">JULY</t>
  </si>
  <si>
    <t xml:space="preserve">SEP</t>
  </si>
  <si>
    <t xml:space="preserve">OCT</t>
  </si>
  <si>
    <t xml:space="preserve">NOV</t>
  </si>
  <si>
    <t xml:space="preserve">SETTLE</t>
  </si>
  <si>
    <t xml:space="preserve">POSITION</t>
  </si>
  <si>
    <t xml:space="preserve">PJM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</si>
  <si>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</si>
  <si>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</si>
  <si>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</si>
  <si>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</si>
  <si>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</si>
  <si>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</si>
  <si>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ZONE G</t>
  </si>
  <si>
    <t xml:space="preserve">J/G</t>
  </si>
  <si>
    <t xml:space="preserve">5@7.5</t>
  </si>
  <si>
    <t xml:space="preserve">            </t>
  </si>
  <si>
    <t xml:space="preserve">7@9.5</t>
  </si>
  <si>
    <t xml:space="preserve">Nepool</t>
  </si>
  <si>
    <t xml:space="preserve">ZONE J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</si>
</sst>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General_)"/>
    <numFmt numFmtId="166" formatCode="[$-409]m/d/yyyy"/>
    <numFmt numFmtId="167" formatCode="[$-409]d\-mmm"/>
    <numFmt numFmtId="168" formatCode="0.00"/>
    <numFmt numFmtId="169" formatCode="0"/>
    <numFmt numFmtId="170" formatCode="_(* #,##0.00_);_(* \(#,##0.00\);_(* \-??_);_(@_)"/>
    <numFmt numFmtId="171" formatCode="0_);[RED]\(0\)"/>
    <numFmt numFmtId="172" formatCode="[$-409]#,##0.00_);\(#,##0.00\)"/>
    <numFmt numFmtId="173" formatCode="mm/dd/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10"/>
      <color rgb="FF336666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336666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color rgb="FF99336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A6CAF0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993366"/>
        <bgColor rgb="FF993366"/>
      </patternFill>
    </fill>
    <fill>
      <patternFill patternType="solid">
        <fgColor rgb="FFE3E3E3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996666"/>
        <bgColor rgb="FF993366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 style="medium"/>
      <diagonal/>
    </border>
  </borders>
  <cellStyleXfs count="8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5" fillId="6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6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6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6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3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4C" xfId="28"/>
    <cellStyle name="Normal_calendar" xfId="29"/>
    <cellStyle name="Normal_CIPS Cost of Gen" xfId="30"/>
    <cellStyle name="Normal_CurrentDump" xfId="31"/>
    <cellStyle name="Normal_Curves" xfId="32"/>
    <cellStyle name="Normal_Curves (2)" xfId="33"/>
    <cellStyle name="Normal_Data" xfId="34"/>
    <cellStyle name="Normal_Daycount" xfId="35"/>
    <cellStyle name="Normal_Daycount_1" xfId="36"/>
    <cellStyle name="Normal_DwnldCode" xfId="37"/>
    <cellStyle name="Normal_Entergy" xfId="38"/>
    <cellStyle name="Normal_INT" xfId="39"/>
    <cellStyle name="Normal_Interest" xfId="40"/>
    <cellStyle name="Normal_Module1" xfId="41"/>
    <cellStyle name="Normal_Module2" xfId="42"/>
    <cellStyle name="Normal_NERC holidays" xfId="43"/>
    <cellStyle name="Normal_NYWest" xfId="44"/>
    <cellStyle name="Normal_OP Curves" xfId="45"/>
    <cellStyle name="Normal_OP Curves_1" xfId="46"/>
    <cellStyle name="Normal_PG" xfId="47"/>
    <cellStyle name="Normal_PJM" xfId="48"/>
    <cellStyle name="Normal_PRC_OUT" xfId="49"/>
    <cellStyle name="Normal_Pricer" xfId="50"/>
    <cellStyle name="Normal_PriorDump" xfId="51"/>
    <cellStyle name="Normal_PriorDump_1" xfId="52"/>
    <cellStyle name="Normal_PriorDump_2" xfId="53"/>
    <cellStyle name="Normal_Prudency" xfId="54"/>
    <cellStyle name="Normal_R1" xfId="55"/>
    <cellStyle name="Normal_R1A" xfId="56"/>
    <cellStyle name="Normal_R1B" xfId="57"/>
    <cellStyle name="Normal_R2" xfId="58"/>
    <cellStyle name="Normal_R3" xfId="59"/>
    <cellStyle name="Normal_R3A" xfId="60"/>
    <cellStyle name="Normal_R4" xfId="61"/>
    <cellStyle name="Normal_R4aO" xfId="62"/>
    <cellStyle name="Normal_R4aP" xfId="63"/>
    <cellStyle name="Normal_R4O" xfId="64"/>
    <cellStyle name="Normal_R4P" xfId="65"/>
    <cellStyle name="Normal_R5" xfId="66"/>
    <cellStyle name="Normal_Reuters" xfId="67"/>
    <cellStyle name="Normal_RollCode" xfId="68"/>
    <cellStyle name="Normal_Scalars" xfId="69"/>
    <cellStyle name="Normal_Sheet1" xfId="70"/>
    <cellStyle name="Normal_Sheet2" xfId="71"/>
    <cellStyle name="Normal_Sheet6" xfId="72"/>
    <cellStyle name="Normal_Sheet7" xfId="73"/>
    <cellStyle name="Normal_Sheet8" xfId="74"/>
    <cellStyle name="Normal_Sheet9" xfId="75"/>
    <cellStyle name="Normal_SWAP" xfId="76"/>
    <cellStyle name="Normal_SWAP_1" xfId="77"/>
    <cellStyle name="Normal_Tbasis" xfId="78"/>
    <cellStyle name="Normal_Top" xfId="79"/>
    <cellStyle name="Normal_Top (2)" xfId="80"/>
    <cellStyle name="Normal_Tregion" xfId="81"/>
    <cellStyle name="Normal_Tregion_SWAP" xfId="82"/>
    <cellStyle name="Normal_Week" xfId="8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96666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3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2" style="0" width="8.7"/>
    <col collapsed="false" customWidth="true" hidden="false" outlineLevel="0" max="4" min="4" style="0" width="11.28"/>
    <col collapsed="false" customWidth="true" hidden="false" outlineLevel="0" max="18" min="5" style="0" width="8.7"/>
    <col collapsed="false" customWidth="true" hidden="false" outlineLevel="0" max="19" min="19" style="0" width="8.14"/>
  </cols>
  <sheetData>
    <row r="1" customFormat="false" ht="12.75" hidden="false" customHeight="false" outlineLevel="0" collapsed="false">
      <c r="A1" s="1" t="n">
        <f aca="true">TODAY()</f>
        <v>45926</v>
      </c>
      <c r="E1" s="2"/>
    </row>
    <row r="2" customFormat="false" ht="21" hidden="false" customHeight="false" outlineLevel="0" collapsed="false">
      <c r="B2" s="3" t="s">
        <v>0</v>
      </c>
      <c r="C2" s="4"/>
      <c r="E2" s="2"/>
      <c r="G2" s="5"/>
      <c r="H2" s="6" t="s">
        <v>1</v>
      </c>
      <c r="I2" s="5"/>
      <c r="J2" s="5"/>
      <c r="K2" s="7" t="s">
        <v>2</v>
      </c>
      <c r="L2" s="7" t="s">
        <v>3</v>
      </c>
      <c r="M2" s="5"/>
      <c r="N2" s="6"/>
      <c r="O2" s="6" t="s">
        <v>4</v>
      </c>
      <c r="P2" s="6"/>
      <c r="Q2" s="6"/>
    </row>
    <row r="3" customFormat="false" ht="13.5" hidden="false" customHeight="false" outlineLevel="0" collapsed="false">
      <c r="E3" s="2"/>
      <c r="G3" s="8" t="s">
        <v>5</v>
      </c>
      <c r="H3" s="9" t="s">
        <v>6</v>
      </c>
      <c r="I3" s="10" t="s">
        <v>7</v>
      </c>
      <c r="J3" s="11" t="s">
        <v>8</v>
      </c>
      <c r="K3" s="12"/>
      <c r="L3" s="12"/>
      <c r="M3" s="8" t="s">
        <v>5</v>
      </c>
      <c r="N3" s="9" t="s">
        <v>6</v>
      </c>
      <c r="O3" s="10" t="s">
        <v>7</v>
      </c>
      <c r="P3" s="11" t="s">
        <v>8</v>
      </c>
      <c r="Q3" s="13" t="s">
        <v>9</v>
      </c>
      <c r="R3" s="0" t="n">
        <v>47</v>
      </c>
    </row>
    <row r="4" customFormat="false" ht="13.5" hidden="false" customHeight="false" outlineLevel="0" collapsed="false">
      <c r="G4" s="14" t="s">
        <v>10</v>
      </c>
      <c r="H4" s="15" t="n">
        <v>58</v>
      </c>
      <c r="I4" s="16" t="n">
        <v>60</v>
      </c>
      <c r="J4" s="17" t="n">
        <v>22</v>
      </c>
      <c r="K4" s="18" t="n">
        <f aca="false">AVERAGE('Zone G'!H4:I4)-(AVERAGE('Zone A'!H4:I4))</f>
        <v>11</v>
      </c>
      <c r="L4" s="18" t="n">
        <f aca="false">AVERAGE('Zone J'!H4:I4)-(AVERAGE('Zone A'!H4:I4))</f>
        <v>15</v>
      </c>
      <c r="M4" s="14" t="s">
        <v>10</v>
      </c>
      <c r="N4" s="15" t="n">
        <v>45</v>
      </c>
      <c r="O4" s="16" t="n">
        <v>48</v>
      </c>
      <c r="P4" s="17" t="n">
        <v>22</v>
      </c>
      <c r="Q4" s="19" t="n">
        <f aca="false">AVERAGE(N4:O4)-AVERAGE(H4:I4)</f>
        <v>-12.5</v>
      </c>
      <c r="R4" s="0" t="n">
        <v>49</v>
      </c>
    </row>
    <row r="5" customFormat="false" ht="13.5" hidden="false" customHeight="false" outlineLevel="0" collapsed="false">
      <c r="G5" s="20" t="s">
        <v>11</v>
      </c>
      <c r="H5" s="15" t="n">
        <v>57</v>
      </c>
      <c r="I5" s="16" t="n">
        <v>57</v>
      </c>
      <c r="J5" s="21" t="n">
        <v>20</v>
      </c>
      <c r="K5" s="18" t="n">
        <f aca="false">AVERAGE('Zone G'!H5:I5)-(AVERAGE('Zone A'!H5:I5))</f>
        <v>13</v>
      </c>
      <c r="L5" s="18" t="n">
        <f aca="false">AVERAGE('Zone J'!H5:I5)-(AVERAGE('Zone A'!H5:I5))</f>
        <v>17</v>
      </c>
      <c r="M5" s="20" t="s">
        <v>11</v>
      </c>
      <c r="N5" s="22" t="n">
        <v>45</v>
      </c>
      <c r="O5" s="23" t="n">
        <v>48</v>
      </c>
      <c r="P5" s="21" t="n">
        <v>20</v>
      </c>
      <c r="Q5" s="19" t="n">
        <f aca="false">AVERAGE(N5:O5)-AVERAGE(H5:I5)</f>
        <v>-10.5</v>
      </c>
      <c r="R5" s="0" t="n">
        <v>60</v>
      </c>
      <c r="T5" s="0" t="s">
        <v>12</v>
      </c>
      <c r="U5" s="24" t="n">
        <v>21</v>
      </c>
      <c r="V5" s="0" t="n">
        <v>55</v>
      </c>
      <c r="W5" s="0" t="n">
        <f aca="false">V5*U5</f>
        <v>1155</v>
      </c>
      <c r="AC5" s="8" t="s">
        <v>5</v>
      </c>
      <c r="AD5" s="9" t="s">
        <v>6</v>
      </c>
      <c r="AE5" s="10" t="s">
        <v>7</v>
      </c>
      <c r="AF5" s="11" t="s">
        <v>8</v>
      </c>
      <c r="AG5" s="12"/>
      <c r="AH5" s="12"/>
      <c r="AI5" s="8" t="s">
        <v>5</v>
      </c>
      <c r="AJ5" s="9" t="s">
        <v>6</v>
      </c>
      <c r="AK5" s="10" t="s">
        <v>7</v>
      </c>
      <c r="AL5" s="11" t="s">
        <v>8</v>
      </c>
      <c r="AM5" s="13" t="s">
        <v>9</v>
      </c>
    </row>
    <row r="6" customFormat="false" ht="13.5" hidden="false" customHeight="false" outlineLevel="0" collapsed="false">
      <c r="A6" s="25" t="s">
        <v>13</v>
      </c>
      <c r="B6" s="26" t="s">
        <v>14</v>
      </c>
      <c r="C6" s="27"/>
      <c r="D6" s="27" t="s">
        <v>15</v>
      </c>
      <c r="G6" s="28" t="s">
        <v>16</v>
      </c>
      <c r="H6" s="29" t="n">
        <f aca="false">SUM(H4*J4,H5*J5)/J6</f>
        <v>57.5238095238095</v>
      </c>
      <c r="I6" s="30" t="n">
        <f aca="false">SUM(I4*J4,I5*J5)/J6</f>
        <v>58.5714285714286</v>
      </c>
      <c r="J6" s="31" t="n">
        <f aca="false">SUM(J4,J5)</f>
        <v>42</v>
      </c>
      <c r="K6" s="32" t="n">
        <f aca="false">AVERAGE('Zone G'!H6:I6)-(AVERAGE('Zone A'!H6:I6))</f>
        <v>11.9523809523809</v>
      </c>
      <c r="L6" s="32" t="n">
        <f aca="false">AVERAGE('Zone J'!H6:I6)-(AVERAGE('Zone A'!H6:I6))</f>
        <v>15.9523809523809</v>
      </c>
      <c r="M6" s="33" t="s">
        <v>16</v>
      </c>
      <c r="N6" s="29" t="n">
        <f aca="false">SUM(N4*P4,N5*P5)/P6</f>
        <v>45</v>
      </c>
      <c r="O6" s="30" t="n">
        <f aca="false">SUM(O4*P4,O5*P5)/P6</f>
        <v>48</v>
      </c>
      <c r="P6" s="34" t="n">
        <f aca="false">SUM(P4,P5)</f>
        <v>42</v>
      </c>
      <c r="Q6" s="35"/>
      <c r="R6" s="0" t="n">
        <v>60</v>
      </c>
      <c r="T6" s="0" t="s">
        <v>17</v>
      </c>
      <c r="U6" s="24" t="n">
        <v>20</v>
      </c>
      <c r="V6" s="0" t="n">
        <v>55</v>
      </c>
      <c r="W6" s="0" t="n">
        <f aca="false">V6*U6</f>
        <v>1100</v>
      </c>
      <c r="AC6" s="14" t="s">
        <v>10</v>
      </c>
      <c r="AD6" s="15" t="n">
        <v>55.5</v>
      </c>
      <c r="AE6" s="16" t="n">
        <v>56</v>
      </c>
      <c r="AF6" s="17" t="n">
        <v>22</v>
      </c>
      <c r="AG6" s="18" t="e">
        <f aca="false">AVERAGE('Zone G'!AD6:AE6)-(AVERAGE('Zone A'!AD6:AE6))</f>
        <v>#DIV/0!</v>
      </c>
      <c r="AH6" s="18" t="e">
        <f aca="false">AVERAGE('Zone J'!AD6:AE6)-(AVERAGE('Zone A'!AD6:AE6))</f>
        <v>#DIV/0!</v>
      </c>
      <c r="AI6" s="14" t="s">
        <v>10</v>
      </c>
      <c r="AJ6" s="15" t="n">
        <v>46</v>
      </c>
      <c r="AK6" s="16" t="n">
        <v>50</v>
      </c>
      <c r="AL6" s="17" t="n">
        <v>22</v>
      </c>
      <c r="AM6" s="19" t="n">
        <f aca="false">AVERAGE(AJ6:AK6)-AVERAGE(AD6:AE6)</f>
        <v>-7.75</v>
      </c>
    </row>
    <row r="7" customFormat="false" ht="13.5" hidden="false" customHeight="false" outlineLevel="0" collapsed="false">
      <c r="A7" s="14" t="s">
        <v>18</v>
      </c>
      <c r="B7" s="15"/>
      <c r="C7" s="16"/>
      <c r="D7" s="36" t="n">
        <v>22</v>
      </c>
      <c r="G7" s="37" t="s">
        <v>19</v>
      </c>
      <c r="H7" s="38" t="n">
        <v>48</v>
      </c>
      <c r="I7" s="39" t="n">
        <v>50</v>
      </c>
      <c r="J7" s="40" t="n">
        <v>22</v>
      </c>
      <c r="K7" s="18" t="n">
        <f aca="false">AVERAGE('Zone G'!H7:I7)-(AVERAGE('Zone A'!H7:I7))</f>
        <v>10</v>
      </c>
      <c r="L7" s="18" t="n">
        <f aca="false">AVERAGE('Zone J'!H7:I7)-(AVERAGE('Zone A'!H7:I7))</f>
        <v>17.5</v>
      </c>
      <c r="M7" s="37" t="s">
        <v>19</v>
      </c>
      <c r="N7" s="38" t="n">
        <v>39</v>
      </c>
      <c r="O7" s="39" t="n">
        <v>41</v>
      </c>
      <c r="P7" s="40" t="n">
        <v>21</v>
      </c>
      <c r="Q7" s="19" t="n">
        <f aca="false">AVERAGE(N7:O7)-AVERAGE(H7:I7)</f>
        <v>-9</v>
      </c>
      <c r="R7" s="0" t="n">
        <v>46</v>
      </c>
      <c r="T7" s="0" t="s">
        <v>20</v>
      </c>
      <c r="U7" s="17" t="n">
        <v>22</v>
      </c>
      <c r="V7" s="0" t="n">
        <v>58</v>
      </c>
      <c r="W7" s="0" t="n">
        <f aca="false">V7*U7</f>
        <v>1276</v>
      </c>
      <c r="AC7" s="20" t="s">
        <v>11</v>
      </c>
      <c r="AD7" s="15" t="n">
        <v>55.5</v>
      </c>
      <c r="AE7" s="16" t="n">
        <v>56</v>
      </c>
      <c r="AF7" s="21" t="n">
        <v>20</v>
      </c>
      <c r="AG7" s="18" t="e">
        <f aca="false">AVERAGE('Zone G'!AD7:AE7)-(AVERAGE('Zone A'!AD7:AE7))</f>
        <v>#DIV/0!</v>
      </c>
      <c r="AH7" s="18" t="e">
        <f aca="false">AVERAGE('Zone J'!AD7:AE7)-(AVERAGE('Zone A'!AD7:AE7))</f>
        <v>#DIV/0!</v>
      </c>
      <c r="AI7" s="20" t="s">
        <v>11</v>
      </c>
      <c r="AJ7" s="22" t="n">
        <v>46</v>
      </c>
      <c r="AK7" s="23" t="n">
        <v>50</v>
      </c>
      <c r="AL7" s="21" t="n">
        <v>20</v>
      </c>
      <c r="AM7" s="19" t="n">
        <f aca="false">AVERAGE(AJ7:AK7)-AVERAGE(AD7:AE7)</f>
        <v>-7.75</v>
      </c>
    </row>
    <row r="8" customFormat="false" ht="13.5" hidden="false" customHeight="false" outlineLevel="0" collapsed="false">
      <c r="A8" s="41" t="s">
        <v>21</v>
      </c>
      <c r="B8" s="42"/>
      <c r="C8" s="43"/>
      <c r="D8" s="24" t="n">
        <v>21</v>
      </c>
      <c r="G8" s="28" t="s">
        <v>22</v>
      </c>
      <c r="H8" s="29" t="n">
        <f aca="false">SUM(H6*J6,H7*J7)/J8</f>
        <v>54.25</v>
      </c>
      <c r="I8" s="30" t="n">
        <f aca="false">SUM(I6*J6,I7*J7)/J8</f>
        <v>55.625</v>
      </c>
      <c r="J8" s="31" t="n">
        <f aca="false">SUM(J4,J5,J7)</f>
        <v>64</v>
      </c>
      <c r="K8" s="32" t="n">
        <f aca="false">AVERAGE('Zone G'!H8:I8)-(AVERAGE('Zone A'!H8:I8))</f>
        <v>11.28125</v>
      </c>
      <c r="L8" s="32" t="n">
        <f aca="false">AVERAGE('Zone J'!H8:I8)-(AVERAGE('Zone A'!H8:I8))</f>
        <v>16.484375</v>
      </c>
      <c r="M8" s="33" t="s">
        <v>22</v>
      </c>
      <c r="N8" s="30" t="n">
        <f aca="false">SUM(N6*$P$6,N7*$P$7)/$P$8</f>
        <v>43</v>
      </c>
      <c r="O8" s="30" t="n">
        <f aca="false">SUM(O6*$P$6,O7*$P$7)/$P$8</f>
        <v>45.6666666666667</v>
      </c>
      <c r="P8" s="34" t="n">
        <f aca="false">SUM(P4,P5,P7)</f>
        <v>63</v>
      </c>
      <c r="Q8" s="35"/>
      <c r="R8" s="0" t="n">
        <v>37</v>
      </c>
      <c r="T8" s="0" t="s">
        <v>23</v>
      </c>
      <c r="U8" s="21" t="n">
        <v>20</v>
      </c>
      <c r="V8" s="0" t="n">
        <v>58</v>
      </c>
      <c r="W8" s="0" t="n">
        <f aca="false">V8*U8</f>
        <v>1160</v>
      </c>
      <c r="AC8" s="28" t="s">
        <v>16</v>
      </c>
      <c r="AD8" s="29" t="n">
        <f aca="false">SUM(AD6*AF6,AD7*AF7)/AF8</f>
        <v>55.5</v>
      </c>
      <c r="AE8" s="30" t="n">
        <f aca="false">SUM(AE6*AF6,AE7*AF7)/AF8</f>
        <v>56</v>
      </c>
      <c r="AF8" s="31" t="n">
        <f aca="false">SUM(AF6,AF7)</f>
        <v>42</v>
      </c>
      <c r="AG8" s="32" t="e">
        <f aca="false">AVERAGE('Zone G'!AD8:AE8)-(AVERAGE('Zone A'!AD8:AE8))</f>
        <v>#DIV/0!</v>
      </c>
      <c r="AH8" s="32" t="e">
        <f aca="false">AVERAGE('Zone J'!AD8:AE8)-(AVERAGE('Zone A'!AD8:AE8))</f>
        <v>#DIV/0!</v>
      </c>
      <c r="AI8" s="33" t="s">
        <v>16</v>
      </c>
      <c r="AJ8" s="29" t="n">
        <f aca="false">SUM(AJ6*AL6,AJ7*AL7)/AL8</f>
        <v>46</v>
      </c>
      <c r="AK8" s="30" t="n">
        <f aca="false">SUM(AK6*AL6,AK7*AL7)/AL8</f>
        <v>50</v>
      </c>
      <c r="AL8" s="34" t="n">
        <f aca="false">SUM(AL6,AL7)</f>
        <v>42</v>
      </c>
      <c r="AM8" s="35"/>
    </row>
    <row r="9" customFormat="false" ht="13.5" hidden="false" customHeight="false" outlineLevel="0" collapsed="false">
      <c r="A9" s="20" t="s">
        <v>24</v>
      </c>
      <c r="B9" s="22" t="n">
        <v>48.25</v>
      </c>
      <c r="C9" s="23" t="n">
        <v>48.25</v>
      </c>
      <c r="D9" s="24" t="n">
        <v>20</v>
      </c>
      <c r="G9" s="14" t="s">
        <v>25</v>
      </c>
      <c r="H9" s="15" t="n">
        <v>46</v>
      </c>
      <c r="I9" s="16" t="n">
        <v>49</v>
      </c>
      <c r="J9" s="17" t="n">
        <v>21</v>
      </c>
      <c r="K9" s="18" t="n">
        <f aca="false">AVERAGE('Zone G'!H9:I9)-(AVERAGE('Zone A'!H9:I9))</f>
        <v>7.5</v>
      </c>
      <c r="L9" s="18" t="n">
        <f aca="false">AVERAGE('Zone J'!H9:I9)-(AVERAGE('Zone A'!H9:I9))</f>
        <v>13.5</v>
      </c>
      <c r="M9" s="14" t="s">
        <v>25</v>
      </c>
      <c r="N9" s="15" t="n">
        <v>37</v>
      </c>
      <c r="O9" s="16" t="n">
        <v>39</v>
      </c>
      <c r="P9" s="17" t="n">
        <v>22</v>
      </c>
      <c r="Q9" s="19" t="n">
        <f aca="false">AVERAGE(N9:O9)-AVERAGE(H9:I9)</f>
        <v>-9.5</v>
      </c>
      <c r="T9" s="0" t="s">
        <v>26</v>
      </c>
      <c r="U9" s="40" t="n">
        <v>22</v>
      </c>
      <c r="V9" s="0" t="n">
        <v>53</v>
      </c>
      <c r="W9" s="0" t="n">
        <f aca="false">V9*U9</f>
        <v>1166</v>
      </c>
      <c r="AC9" s="37" t="s">
        <v>19</v>
      </c>
      <c r="AD9" s="38" t="n">
        <v>40</v>
      </c>
      <c r="AE9" s="39" t="n">
        <v>44</v>
      </c>
      <c r="AF9" s="40" t="n">
        <v>22</v>
      </c>
      <c r="AG9" s="18" t="e">
        <f aca="false">AVERAGE('Zone G'!AD9:AE9)-(AVERAGE('Zone A'!AD9:AE9))</f>
        <v>#DIV/0!</v>
      </c>
      <c r="AH9" s="18" t="e">
        <f aca="false">AVERAGE('Zone J'!AD9:AE9)-(AVERAGE('Zone A'!AD9:AE9))</f>
        <v>#DIV/0!</v>
      </c>
      <c r="AI9" s="37" t="s">
        <v>19</v>
      </c>
      <c r="AJ9" s="38" t="n">
        <v>38</v>
      </c>
      <c r="AK9" s="39" t="n">
        <v>40</v>
      </c>
      <c r="AL9" s="40" t="n">
        <v>21</v>
      </c>
      <c r="AM9" s="19" t="n">
        <f aca="false">AVERAGE(AJ9:AK9)-AVERAGE(AD9:AE9)</f>
        <v>-3</v>
      </c>
    </row>
    <row r="10" customFormat="false" ht="13.5" hidden="false" customHeight="false" outlineLevel="0" collapsed="false">
      <c r="A10" s="28" t="s">
        <v>13</v>
      </c>
      <c r="B10" s="29" t="n">
        <f aca="false">((B7*22)+(B8*21)+(B9*20))/63</f>
        <v>15.3174603174603</v>
      </c>
      <c r="C10" s="29" t="n">
        <f aca="false">((C7*22)+(C8*21)+(C9*20))/63</f>
        <v>15.3174603174603</v>
      </c>
      <c r="D10" s="44" t="n">
        <f aca="false">((D7*22)+(D8*21)+(D9*20))/63</f>
        <v>21.031746031746</v>
      </c>
      <c r="G10" s="41" t="s">
        <v>27</v>
      </c>
      <c r="H10" s="15" t="n">
        <v>48</v>
      </c>
      <c r="I10" s="16" t="n">
        <v>51</v>
      </c>
      <c r="J10" s="45" t="n">
        <v>22</v>
      </c>
      <c r="K10" s="18" t="n">
        <f aca="false">AVERAGE('Zone G'!H10:I10)-(AVERAGE('Zone A'!H10:I10))</f>
        <v>12.5</v>
      </c>
      <c r="L10" s="18" t="n">
        <f aca="false">AVERAGE('Zone J'!H10:I10)-(AVERAGE('Zone A'!H10:I10))</f>
        <v>20.5</v>
      </c>
      <c r="M10" s="41" t="s">
        <v>27</v>
      </c>
      <c r="N10" s="42" t="n">
        <v>39</v>
      </c>
      <c r="O10" s="43" t="n">
        <v>41</v>
      </c>
      <c r="P10" s="45" t="n">
        <v>22</v>
      </c>
      <c r="Q10" s="19" t="n">
        <f aca="false">AVERAGE(N10:O10)-AVERAGE(H10:I10)</f>
        <v>-9.5</v>
      </c>
      <c r="T10" s="46" t="s">
        <v>28</v>
      </c>
      <c r="U10" s="17" t="n">
        <v>21</v>
      </c>
      <c r="V10" s="46" t="n">
        <v>53</v>
      </c>
      <c r="W10" s="46" t="n">
        <f aca="false">V10*U10</f>
        <v>1113</v>
      </c>
      <c r="X10" s="46"/>
      <c r="AC10" s="28" t="s">
        <v>22</v>
      </c>
      <c r="AD10" s="29" t="n">
        <f aca="false">SUM(AD8*AF8,AD9*AF9)/AF10</f>
        <v>50.171875</v>
      </c>
      <c r="AE10" s="30" t="n">
        <f aca="false">SUM(AE8*AF8,AE9*AF9)/AF10</f>
        <v>51.875</v>
      </c>
      <c r="AF10" s="31" t="n">
        <f aca="false">SUM(AF6,AF7,AF9)</f>
        <v>64</v>
      </c>
      <c r="AG10" s="32" t="e">
        <f aca="false">AVERAGE('Zone G'!AD10:AE10)-(AVERAGE('Zone A'!AD10:AE10))</f>
        <v>#DIV/0!</v>
      </c>
      <c r="AH10" s="32" t="e">
        <f aca="false">AVERAGE('Zone J'!AD10:AE10)-(AVERAGE('Zone A'!AD10:AE10))</f>
        <v>#DIV/0!</v>
      </c>
      <c r="AI10" s="33" t="s">
        <v>22</v>
      </c>
      <c r="AJ10" s="29" t="n">
        <v>37</v>
      </c>
      <c r="AK10" s="30" t="n">
        <f aca="false">SUM(AK8*AL8,AK9*AL9)/AL10</f>
        <v>46.6666666666667</v>
      </c>
      <c r="AL10" s="34" t="n">
        <f aca="false">SUM(AL6,AL7,AL9)</f>
        <v>63</v>
      </c>
      <c r="AM10" s="35"/>
    </row>
    <row r="11" customFormat="false" ht="13.5" hidden="false" customHeight="false" outlineLevel="0" collapsed="false">
      <c r="B11" s="47"/>
      <c r="C11" s="47"/>
      <c r="G11" s="20" t="s">
        <v>29</v>
      </c>
      <c r="H11" s="15" t="n">
        <v>58</v>
      </c>
      <c r="I11" s="16" t="n">
        <v>60</v>
      </c>
      <c r="J11" s="21" t="n">
        <v>21</v>
      </c>
      <c r="K11" s="18" t="n">
        <f aca="false">AVERAGE('Zone G'!H11:I11)-(AVERAGE('Zone A'!H11:I11))</f>
        <v>17</v>
      </c>
      <c r="L11" s="18" t="n">
        <f aca="false">AVERAGE('Zone J'!H11:I11)-(AVERAGE('Zone A'!H11:I11))</f>
        <v>28.5</v>
      </c>
      <c r="M11" s="20" t="s">
        <v>29</v>
      </c>
      <c r="N11" s="22" t="n">
        <v>52</v>
      </c>
      <c r="O11" s="23" t="n">
        <v>53</v>
      </c>
      <c r="P11" s="21" t="n">
        <v>20</v>
      </c>
      <c r="Q11" s="19" t="n">
        <f aca="false">AVERAGE(N11:O11)-AVERAGE(H11:I11)</f>
        <v>-6.5</v>
      </c>
      <c r="U11" s="48" t="n">
        <f aca="false">SUM(U5:U10)</f>
        <v>126</v>
      </c>
      <c r="V11" s="48" t="n">
        <f aca="false">SUM(V5:V10)</f>
        <v>332</v>
      </c>
      <c r="W11" s="48" t="n">
        <f aca="false">SUM(W5:W10)</f>
        <v>6970</v>
      </c>
      <c r="AC11" s="14" t="s">
        <v>25</v>
      </c>
      <c r="AD11" s="15" t="n">
        <v>37</v>
      </c>
      <c r="AE11" s="16" t="n">
        <v>40</v>
      </c>
      <c r="AF11" s="17" t="n">
        <v>21</v>
      </c>
      <c r="AG11" s="18" t="e">
        <f aca="false">AVERAGE('Zone G'!AD11:AE11)-(AVERAGE('Zone A'!AD11:AE11))</f>
        <v>#DIV/0!</v>
      </c>
      <c r="AH11" s="18" t="e">
        <f aca="false">AVERAGE('Zone J'!AD11:AE11)-(AVERAGE('Zone A'!AD11:AE11))</f>
        <v>#DIV/0!</v>
      </c>
      <c r="AI11" s="14" t="s">
        <v>25</v>
      </c>
      <c r="AJ11" s="15" t="n">
        <v>35</v>
      </c>
      <c r="AK11" s="16" t="n">
        <v>36</v>
      </c>
      <c r="AL11" s="17" t="n">
        <v>22</v>
      </c>
      <c r="AM11" s="19" t="n">
        <f aca="false">AVERAGE(AJ11:AK11)-AVERAGE(AD11:AE11)</f>
        <v>-3</v>
      </c>
    </row>
    <row r="12" customFormat="false" ht="13.5" hidden="false" customHeight="false" outlineLevel="0" collapsed="false">
      <c r="A12" s="49" t="s">
        <v>30</v>
      </c>
      <c r="B12" s="50" t="s">
        <v>31</v>
      </c>
      <c r="C12" s="10" t="s">
        <v>32</v>
      </c>
      <c r="D12" s="51" t="s">
        <v>33</v>
      </c>
      <c r="G12" s="28" t="s">
        <v>34</v>
      </c>
      <c r="H12" s="29" t="n">
        <f aca="false">SUM(H9*J9,H10*J10,H11*J11)/J12</f>
        <v>50.625</v>
      </c>
      <c r="I12" s="30" t="n">
        <f aca="false">SUM(I9*J9,I10*J10,I11*J11)/J12</f>
        <v>53.296875</v>
      </c>
      <c r="J12" s="31" t="n">
        <f aca="false">SUM(J9,J10,J11)</f>
        <v>64</v>
      </c>
      <c r="K12" s="32" t="n">
        <f aca="false">AVERAGE('Zone G'!H12:I12)-(AVERAGE('Zone A'!H12:I12))</f>
        <v>12.3359375</v>
      </c>
      <c r="L12" s="32" t="n">
        <f aca="false">AVERAGE('Zone J'!H12:I12)-(AVERAGE('Zone A'!H12:I12))</f>
        <v>20.828125</v>
      </c>
      <c r="M12" s="33" t="s">
        <v>34</v>
      </c>
      <c r="N12" s="29" t="n">
        <f aca="false">SUM(N9*P9,N10*P10,N11*P11)/P12</f>
        <v>42.375</v>
      </c>
      <c r="O12" s="30" t="n">
        <f aca="false">SUM(O9*P9,O10*P10,O11*P11)/P12</f>
        <v>44.0625</v>
      </c>
      <c r="P12" s="34" t="n">
        <f aca="false">SUM(P9,P10,P11)</f>
        <v>64</v>
      </c>
      <c r="Q12" s="35"/>
      <c r="AC12" s="41" t="s">
        <v>27</v>
      </c>
      <c r="AD12" s="15" t="n">
        <v>39</v>
      </c>
      <c r="AE12" s="16" t="n">
        <v>40.5</v>
      </c>
      <c r="AF12" s="45" t="n">
        <v>22</v>
      </c>
      <c r="AG12" s="18" t="e">
        <f aca="false">AVERAGE('Zone G'!AD12:AE12)-(AVERAGE('Zone A'!AD12:AE12))</f>
        <v>#DIV/0!</v>
      </c>
      <c r="AH12" s="18" t="e">
        <f aca="false">AVERAGE('Zone J'!AD12:AE12)-(AVERAGE('Zone A'!AD12:AE12))</f>
        <v>#DIV/0!</v>
      </c>
      <c r="AI12" s="41" t="s">
        <v>27</v>
      </c>
      <c r="AJ12" s="42" t="n">
        <v>38</v>
      </c>
      <c r="AK12" s="43" t="n">
        <v>40</v>
      </c>
      <c r="AL12" s="45" t="n">
        <v>22</v>
      </c>
      <c r="AM12" s="19" t="n">
        <f aca="false">AVERAGE(AJ12:AK12)-AVERAGE(AD12:AE12)</f>
        <v>-0.75</v>
      </c>
    </row>
    <row r="13" customFormat="false" ht="13.5" hidden="false" customHeight="false" outlineLevel="0" collapsed="false">
      <c r="A13" s="52" t="s">
        <v>35</v>
      </c>
      <c r="B13" s="53" t="n">
        <v>51</v>
      </c>
      <c r="C13" s="54" t="n">
        <v>56</v>
      </c>
      <c r="D13" s="55" t="n">
        <v>36880</v>
      </c>
      <c r="G13" s="14" t="s">
        <v>36</v>
      </c>
      <c r="H13" s="15" t="n">
        <v>74</v>
      </c>
      <c r="I13" s="16" t="n">
        <v>78</v>
      </c>
      <c r="J13" s="17" t="n">
        <v>21</v>
      </c>
      <c r="K13" s="18" t="n">
        <f aca="false">AVERAGE('Zone G'!H13:I13)-(AVERAGE('Zone A'!H13:I13))</f>
        <v>31.5</v>
      </c>
      <c r="L13" s="18" t="n">
        <f aca="false">AVERAGE('Zone J'!H13:I13)-(AVERAGE('Zone A'!H13:I13))</f>
        <v>49</v>
      </c>
      <c r="M13" s="14" t="s">
        <v>36</v>
      </c>
      <c r="N13" s="15" t="n">
        <v>67</v>
      </c>
      <c r="O13" s="16" t="n">
        <v>69</v>
      </c>
      <c r="P13" s="17" t="n">
        <v>22</v>
      </c>
      <c r="Q13" s="19" t="n">
        <f aca="false">AVERAGE(N13:O13)-AVERAGE(H13:I13)</f>
        <v>-8</v>
      </c>
      <c r="V13" s="0" t="n">
        <f aca="false">W11/U11</f>
        <v>55.3174603174603</v>
      </c>
      <c r="AC13" s="20" t="s">
        <v>29</v>
      </c>
      <c r="AD13" s="15" t="n">
        <v>56</v>
      </c>
      <c r="AE13" s="16" t="n">
        <v>58.5</v>
      </c>
      <c r="AF13" s="21" t="n">
        <v>21</v>
      </c>
      <c r="AG13" s="18" t="e">
        <f aca="false">AVERAGE('Zone G'!AD13:AE13)-(AVERAGE('Zone A'!AD13:AE13))</f>
        <v>#DIV/0!</v>
      </c>
      <c r="AH13" s="18" t="e">
        <f aca="false">AVERAGE('Zone J'!AD13:AE13)-(AVERAGE('Zone A'!AD13:AE13))</f>
        <v>#DIV/0!</v>
      </c>
      <c r="AI13" s="20" t="s">
        <v>29</v>
      </c>
      <c r="AJ13" s="22" t="n">
        <v>52</v>
      </c>
      <c r="AK13" s="23" t="n">
        <v>54</v>
      </c>
      <c r="AL13" s="21" t="n">
        <v>20</v>
      </c>
      <c r="AM13" s="19" t="n">
        <f aca="false">AVERAGE(AJ13:AK13)-AVERAGE(AD13:AE13)</f>
        <v>-4.25</v>
      </c>
    </row>
    <row r="14" customFormat="false" ht="13.5" hidden="false" customHeight="false" outlineLevel="0" collapsed="false">
      <c r="A14" s="56" t="s">
        <v>37</v>
      </c>
      <c r="B14" s="53" t="n">
        <v>44</v>
      </c>
      <c r="C14" s="54" t="n">
        <v>47</v>
      </c>
      <c r="D14" s="55" t="n">
        <v>36861</v>
      </c>
      <c r="E14" s="2"/>
      <c r="G14" s="20" t="s">
        <v>38</v>
      </c>
      <c r="H14" s="22" t="n">
        <v>74</v>
      </c>
      <c r="I14" s="23" t="n">
        <v>78</v>
      </c>
      <c r="J14" s="21" t="n">
        <v>23</v>
      </c>
      <c r="K14" s="18" t="n">
        <f aca="false">AVERAGE('Zone G'!H14:I14)-(AVERAGE('Zone A'!H14:I14))</f>
        <v>31.5</v>
      </c>
      <c r="L14" s="18" t="n">
        <f aca="false">AVERAGE('Zone J'!H14:I14)-(AVERAGE('Zone A'!H14:I14))</f>
        <v>49</v>
      </c>
      <c r="M14" s="20" t="s">
        <v>38</v>
      </c>
      <c r="N14" s="22" t="n">
        <v>67</v>
      </c>
      <c r="O14" s="23" t="n">
        <v>69</v>
      </c>
      <c r="P14" s="21" t="n">
        <v>22</v>
      </c>
      <c r="Q14" s="19" t="n">
        <f aca="false">AVERAGE(N14:O14)-AVERAGE(H14:I14)</f>
        <v>-8</v>
      </c>
      <c r="AC14" s="28" t="s">
        <v>34</v>
      </c>
      <c r="AD14" s="29" t="n">
        <f aca="false">SUM(AD11*AF11,AD12*AF12,AD13*AF13)/AF14</f>
        <v>43.921875</v>
      </c>
      <c r="AE14" s="30" t="n">
        <f aca="false">SUM(AE11*AF11,AE12*AF12,AE13*AF13)/AF14</f>
        <v>46.2421875</v>
      </c>
      <c r="AF14" s="31" t="n">
        <f aca="false">SUM(AF11,AF12,AF13)</f>
        <v>64</v>
      </c>
      <c r="AG14" s="32" t="e">
        <f aca="false">AVERAGE('Zone G'!AD14:AE14)-(AVERAGE('Zone A'!AD14:AE14))</f>
        <v>#DIV/0!</v>
      </c>
      <c r="AH14" s="32" t="e">
        <f aca="false">AVERAGE('Zone J'!AD14:AE14)-(AVERAGE('Zone A'!AD14:AE14))</f>
        <v>#DIV/0!</v>
      </c>
      <c r="AI14" s="33" t="s">
        <v>34</v>
      </c>
      <c r="AJ14" s="29" t="n">
        <f aca="false">SUM(AJ11*AL11,AJ12*AL12,AJ13*AL13)/AL14</f>
        <v>41.34375</v>
      </c>
      <c r="AK14" s="30" t="n">
        <f aca="false">SUM(AK11*AL11,AK12*AL12,AK13*AL13)/AL14</f>
        <v>43</v>
      </c>
      <c r="AL14" s="34" t="n">
        <f aca="false">SUM(AL11,AL12,AL13)</f>
        <v>64</v>
      </c>
      <c r="AM14" s="35"/>
    </row>
    <row r="15" customFormat="false" ht="13.5" hidden="false" customHeight="false" outlineLevel="0" collapsed="false">
      <c r="A15" s="56" t="s">
        <v>39</v>
      </c>
      <c r="B15" s="57" t="n">
        <v>40</v>
      </c>
      <c r="C15" s="58" t="n">
        <v>47</v>
      </c>
      <c r="D15" s="55" t="n">
        <v>36839</v>
      </c>
      <c r="E15" s="2"/>
      <c r="G15" s="28" t="s">
        <v>40</v>
      </c>
      <c r="H15" s="29" t="n">
        <f aca="false">SUM(H13*J13,H14*J14)/J15</f>
        <v>74</v>
      </c>
      <c r="I15" s="30" t="n">
        <f aca="false">SUM(I13*J13,I14*J14)/J15</f>
        <v>78</v>
      </c>
      <c r="J15" s="31" t="n">
        <f aca="false">SUM(J13,J14)</f>
        <v>44</v>
      </c>
      <c r="K15" s="32" t="n">
        <f aca="false">AVERAGE('Zone G'!H15:I15)-(AVERAGE('Zone A'!H15:I15))</f>
        <v>31.5</v>
      </c>
      <c r="L15" s="32" t="n">
        <f aca="false">AVERAGE('Zone J'!H15:I15)-(AVERAGE('Zone A'!H15:I15))</f>
        <v>49</v>
      </c>
      <c r="M15" s="33" t="s">
        <v>40</v>
      </c>
      <c r="N15" s="29" t="n">
        <f aca="false">SUM(N13*P13,N14*P14)/P15</f>
        <v>67</v>
      </c>
      <c r="O15" s="30" t="n">
        <f aca="false">SUM(O13*P13,O14*P14)/P15</f>
        <v>69</v>
      </c>
      <c r="P15" s="34" t="n">
        <f aca="false">SUM(P13,P14)</f>
        <v>44</v>
      </c>
      <c r="Q15" s="35"/>
      <c r="AC15" s="14" t="s">
        <v>36</v>
      </c>
      <c r="AD15" s="15" t="n">
        <v>74</v>
      </c>
      <c r="AE15" s="16" t="n">
        <v>77.5</v>
      </c>
      <c r="AF15" s="17" t="n">
        <v>21</v>
      </c>
      <c r="AG15" s="18" t="e">
        <f aca="false">AVERAGE('Zone G'!AD15:AE15)-(AVERAGE('Zone A'!AD15:AE15))</f>
        <v>#DIV/0!</v>
      </c>
      <c r="AH15" s="18" t="e">
        <f aca="false">AVERAGE('Zone J'!AD15:AE15)-(AVERAGE('Zone A'!AD15:AE15))</f>
        <v>#DIV/0!</v>
      </c>
      <c r="AI15" s="14" t="s">
        <v>36</v>
      </c>
      <c r="AJ15" s="15" t="n">
        <v>69</v>
      </c>
      <c r="AK15" s="16" t="n">
        <v>71</v>
      </c>
      <c r="AL15" s="17" t="n">
        <v>22</v>
      </c>
      <c r="AM15" s="19" t="n">
        <f aca="false">AVERAGE(AJ15:AK15)-AVERAGE(AD15:AE15)</f>
        <v>-5.75</v>
      </c>
    </row>
    <row r="16" customFormat="false" ht="13.5" hidden="false" customHeight="false" outlineLevel="0" collapsed="false">
      <c r="A16" s="56" t="s">
        <v>41</v>
      </c>
      <c r="B16" s="57" t="n">
        <v>39</v>
      </c>
      <c r="C16" s="58" t="n">
        <v>44</v>
      </c>
      <c r="D16" s="55" t="n">
        <v>36839</v>
      </c>
      <c r="G16" s="37" t="s">
        <v>42</v>
      </c>
      <c r="H16" s="38" t="n">
        <v>38</v>
      </c>
      <c r="I16" s="39" t="n">
        <v>41</v>
      </c>
      <c r="J16" s="40" t="n">
        <v>19</v>
      </c>
      <c r="K16" s="18" t="n">
        <f aca="false">AVERAGE('Zone G'!H16:I16)-(AVERAGE('Zone A'!H16:I16))</f>
        <v>15</v>
      </c>
      <c r="L16" s="18" t="n">
        <f aca="false">AVERAGE('Zone J'!H16:I16)-(AVERAGE('Zone A'!H16:I16))</f>
        <v>17.5</v>
      </c>
      <c r="M16" s="37" t="s">
        <v>42</v>
      </c>
      <c r="N16" s="38" t="n">
        <v>34</v>
      </c>
      <c r="O16" s="39" t="n">
        <v>37</v>
      </c>
      <c r="P16" s="40" t="n">
        <v>20</v>
      </c>
      <c r="Q16" s="19" t="n">
        <f aca="false">AVERAGE(N16:O16)-AVERAGE(H16:I16)</f>
        <v>-4</v>
      </c>
      <c r="AC16" s="20" t="s">
        <v>38</v>
      </c>
      <c r="AD16" s="22" t="n">
        <v>74</v>
      </c>
      <c r="AE16" s="23" t="n">
        <v>77.5</v>
      </c>
      <c r="AF16" s="21" t="n">
        <v>23</v>
      </c>
      <c r="AG16" s="18" t="e">
        <f aca="false">AVERAGE('Zone G'!AD16:AE16)-(AVERAGE('Zone A'!AD16:AE16))</f>
        <v>#DIV/0!</v>
      </c>
      <c r="AH16" s="18" t="e">
        <f aca="false">AVERAGE('Zone J'!AD16:AE16)-(AVERAGE('Zone A'!AD16:AE16))</f>
        <v>#DIV/0!</v>
      </c>
      <c r="AI16" s="20" t="s">
        <v>38</v>
      </c>
      <c r="AJ16" s="22" t="n">
        <v>69</v>
      </c>
      <c r="AK16" s="23" t="n">
        <v>71</v>
      </c>
      <c r="AL16" s="21" t="n">
        <v>22</v>
      </c>
      <c r="AM16" s="19" t="n">
        <f aca="false">AVERAGE(AJ16:AK16)-AVERAGE(AD16:AE16)</f>
        <v>-5.75</v>
      </c>
    </row>
    <row r="17" customFormat="false" ht="13.5" hidden="false" customHeight="false" outlineLevel="0" collapsed="false">
      <c r="A17" s="56" t="s">
        <v>43</v>
      </c>
      <c r="B17" s="57" t="n">
        <v>40.25</v>
      </c>
      <c r="C17" s="58" t="n">
        <v>43</v>
      </c>
      <c r="D17" s="55" t="n">
        <v>36794</v>
      </c>
      <c r="G17" s="28" t="s">
        <v>44</v>
      </c>
      <c r="H17" s="29" t="n">
        <f aca="false">SUM(H15*J15,H16*J16)/J17</f>
        <v>63.1428571428571</v>
      </c>
      <c r="I17" s="30" t="n">
        <f aca="false">SUM(I15*J15,I16*J16)/J17</f>
        <v>66.8412698412698</v>
      </c>
      <c r="J17" s="31" t="n">
        <f aca="false">SUM(J15,J16)</f>
        <v>63</v>
      </c>
      <c r="K17" s="32" t="n">
        <f aca="false">AVERAGE('Zone G'!H17:I17)-(AVERAGE('Zone A'!H17:I17))</f>
        <v>26.5238095238095</v>
      </c>
      <c r="L17" s="32" t="n">
        <f aca="false">AVERAGE('Zone J'!H17:I17)-(AVERAGE('Zone A'!H17:I17))</f>
        <v>39.5</v>
      </c>
      <c r="M17" s="33" t="s">
        <v>44</v>
      </c>
      <c r="N17" s="29" t="n">
        <f aca="false">SUM(N15*P15,N16*P16)/P17</f>
        <v>56.6875</v>
      </c>
      <c r="O17" s="30" t="n">
        <f aca="false">SUM(O15*P15,O16*P16)/P17</f>
        <v>59</v>
      </c>
      <c r="P17" s="34" t="n">
        <f aca="false">SUM(P15,P16)</f>
        <v>64</v>
      </c>
      <c r="Q17" s="35"/>
      <c r="AC17" s="28" t="s">
        <v>40</v>
      </c>
      <c r="AD17" s="29" t="n">
        <f aca="false">SUM(AD15*AF15,AD16*AF16)/AF17</f>
        <v>74</v>
      </c>
      <c r="AE17" s="30" t="n">
        <f aca="false">SUM(AE15*AF15,AE16*AF16)/AF17</f>
        <v>77.5</v>
      </c>
      <c r="AF17" s="31" t="n">
        <f aca="false">SUM(AF15,AF16)</f>
        <v>44</v>
      </c>
      <c r="AG17" s="32" t="e">
        <f aca="false">AVERAGE('Zone G'!AD17:AE17)-(AVERAGE('Zone A'!AD17:AE17))</f>
        <v>#DIV/0!</v>
      </c>
      <c r="AH17" s="32" t="e">
        <f aca="false">AVERAGE('Zone J'!AD17:AE17)-(AVERAGE('Zone A'!AD17:AE17))</f>
        <v>#DIV/0!</v>
      </c>
      <c r="AI17" s="33" t="s">
        <v>40</v>
      </c>
      <c r="AJ17" s="29" t="n">
        <f aca="false">SUM(AJ15*AL15,AJ16*AL16)/AL17</f>
        <v>69</v>
      </c>
      <c r="AK17" s="30" t="n">
        <f aca="false">SUM(AK15*AL15,AK16*AL16)/AL17</f>
        <v>71</v>
      </c>
      <c r="AL17" s="34" t="n">
        <f aca="false">SUM(AL15,AL16)</f>
        <v>44</v>
      </c>
      <c r="AM17" s="35"/>
    </row>
    <row r="18" customFormat="false" ht="13.5" hidden="false" customHeight="false" outlineLevel="0" collapsed="false">
      <c r="A18" s="56" t="s">
        <v>45</v>
      </c>
      <c r="B18" s="57"/>
      <c r="C18" s="58"/>
      <c r="D18" s="59"/>
      <c r="G18" s="14" t="s">
        <v>18</v>
      </c>
      <c r="H18" s="15" t="n">
        <v>36</v>
      </c>
      <c r="I18" s="16" t="n">
        <v>39</v>
      </c>
      <c r="J18" s="17" t="n">
        <v>23</v>
      </c>
      <c r="K18" s="18" t="n">
        <f aca="false">AVERAGE('Zone G'!H18:I18)-(AVERAGE('Zone A'!H18:I18))</f>
        <v>16</v>
      </c>
      <c r="L18" s="18" t="n">
        <f aca="false">AVERAGE('Zone J'!H18:I18)-(AVERAGE('Zone A'!H18:I18))</f>
        <v>21</v>
      </c>
      <c r="M18" s="14" t="s">
        <v>18</v>
      </c>
      <c r="N18" s="15" t="n">
        <v>32</v>
      </c>
      <c r="O18" s="16" t="n">
        <v>35</v>
      </c>
      <c r="P18" s="17" t="n">
        <v>23</v>
      </c>
      <c r="Q18" s="19" t="n">
        <f aca="false">AVERAGE(N18:O18)-AVERAGE(H18:I18)</f>
        <v>-4</v>
      </c>
      <c r="AC18" s="37" t="s">
        <v>42</v>
      </c>
      <c r="AD18" s="38" t="n">
        <v>42</v>
      </c>
      <c r="AE18" s="39" t="n">
        <v>43</v>
      </c>
      <c r="AF18" s="40" t="n">
        <v>19</v>
      </c>
      <c r="AG18" s="18" t="e">
        <f aca="false">AVERAGE('Zone G'!AD18:AE18)-(AVERAGE('Zone A'!AD18:AE18))</f>
        <v>#DIV/0!</v>
      </c>
      <c r="AH18" s="18" t="e">
        <f aca="false">AVERAGE('Zone J'!AD18:AE18)-(AVERAGE('Zone A'!AD18:AE18))</f>
        <v>#DIV/0!</v>
      </c>
      <c r="AI18" s="37" t="s">
        <v>42</v>
      </c>
      <c r="AJ18" s="38" t="n">
        <v>38</v>
      </c>
      <c r="AK18" s="39" t="n">
        <v>40</v>
      </c>
      <c r="AL18" s="40" t="n">
        <v>20</v>
      </c>
      <c r="AM18" s="19" t="n">
        <f aca="false">AVERAGE(AJ18:AK18)-AVERAGE(AD18:AE18)</f>
        <v>-3.5</v>
      </c>
    </row>
    <row r="19" customFormat="false" ht="13.5" hidden="false" customHeight="false" outlineLevel="0" collapsed="false">
      <c r="A19" s="60" t="s">
        <v>46</v>
      </c>
      <c r="B19" s="61"/>
      <c r="C19" s="62"/>
      <c r="D19" s="63"/>
      <c r="G19" s="41" t="s">
        <v>21</v>
      </c>
      <c r="H19" s="42" t="n">
        <v>37</v>
      </c>
      <c r="I19" s="43" t="n">
        <v>40</v>
      </c>
      <c r="J19" s="45" t="n">
        <v>21</v>
      </c>
      <c r="K19" s="18" t="n">
        <f aca="false">AVERAGE('Zone G'!H19:I19)-(AVERAGE('Zone A'!H19:I19))</f>
        <v>16</v>
      </c>
      <c r="L19" s="18" t="n">
        <f aca="false">AVERAGE('Zone J'!H19:I19)-(AVERAGE('Zone A'!H19:I19))</f>
        <v>22</v>
      </c>
      <c r="M19" s="41" t="s">
        <v>21</v>
      </c>
      <c r="N19" s="42" t="n">
        <v>33</v>
      </c>
      <c r="O19" s="43" t="n">
        <v>34</v>
      </c>
      <c r="P19" s="45" t="n">
        <v>20</v>
      </c>
      <c r="Q19" s="19" t="n">
        <f aca="false">AVERAGE(N19:O19)-AVERAGE(H19:I19)</f>
        <v>-5</v>
      </c>
      <c r="T19" s="0" t="s">
        <v>12</v>
      </c>
      <c r="U19" s="24" t="n">
        <v>21</v>
      </c>
      <c r="V19" s="0" t="n">
        <v>75</v>
      </c>
      <c r="W19" s="0" t="n">
        <f aca="false">V19*U19</f>
        <v>1575</v>
      </c>
      <c r="AC19" s="28" t="s">
        <v>44</v>
      </c>
      <c r="AD19" s="29" t="n">
        <f aca="false">SUM(AD17*AF17,AD18*AF18)/AF19</f>
        <v>64.3492063492064</v>
      </c>
      <c r="AE19" s="30" t="n">
        <f aca="false">SUM(AE17*AF17,AE18*AF18)/AF19</f>
        <v>67.0952380952381</v>
      </c>
      <c r="AF19" s="31" t="n">
        <f aca="false">SUM(AF17,AF18)</f>
        <v>63</v>
      </c>
      <c r="AG19" s="32" t="e">
        <f aca="false">AVERAGE('Zone G'!AD19:AE19)-(AVERAGE('Zone A'!AD19:AE19))</f>
        <v>#DIV/0!</v>
      </c>
      <c r="AH19" s="32" t="e">
        <f aca="false">AVERAGE('Zone J'!AD19:AE19)-(AVERAGE('Zone A'!AD19:AE19))</f>
        <v>#DIV/0!</v>
      </c>
      <c r="AI19" s="33" t="s">
        <v>44</v>
      </c>
      <c r="AJ19" s="29" t="n">
        <f aca="false">SUM(AJ17*AL17,AJ18*AL18)/AL19</f>
        <v>59.3125</v>
      </c>
      <c r="AK19" s="30" t="n">
        <f aca="false">SUM(AK17*AL17,AK18*AL18)/AL19</f>
        <v>61.3125</v>
      </c>
      <c r="AL19" s="34" t="n">
        <f aca="false">SUM(AL17,AL18)</f>
        <v>64</v>
      </c>
      <c r="AM19" s="35"/>
    </row>
    <row r="20" customFormat="false" ht="13.5" hidden="false" customHeight="false" outlineLevel="0" collapsed="false">
      <c r="G20" s="20" t="s">
        <v>24</v>
      </c>
      <c r="H20" s="22" t="n">
        <v>38</v>
      </c>
      <c r="I20" s="23" t="n">
        <v>41</v>
      </c>
      <c r="J20" s="21" t="n">
        <v>20</v>
      </c>
      <c r="K20" s="18" t="n">
        <f aca="false">AVERAGE('Zone G'!H20:I20)-(AVERAGE('Zone A'!H20:I20))</f>
        <v>16</v>
      </c>
      <c r="L20" s="18" t="n">
        <f aca="false">AVERAGE('Zone J'!H20:I20)-(AVERAGE('Zone A'!H20:I20))</f>
        <v>22</v>
      </c>
      <c r="M20" s="20" t="s">
        <v>24</v>
      </c>
      <c r="N20" s="22" t="n">
        <v>35</v>
      </c>
      <c r="O20" s="23" t="n">
        <v>37</v>
      </c>
      <c r="P20" s="21" t="n">
        <v>21</v>
      </c>
      <c r="Q20" s="19" t="n">
        <f aca="false">AVERAGE(N20:O20)-AVERAGE(H20:I20)</f>
        <v>-3.5</v>
      </c>
      <c r="T20" s="0" t="s">
        <v>17</v>
      </c>
      <c r="U20" s="24" t="n">
        <v>20</v>
      </c>
      <c r="V20" s="0" t="n">
        <v>77</v>
      </c>
      <c r="W20" s="0" t="n">
        <f aca="false">V20*U20</f>
        <v>1540</v>
      </c>
      <c r="AC20" s="14" t="s">
        <v>18</v>
      </c>
      <c r="AD20" s="15" t="n">
        <v>39</v>
      </c>
      <c r="AE20" s="16" t="n">
        <v>40.25</v>
      </c>
      <c r="AF20" s="17" t="n">
        <v>23</v>
      </c>
      <c r="AG20" s="18" t="e">
        <f aca="false">AVERAGE('Zone G'!AD20:AE20)-(AVERAGE('Zone A'!AD20:AE20))</f>
        <v>#DIV/0!</v>
      </c>
      <c r="AH20" s="18" t="e">
        <f aca="false">AVERAGE('Zone J'!AD20:AE20)-(AVERAGE('Zone A'!AD20:AE20))</f>
        <v>#DIV/0!</v>
      </c>
      <c r="AI20" s="14" t="s">
        <v>18</v>
      </c>
      <c r="AJ20" s="15" t="n">
        <v>35</v>
      </c>
      <c r="AK20" s="16" t="n">
        <v>37</v>
      </c>
      <c r="AL20" s="17" t="n">
        <v>23</v>
      </c>
      <c r="AM20" s="19" t="n">
        <f aca="false">AVERAGE(AJ20:AK20)-AVERAGE(AD20:AE20)</f>
        <v>-3.625</v>
      </c>
    </row>
    <row r="21" customFormat="false" ht="13.5" hidden="false" customHeight="false" outlineLevel="0" collapsed="false">
      <c r="G21" s="28" t="s">
        <v>13</v>
      </c>
      <c r="H21" s="29" t="n">
        <f aca="false">SUM(H18*J18,H19*J19,H20*J20)/J21</f>
        <v>36.953125</v>
      </c>
      <c r="I21" s="64" t="n">
        <f aca="false">SUM(I18*J18,I19*J19,I20*J20)/J21</f>
        <v>39.953125</v>
      </c>
      <c r="J21" s="31" t="n">
        <f aca="false">SUM(J18,J19,J20)</f>
        <v>64</v>
      </c>
      <c r="K21" s="32" t="n">
        <f aca="false">AVERAGE('Zone G'!H21:I21)-(AVERAGE('Zone A'!H21:I21))</f>
        <v>16</v>
      </c>
      <c r="L21" s="32" t="n">
        <f aca="false">AVERAGE('Zone J'!H21:I21)-(AVERAGE('Zone A'!H21:I21))</f>
        <v>21.640625</v>
      </c>
      <c r="M21" s="33" t="s">
        <v>13</v>
      </c>
      <c r="N21" s="29" t="n">
        <f aca="false">SUM(N18*P18,N19*P19,N20*P20)/P21</f>
        <v>33.296875</v>
      </c>
      <c r="O21" s="64" t="n">
        <f aca="false">SUM(O18*P18,O19*P19,O20*P20)/P21</f>
        <v>35.34375</v>
      </c>
      <c r="P21" s="34" t="n">
        <f aca="false">SUM(P18,P19,P20)</f>
        <v>64</v>
      </c>
      <c r="Q21" s="35"/>
      <c r="T21" s="0" t="s">
        <v>20</v>
      </c>
      <c r="U21" s="17" t="n">
        <v>22</v>
      </c>
      <c r="V21" s="0" t="n">
        <v>101</v>
      </c>
      <c r="W21" s="0" t="n">
        <f aca="false">V21*U21</f>
        <v>2222</v>
      </c>
      <c r="AC21" s="41" t="s">
        <v>21</v>
      </c>
      <c r="AD21" s="42" t="n">
        <v>37.5</v>
      </c>
      <c r="AE21" s="43" t="n">
        <v>38.75</v>
      </c>
      <c r="AF21" s="45" t="n">
        <v>21</v>
      </c>
      <c r="AG21" s="18" t="e">
        <f aca="false">AVERAGE('Zone G'!AD21:AE21)-(AVERAGE('Zone A'!AD21:AE21))</f>
        <v>#DIV/0!</v>
      </c>
      <c r="AH21" s="18" t="e">
        <f aca="false">AVERAGE('Zone J'!AD21:AE21)-(AVERAGE('Zone A'!AD21:AE21))</f>
        <v>#DIV/0!</v>
      </c>
      <c r="AI21" s="41" t="s">
        <v>21</v>
      </c>
      <c r="AJ21" s="42" t="n">
        <v>34</v>
      </c>
      <c r="AK21" s="43" t="n">
        <v>36</v>
      </c>
      <c r="AL21" s="45" t="n">
        <v>20</v>
      </c>
      <c r="AM21" s="19" t="n">
        <f aca="false">AVERAGE(AJ21:AK21)-AVERAGE(AD21:AE21)</f>
        <v>-3.125</v>
      </c>
    </row>
    <row r="22" customFormat="false" ht="13.5" hidden="false" customHeight="false" outlineLevel="0" collapsed="false">
      <c r="A22" s="52" t="s">
        <v>47</v>
      </c>
      <c r="B22" s="65" t="n">
        <v>43.5</v>
      </c>
      <c r="C22" s="66" t="n">
        <v>45</v>
      </c>
      <c r="D22" s="67" t="n">
        <v>36791</v>
      </c>
      <c r="G22" s="28" t="s">
        <v>48</v>
      </c>
      <c r="H22" s="29" t="n">
        <f aca="false">SUM(H8*J8,H12*J12,H17*J17,H21*J21)/J22</f>
        <v>51.1960784313726</v>
      </c>
      <c r="I22" s="30" t="n">
        <f aca="false">SUM(I8*J8,I12*J12,I17*J17,I21*J21)/J22</f>
        <v>53.878431372549</v>
      </c>
      <c r="J22" s="34" t="n">
        <f aca="false">SUM(J8,J12,J17,J21)</f>
        <v>255</v>
      </c>
      <c r="K22" s="32" t="n">
        <f aca="false">AVERAGE('Zone J'!G22:H22)-(AVERAGE('Zone A'!G22:H22))</f>
        <v>23.8235294117647</v>
      </c>
      <c r="L22" s="32" t="n">
        <f aca="false">AVERAGE('Zone J'!H22:I22)-(AVERAGE('Zone A'!H22:I22))</f>
        <v>24.5549019607843</v>
      </c>
      <c r="M22" s="28" t="s">
        <v>49</v>
      </c>
      <c r="N22" s="29" t="n">
        <f aca="false">SUM(N8*P8,N12*P12,N17*P17,N21*P21)/P22</f>
        <v>43.843137254902</v>
      </c>
      <c r="O22" s="30" t="n">
        <f aca="false">SUM(O8*P8,O12*P12,O17*P17,O21*P21)/P22</f>
        <v>46.0196078431373</v>
      </c>
      <c r="P22" s="34" t="n">
        <f aca="false">SUM(P8,P12,P17,P21)</f>
        <v>255</v>
      </c>
      <c r="Q22" s="35"/>
      <c r="T22" s="0" t="s">
        <v>23</v>
      </c>
      <c r="U22" s="21" t="n">
        <v>20</v>
      </c>
      <c r="V22" s="0" t="n">
        <v>101</v>
      </c>
      <c r="W22" s="0" t="n">
        <f aca="false">V22*U22</f>
        <v>2020</v>
      </c>
      <c r="AC22" s="20" t="s">
        <v>24</v>
      </c>
      <c r="AD22" s="22" t="n">
        <v>40</v>
      </c>
      <c r="AE22" s="23" t="n">
        <v>41.25</v>
      </c>
      <c r="AF22" s="21" t="n">
        <v>20</v>
      </c>
      <c r="AG22" s="18" t="e">
        <f aca="false">AVERAGE('Zone G'!AD22:AE22)-(AVERAGE('Zone A'!AD22:AE22))</f>
        <v>#DIV/0!</v>
      </c>
      <c r="AH22" s="18" t="e">
        <f aca="false">AVERAGE('Zone J'!AD22:AE22)-(AVERAGE('Zone A'!AD22:AE22))</f>
        <v>#DIV/0!</v>
      </c>
      <c r="AI22" s="20" t="s">
        <v>24</v>
      </c>
      <c r="AJ22" s="22" t="n">
        <v>37</v>
      </c>
      <c r="AK22" s="23" t="n">
        <v>39</v>
      </c>
      <c r="AL22" s="21" t="n">
        <v>21</v>
      </c>
      <c r="AM22" s="19" t="n">
        <f aca="false">AVERAGE(AJ22:AK22)-AVERAGE(AD22:AE22)</f>
        <v>-2.625</v>
      </c>
    </row>
    <row r="23" customFormat="false" ht="13.5" hidden="false" customHeight="false" outlineLevel="0" collapsed="false">
      <c r="G23" s="28"/>
      <c r="H23" s="29" t="s">
        <v>50</v>
      </c>
      <c r="I23" s="30" t="n">
        <f aca="false">+AVERAGE(H22:I22)</f>
        <v>52.5372549019608</v>
      </c>
      <c r="J23" s="34"/>
      <c r="K23" s="68"/>
      <c r="L23" s="68"/>
      <c r="M23" s="28" t="s">
        <v>51</v>
      </c>
      <c r="N23" s="29" t="n">
        <f aca="false">N22-I22</f>
        <v>-10.0352941176471</v>
      </c>
      <c r="O23" s="30" t="n">
        <f aca="false">O22-H22</f>
        <v>-5.17647058823529</v>
      </c>
      <c r="P23" s="34"/>
      <c r="Q23" s="69"/>
      <c r="T23" s="0" t="s">
        <v>26</v>
      </c>
      <c r="U23" s="40" t="n">
        <v>22</v>
      </c>
      <c r="V23" s="0" t="n">
        <v>72</v>
      </c>
      <c r="W23" s="0" t="n">
        <f aca="false">V23*U23</f>
        <v>1584</v>
      </c>
      <c r="AC23" s="28" t="s">
        <v>13</v>
      </c>
      <c r="AD23" s="29" t="n">
        <f aca="false">SUM(AD20*AF20,AD21*AF21,AD22*AF22)/AF23</f>
        <v>38.8203125</v>
      </c>
      <c r="AE23" s="64" t="n">
        <f aca="false">SUM(AE20*AF20,AE21*AF21,AE22*AF22)/AF23</f>
        <v>40.0703125</v>
      </c>
      <c r="AF23" s="31" t="n">
        <f aca="false">SUM(AF20,AF21,AF22)</f>
        <v>64</v>
      </c>
      <c r="AG23" s="32" t="e">
        <f aca="false">AVERAGE('Zone G'!AD23:AE23)-(AVERAGE('Zone A'!AD23:AE23))</f>
        <v>#DIV/0!</v>
      </c>
      <c r="AH23" s="32" t="e">
        <f aca="false">AVERAGE('Zone J'!AD23:AE23)-(AVERAGE('Zone A'!AD23:AE23))</f>
        <v>#DIV/0!</v>
      </c>
      <c r="AI23" s="33" t="s">
        <v>13</v>
      </c>
      <c r="AJ23" s="29" t="n">
        <f aca="false">SUM(AJ20*AL20,AJ21*AL21,AJ22*AL22)/AL23</f>
        <v>35.34375</v>
      </c>
      <c r="AK23" s="64" t="n">
        <f aca="false">SUM(AK20*AL20,AK21*AL21,AK22*AL22)/AL23</f>
        <v>37.34375</v>
      </c>
      <c r="AL23" s="34" t="n">
        <f aca="false">SUM(AL20,AL21,AL22)</f>
        <v>64</v>
      </c>
      <c r="AM23" s="35"/>
    </row>
    <row r="24" customFormat="false" ht="13.5" hidden="false" customHeight="false" outlineLevel="0" collapsed="false">
      <c r="N24" s="47" t="n">
        <v>-7</v>
      </c>
      <c r="O24" s="47" t="n">
        <v>-5.5</v>
      </c>
      <c r="T24" s="46" t="s">
        <v>28</v>
      </c>
      <c r="U24" s="17" t="n">
        <v>21</v>
      </c>
      <c r="V24" s="46" t="n">
        <v>66</v>
      </c>
      <c r="W24" s="46" t="n">
        <f aca="false">V24*U24</f>
        <v>1386</v>
      </c>
      <c r="AC24" s="28" t="s">
        <v>48</v>
      </c>
      <c r="AD24" s="29" t="n">
        <f aca="false">SUM(AD10*AF10,AD14*AF14,AD19*AF19,AD23*AF23)/AF24</f>
        <v>49.256862745098</v>
      </c>
      <c r="AE24" s="30" t="n">
        <f aca="false">SUM(AE10*AF10,AE14*AF14,AE19*AF19,AE23*AF23)/AF24</f>
        <v>51.2588235294118</v>
      </c>
      <c r="AF24" s="34" t="n">
        <f aca="false">SUM(AF10,AF14,AF19,AF23)</f>
        <v>255</v>
      </c>
      <c r="AG24" s="32" t="e">
        <f aca="false">AVERAGE('Zone J'!AC24:AD24)-(AVERAGE('Zone A'!AC24:AD24))</f>
        <v>#DIV/0!</v>
      </c>
      <c r="AH24" s="32" t="e">
        <f aca="false">AVERAGE('Zone J'!AD24:AE24)-(AVERAGE('Zone A'!AD24:AE24))</f>
        <v>#DIV/0!</v>
      </c>
      <c r="AI24" s="28" t="s">
        <v>49</v>
      </c>
      <c r="AJ24" s="29" t="n">
        <f aca="false">SUM(AJ10*AL10,AJ14*AL14,AJ19*AL19,AJ23*AL23)/AL24</f>
        <v>43.2745098039216</v>
      </c>
      <c r="AK24" s="30" t="n">
        <f aca="false">SUM(AK10*AL10,AK14*AL14,AK19*AL19,AK23*AL23)/AL24</f>
        <v>47.0823529411765</v>
      </c>
      <c r="AL24" s="34" t="n">
        <f aca="false">SUM(AL10,AL14,AL19,AL23)</f>
        <v>255</v>
      </c>
      <c r="AM24" s="35"/>
    </row>
    <row r="25" customFormat="false" ht="13.5" hidden="false" customHeight="false" outlineLevel="0" collapsed="false">
      <c r="D25" s="0" t="s">
        <v>52</v>
      </c>
      <c r="J25" s="0" t="n">
        <v>16</v>
      </c>
      <c r="K25" s="0" t="n">
        <v>8</v>
      </c>
      <c r="L25" s="0" t="n">
        <f aca="false">54*2/3</f>
        <v>36</v>
      </c>
      <c r="U25" s="48" t="n">
        <f aca="false">SUM(U19:U24)</f>
        <v>126</v>
      </c>
      <c r="V25" s="48" t="n">
        <f aca="false">SUM(V19:V24)</f>
        <v>492</v>
      </c>
      <c r="W25" s="48" t="n">
        <f aca="false">SUM(W19:W24)</f>
        <v>10327</v>
      </c>
      <c r="AC25" s="28"/>
      <c r="AD25" s="29" t="s">
        <v>50</v>
      </c>
      <c r="AE25" s="30" t="n">
        <f aca="false">+AVERAGE(AD24:AE24)</f>
        <v>50.2578431372549</v>
      </c>
      <c r="AF25" s="34"/>
      <c r="AG25" s="68"/>
      <c r="AH25" s="68"/>
      <c r="AI25" s="28" t="s">
        <v>51</v>
      </c>
      <c r="AJ25" s="29" t="n">
        <f aca="false">AJ24-AE24</f>
        <v>-7.9843137254902</v>
      </c>
      <c r="AK25" s="30" t="n">
        <f aca="false">AK24-AD24</f>
        <v>-2.17450980392157</v>
      </c>
      <c r="AL25" s="34"/>
      <c r="AM25" s="69"/>
    </row>
    <row r="26" customFormat="false" ht="12.75" hidden="false" customHeight="false" outlineLevel="0" collapsed="false">
      <c r="J26" s="0" t="n">
        <v>16</v>
      </c>
      <c r="K26" s="0" t="n">
        <v>8</v>
      </c>
      <c r="N26" s="0" t="s">
        <v>53</v>
      </c>
    </row>
    <row r="27" customFormat="false" ht="12.75" hidden="false" customHeight="false" outlineLevel="0" collapsed="false">
      <c r="G27" s="0" t="s">
        <v>54</v>
      </c>
      <c r="H27" s="47" t="s">
        <v>55</v>
      </c>
      <c r="J27" s="0" t="n">
        <v>16</v>
      </c>
      <c r="K27" s="0" t="n">
        <v>8</v>
      </c>
      <c r="V27" s="0" t="n">
        <f aca="false">W25/U25</f>
        <v>81.9603174603175</v>
      </c>
    </row>
    <row r="28" customFormat="false" ht="13.5" hidden="false" customHeight="false" outlineLevel="0" collapsed="false">
      <c r="G28" s="0" t="s">
        <v>56</v>
      </c>
      <c r="H28" s="47" t="n">
        <v>6</v>
      </c>
      <c r="AF28" s="0" t="n">
        <f aca="false">+AF24*16*50</f>
        <v>204000</v>
      </c>
    </row>
    <row r="29" customFormat="false" ht="13.5" hidden="false" customHeight="false" outlineLevel="0" collapsed="false">
      <c r="B29" s="70"/>
      <c r="C29" s="71" t="s">
        <v>57</v>
      </c>
      <c r="D29" s="72" t="s">
        <v>58</v>
      </c>
      <c r="E29" s="73"/>
      <c r="F29" s="74"/>
      <c r="G29" s="70"/>
      <c r="H29" s="70"/>
      <c r="I29" s="70"/>
      <c r="J29" s="70"/>
      <c r="K29" s="70"/>
      <c r="L29" s="70"/>
      <c r="M29" s="70"/>
      <c r="N29" s="70"/>
      <c r="O29" s="15" t="n">
        <v>51</v>
      </c>
      <c r="P29" s="16" t="n">
        <v>54</v>
      </c>
      <c r="Q29" s="17" t="n">
        <v>22</v>
      </c>
    </row>
    <row r="30" customFormat="false" ht="13.5" hidden="false" customHeight="false" outlineLevel="0" collapsed="false">
      <c r="A30" s="50" t="s">
        <v>59</v>
      </c>
      <c r="B30" s="75" t="s">
        <v>60</v>
      </c>
      <c r="C30" s="75" t="s">
        <v>10</v>
      </c>
      <c r="D30" s="75" t="s">
        <v>11</v>
      </c>
      <c r="E30" s="75" t="s">
        <v>61</v>
      </c>
      <c r="F30" s="75" t="s">
        <v>62</v>
      </c>
      <c r="G30" s="75" t="s">
        <v>27</v>
      </c>
      <c r="H30" s="75" t="s">
        <v>29</v>
      </c>
      <c r="I30" s="75" t="s">
        <v>63</v>
      </c>
      <c r="J30" s="75" t="s">
        <v>38</v>
      </c>
      <c r="K30" s="75" t="s">
        <v>64</v>
      </c>
      <c r="L30" s="75" t="s">
        <v>65</v>
      </c>
      <c r="M30" s="75" t="s">
        <v>66</v>
      </c>
      <c r="N30" s="76" t="s">
        <v>60</v>
      </c>
      <c r="O30" s="15" t="n">
        <v>48</v>
      </c>
      <c r="P30" s="16" t="n">
        <v>52</v>
      </c>
      <c r="Q30" s="21" t="n">
        <v>21</v>
      </c>
      <c r="Z30" s="0" t="n">
        <v>1</v>
      </c>
    </row>
    <row r="31" customFormat="false" ht="13.5" hidden="false" customHeight="false" outlineLevel="0" collapsed="false">
      <c r="A31" s="77" t="s">
        <v>67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9"/>
      <c r="O31" s="29" t="n">
        <f aca="false">SUM(O29*Q29,O30*Q30)/Q31</f>
        <v>49.5348837209302</v>
      </c>
      <c r="P31" s="30" t="n">
        <f aca="false">SUM(P29*Q29,P30*Q30)/Q31</f>
        <v>53.0232558139535</v>
      </c>
      <c r="Q31" s="31" t="n">
        <f aca="false">SUM(Q29,Q30)</f>
        <v>43</v>
      </c>
    </row>
    <row r="32" customFormat="false" ht="13.5" hidden="false" customHeight="false" outlineLevel="0" collapsed="false">
      <c r="A32" s="80" t="s">
        <v>68</v>
      </c>
      <c r="B32" s="81"/>
      <c r="C32" s="82" t="n">
        <v>350</v>
      </c>
      <c r="D32" s="81" t="n">
        <v>300</v>
      </c>
      <c r="E32" s="81" t="n">
        <v>-50</v>
      </c>
      <c r="F32" s="81"/>
      <c r="G32" s="81"/>
      <c r="H32" s="81"/>
      <c r="I32" s="81"/>
      <c r="J32" s="81"/>
      <c r="K32" s="81"/>
      <c r="L32" s="81"/>
      <c r="M32" s="81"/>
      <c r="N32" s="83"/>
    </row>
    <row r="33" customFormat="false" ht="13.5" hidden="false" customHeight="false" outlineLevel="0" collapsed="false">
      <c r="A33" s="80" t="s">
        <v>69</v>
      </c>
      <c r="B33" s="81"/>
      <c r="C33" s="82"/>
      <c r="D33" s="81"/>
      <c r="E33" s="81" t="n">
        <v>50</v>
      </c>
      <c r="F33" s="81"/>
      <c r="G33" s="81"/>
      <c r="H33" s="81"/>
      <c r="I33" s="81"/>
      <c r="J33" s="81"/>
      <c r="K33" s="81"/>
      <c r="L33" s="81"/>
      <c r="M33" s="81"/>
      <c r="N33" s="83"/>
    </row>
    <row r="34" customFormat="false" ht="12.75" hidden="false" customHeight="false" outlineLevel="0" collapsed="false">
      <c r="E34" s="0" t="n">
        <v>34.1</v>
      </c>
      <c r="F34" s="0" t="n">
        <v>32.9</v>
      </c>
    </row>
    <row r="35" customFormat="false" ht="12.75" hidden="false" customHeight="false" outlineLevel="0" collapsed="false">
      <c r="E35" s="0" t="n">
        <v>33.7</v>
      </c>
    </row>
    <row r="39" customFormat="false" ht="12.75" hidden="false" customHeight="false" outlineLevel="0" collapsed="false">
      <c r="C39" s="0" t="s">
        <v>12</v>
      </c>
      <c r="D39" s="84" t="n">
        <f aca="false">(R34+S34)/2</f>
        <v>0</v>
      </c>
      <c r="E39" s="0" t="n">
        <v>53</v>
      </c>
      <c r="F39" s="84" t="n">
        <f aca="false">E39-D39</f>
        <v>53</v>
      </c>
    </row>
    <row r="40" customFormat="false" ht="12.75" hidden="false" customHeight="false" outlineLevel="0" collapsed="false">
      <c r="C40" s="0" t="s">
        <v>17</v>
      </c>
      <c r="D40" s="84" t="n">
        <f aca="false">(R35+S35)/2</f>
        <v>0</v>
      </c>
      <c r="E40" s="0" t="n">
        <v>55</v>
      </c>
      <c r="F40" s="84" t="n">
        <f aca="false">E40-D40</f>
        <v>55</v>
      </c>
    </row>
    <row r="41" customFormat="false" ht="12.75" hidden="false" customHeight="false" outlineLevel="0" collapsed="false">
      <c r="C41" s="0" t="s">
        <v>20</v>
      </c>
      <c r="D41" s="84" t="n">
        <f aca="false">(R36+S36)/2</f>
        <v>0</v>
      </c>
      <c r="E41" s="0" t="n">
        <v>70</v>
      </c>
      <c r="F41" s="84" t="n">
        <v>19</v>
      </c>
    </row>
    <row r="42" customFormat="false" ht="12.75" hidden="false" customHeight="false" outlineLevel="0" collapsed="false">
      <c r="C42" s="0" t="s">
        <v>23</v>
      </c>
      <c r="D42" s="84" t="n">
        <f aca="false">(R37+S37)/2</f>
        <v>0</v>
      </c>
      <c r="E42" s="0" t="n">
        <v>70</v>
      </c>
      <c r="F42" s="84" t="n">
        <v>19</v>
      </c>
    </row>
    <row r="43" customFormat="false" ht="12.75" hidden="false" customHeight="false" outlineLevel="0" collapsed="false">
      <c r="C43" s="0" t="s">
        <v>26</v>
      </c>
      <c r="D43" s="84" t="n">
        <f aca="false">(R38+S38)/2</f>
        <v>0</v>
      </c>
      <c r="E43" s="0" t="n">
        <v>50</v>
      </c>
      <c r="F43" s="84" t="n">
        <f aca="false">E43-D43</f>
        <v>50</v>
      </c>
    </row>
    <row r="44" customFormat="false" ht="12.75" hidden="false" customHeight="false" outlineLevel="0" collapsed="false">
      <c r="C44" s="0" t="s">
        <v>28</v>
      </c>
      <c r="D44" s="84" t="n">
        <f aca="false">(R39+S39)/2</f>
        <v>0</v>
      </c>
      <c r="E44" s="0" t="n">
        <v>41</v>
      </c>
      <c r="F44" s="84" t="n">
        <f aca="false">E44-D44</f>
        <v>41</v>
      </c>
    </row>
    <row r="45" customFormat="false" ht="12.75" hidden="false" customHeight="false" outlineLevel="0" collapsed="false">
      <c r="C45" s="0" t="s">
        <v>70</v>
      </c>
      <c r="D45" s="84" t="n">
        <f aca="false">(R40+S40)/2</f>
        <v>0</v>
      </c>
      <c r="E45" s="0" t="n">
        <v>42.5</v>
      </c>
      <c r="F45" s="84" t="n">
        <f aca="false">E45-D45</f>
        <v>42.5</v>
      </c>
    </row>
    <row r="46" customFormat="false" ht="12.75" hidden="false" customHeight="false" outlineLevel="0" collapsed="false">
      <c r="C46" s="0" t="s">
        <v>71</v>
      </c>
      <c r="D46" s="84" t="n">
        <f aca="false">(R41+S41)/2</f>
        <v>0</v>
      </c>
      <c r="E46" s="0" t="n">
        <v>52.75</v>
      </c>
      <c r="F46" s="84" t="n">
        <f aca="false">E46-D46</f>
        <v>52.75</v>
      </c>
    </row>
    <row r="47" customFormat="false" ht="12.75" hidden="false" customHeight="false" outlineLevel="0" collapsed="false">
      <c r="C47" s="0" t="s">
        <v>72</v>
      </c>
      <c r="D47" s="84" t="n">
        <f aca="false">(R42+S42)/2</f>
        <v>0</v>
      </c>
      <c r="E47" s="0" t="n">
        <v>80</v>
      </c>
      <c r="F47" s="84" t="n">
        <f aca="false">E47-D47</f>
        <v>80</v>
      </c>
    </row>
    <row r="48" customFormat="false" ht="12.75" hidden="false" customHeight="false" outlineLevel="0" collapsed="false">
      <c r="C48" s="0" t="s">
        <v>73</v>
      </c>
      <c r="D48" s="84" t="n">
        <f aca="false">(R43+S43)/2</f>
        <v>0</v>
      </c>
      <c r="E48" s="0" t="n">
        <v>80</v>
      </c>
      <c r="F48" s="84" t="n">
        <f aca="false">E48-D48</f>
        <v>80</v>
      </c>
    </row>
    <row r="49" customFormat="false" ht="12.75" hidden="false" customHeight="false" outlineLevel="0" collapsed="false">
      <c r="C49" s="0" t="s">
        <v>74</v>
      </c>
      <c r="D49" s="84" t="n">
        <f aca="false">(E14+F14)/2</f>
        <v>0</v>
      </c>
      <c r="F49" s="84" t="n">
        <f aca="false">SUM(F39:F48)/10</f>
        <v>49.225</v>
      </c>
    </row>
    <row r="50" customFormat="false" ht="12.75" hidden="false" customHeight="false" outlineLevel="0" collapsed="false">
      <c r="C50" s="0" t="s">
        <v>75</v>
      </c>
      <c r="D50" s="84" t="n">
        <f aca="false">(E15+F15)/2</f>
        <v>0</v>
      </c>
    </row>
    <row r="51" customFormat="false" ht="12.75" hidden="false" customHeight="false" outlineLevel="0" collapsed="false">
      <c r="C51" s="0" t="s">
        <v>12</v>
      </c>
      <c r="D51" s="84" t="n">
        <f aca="false">(E16+F16)/2</f>
        <v>0</v>
      </c>
    </row>
    <row r="52" customFormat="false" ht="12.75" hidden="false" customHeight="false" outlineLevel="0" collapsed="false">
      <c r="C52" s="0" t="s">
        <v>17</v>
      </c>
      <c r="D52" s="84" t="n">
        <f aca="false">(E17+F17)/2</f>
        <v>0</v>
      </c>
    </row>
    <row r="53" customFormat="false" ht="12.75" hidden="false" customHeight="false" outlineLevel="0" collapsed="false">
      <c r="C53" s="0" t="s">
        <v>20</v>
      </c>
      <c r="D53" s="84" t="n">
        <f aca="false">(E18+F18)/2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N22" activeCellId="0" sqref="N22:O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2" style="0" width="8.7"/>
    <col collapsed="false" customWidth="true" hidden="false" outlineLevel="0" max="4" min="4" style="0" width="8.99"/>
    <col collapsed="false" customWidth="true" hidden="false" outlineLevel="0" max="17" min="5" style="0" width="8.7"/>
    <col collapsed="false" customWidth="true" hidden="false" outlineLevel="0" max="18" min="18" style="0" width="8.14"/>
  </cols>
  <sheetData>
    <row r="1" customFormat="false" ht="12.75" hidden="false" customHeight="false" outlineLevel="0" collapsed="false">
      <c r="A1" s="1" t="n">
        <f aca="true">TODAY()</f>
        <v>45926</v>
      </c>
    </row>
    <row r="2" customFormat="false" ht="21" hidden="false" customHeight="false" outlineLevel="0" collapsed="false">
      <c r="B2" s="85" t="s">
        <v>76</v>
      </c>
      <c r="C2" s="86"/>
      <c r="G2" s="5"/>
      <c r="H2" s="6" t="s">
        <v>1</v>
      </c>
      <c r="I2" s="5"/>
      <c r="J2" s="5"/>
      <c r="K2" s="7" t="s">
        <v>2</v>
      </c>
      <c r="L2" s="7" t="s">
        <v>77</v>
      </c>
      <c r="M2" s="5"/>
      <c r="N2" s="6"/>
      <c r="O2" s="6" t="s">
        <v>4</v>
      </c>
      <c r="P2" s="6"/>
    </row>
    <row r="3" customFormat="false" ht="13.5" hidden="false" customHeight="false" outlineLevel="0" collapsed="false">
      <c r="G3" s="8" t="s">
        <v>5</v>
      </c>
      <c r="H3" s="9" t="s">
        <v>6</v>
      </c>
      <c r="I3" s="10" t="s">
        <v>7</v>
      </c>
      <c r="J3" s="11" t="s">
        <v>8</v>
      </c>
      <c r="K3" s="87"/>
      <c r="L3" s="87"/>
      <c r="M3" s="8" t="s">
        <v>5</v>
      </c>
      <c r="N3" s="9" t="s">
        <v>6</v>
      </c>
      <c r="O3" s="10" t="s">
        <v>7</v>
      </c>
      <c r="P3" s="11" t="s">
        <v>8</v>
      </c>
      <c r="Q3" s="13" t="s">
        <v>9</v>
      </c>
    </row>
    <row r="4" customFormat="false" ht="12.75" hidden="false" customHeight="false" outlineLevel="0" collapsed="false">
      <c r="E4" s="2"/>
      <c r="G4" s="14" t="s">
        <v>10</v>
      </c>
      <c r="H4" s="15" t="n">
        <v>70</v>
      </c>
      <c r="I4" s="16" t="n">
        <v>70</v>
      </c>
      <c r="J4" s="17" t="n">
        <v>22</v>
      </c>
      <c r="K4" s="18" t="n">
        <f aca="false">(AVERAGE(H4:I4)-(AVERAGE('Zone A'!H4:I4)))</f>
        <v>11</v>
      </c>
      <c r="L4" s="18" t="n">
        <f aca="false">(AVERAGE('Zone J'!H4:I4)-AVERAGE('Zone G'!H4:I4))</f>
        <v>4</v>
      </c>
      <c r="M4" s="14" t="s">
        <v>10</v>
      </c>
      <c r="N4" s="15" t="n">
        <v>60</v>
      </c>
      <c r="O4" s="16" t="n">
        <v>65</v>
      </c>
      <c r="P4" s="17" t="n">
        <v>22</v>
      </c>
      <c r="Q4" s="19" t="n">
        <f aca="false">AVERAGE(N4:O4)-AVERAGE(H4:I4)</f>
        <v>-7.5</v>
      </c>
    </row>
    <row r="5" customFormat="false" ht="13.5" hidden="false" customHeight="false" outlineLevel="0" collapsed="false">
      <c r="G5" s="20" t="s">
        <v>11</v>
      </c>
      <c r="H5" s="15" t="n">
        <v>70</v>
      </c>
      <c r="I5" s="16" t="n">
        <v>70</v>
      </c>
      <c r="J5" s="21" t="n">
        <v>20</v>
      </c>
      <c r="K5" s="18" t="n">
        <f aca="false">(AVERAGE(H5:I5)-(AVERAGE('Zone A'!H5:I5)))</f>
        <v>13</v>
      </c>
      <c r="L5" s="18" t="n">
        <f aca="false">(AVERAGE('Zone J'!H5:I5)-AVERAGE('Zone G'!H5:I5))</f>
        <v>4</v>
      </c>
      <c r="M5" s="20" t="s">
        <v>11</v>
      </c>
      <c r="N5" s="22" t="n">
        <v>60</v>
      </c>
      <c r="O5" s="23" t="n">
        <v>65</v>
      </c>
      <c r="P5" s="21" t="n">
        <v>20</v>
      </c>
      <c r="Q5" s="19" t="n">
        <f aca="false">AVERAGE(N5:O5)-AVERAGE(H5:I5)</f>
        <v>-7.5</v>
      </c>
    </row>
    <row r="6" customFormat="false" ht="13.5" hidden="false" customHeight="false" outlineLevel="0" collapsed="false">
      <c r="B6" s="25" t="s">
        <v>13</v>
      </c>
      <c r="C6" s="26" t="s">
        <v>14</v>
      </c>
      <c r="D6" s="27"/>
      <c r="E6" s="27" t="s">
        <v>15</v>
      </c>
      <c r="F6" s="88" t="s">
        <v>77</v>
      </c>
      <c r="G6" s="28" t="s">
        <v>16</v>
      </c>
      <c r="H6" s="29" t="n">
        <f aca="false">SUM(H4*J4,H5*J5)/J6</f>
        <v>70</v>
      </c>
      <c r="I6" s="30" t="n">
        <f aca="false">SUM(I4*J4,I5*J5)/J6</f>
        <v>70</v>
      </c>
      <c r="J6" s="31" t="n">
        <f aca="false">SUM(J4,J5)</f>
        <v>42</v>
      </c>
      <c r="K6" s="32" t="n">
        <f aca="false">(AVERAGE(H6:I6)-(AVERAGE('Zone A'!H6:I6)))</f>
        <v>11.9523809523809</v>
      </c>
      <c r="L6" s="32" t="n">
        <f aca="false">(AVERAGE('Zone J'!H6:I6)-AVERAGE('Zone G'!H6:I6))</f>
        <v>4</v>
      </c>
      <c r="M6" s="33" t="s">
        <v>16</v>
      </c>
      <c r="N6" s="30" t="n">
        <f aca="false">SUM(N4*$P$4,N5*$P$5)/$P$6</f>
        <v>60</v>
      </c>
      <c r="O6" s="30" t="n">
        <f aca="false">SUM(O4*$P$4,O5*$P$5)/$P$6</f>
        <v>65</v>
      </c>
      <c r="P6" s="34" t="n">
        <f aca="false">SUM(P4,P5)</f>
        <v>42</v>
      </c>
      <c r="Q6" s="35"/>
    </row>
    <row r="7" customFormat="false" ht="13.5" hidden="false" customHeight="false" outlineLevel="0" collapsed="false">
      <c r="B7" s="14" t="s">
        <v>18</v>
      </c>
      <c r="C7" s="15"/>
      <c r="D7" s="16"/>
      <c r="E7" s="36" t="n">
        <v>22</v>
      </c>
      <c r="F7" s="89" t="e">
        <f aca="false">AVERAGE('Zone J'!C7:D7)-AVERAGE(C7:D7)</f>
        <v>#DIV/0!</v>
      </c>
      <c r="G7" s="37" t="s">
        <v>19</v>
      </c>
      <c r="H7" s="38" t="n">
        <v>58</v>
      </c>
      <c r="I7" s="39" t="n">
        <v>60</v>
      </c>
      <c r="J7" s="40" t="n">
        <v>22</v>
      </c>
      <c r="K7" s="18" t="n">
        <f aca="false">(AVERAGE(H7:I7)-(AVERAGE('Zone A'!H7:I7)))</f>
        <v>10</v>
      </c>
      <c r="L7" s="18" t="n">
        <f aca="false">(AVERAGE('Zone J'!H7:I7)-AVERAGE('Zone G'!H7:I7))</f>
        <v>7.5</v>
      </c>
      <c r="M7" s="37" t="s">
        <v>19</v>
      </c>
      <c r="N7" s="38" t="n">
        <v>52</v>
      </c>
      <c r="O7" s="39" t="n">
        <v>55</v>
      </c>
      <c r="P7" s="40" t="n">
        <v>21</v>
      </c>
      <c r="Q7" s="19" t="n">
        <f aca="false">AVERAGE(N7:O7)-AVERAGE(H7:I7)</f>
        <v>-5.5</v>
      </c>
      <c r="W7" s="0" t="n">
        <v>77.5</v>
      </c>
    </row>
    <row r="8" customFormat="false" ht="13.5" hidden="false" customHeight="false" outlineLevel="0" collapsed="false">
      <c r="B8" s="41" t="s">
        <v>21</v>
      </c>
      <c r="C8" s="15"/>
      <c r="D8" s="16"/>
      <c r="E8" s="24" t="n">
        <v>21</v>
      </c>
      <c r="F8" s="90" t="e">
        <f aca="false">AVERAGE('Zone J'!C8:D8)-AVERAGE(C8:D8)</f>
        <v>#DIV/0!</v>
      </c>
      <c r="G8" s="28" t="s">
        <v>22</v>
      </c>
      <c r="H8" s="29" t="n">
        <f aca="false">SUM(H6*J6,H7*J7)/J8</f>
        <v>65.875</v>
      </c>
      <c r="I8" s="30" t="n">
        <f aca="false">SUM(I6*J6,I7*J7)/J8</f>
        <v>66.5625</v>
      </c>
      <c r="J8" s="31" t="n">
        <f aca="false">SUM(J4,J5,J7)</f>
        <v>64</v>
      </c>
      <c r="K8" s="32" t="n">
        <f aca="false">(AVERAGE(H8:I8)-(AVERAGE('Zone A'!H8:I8)))</f>
        <v>11.28125</v>
      </c>
      <c r="L8" s="32" t="n">
        <f aca="false">(AVERAGE('Zone J'!H8:I8)-AVERAGE('Zone G'!H8:I8))</f>
        <v>5.203125</v>
      </c>
      <c r="M8" s="33" t="s">
        <v>22</v>
      </c>
      <c r="N8" s="29" t="n">
        <f aca="false">SUM(N6*P6,N7*P7)/P8</f>
        <v>57.3333333333333</v>
      </c>
      <c r="O8" s="30" t="n">
        <f aca="false">SUM(O6*P6,O7*P7)/P8</f>
        <v>61.6666666666667</v>
      </c>
      <c r="P8" s="34" t="n">
        <f aca="false">SUM(P4,P5,P7)</f>
        <v>63</v>
      </c>
      <c r="Q8" s="35"/>
      <c r="W8" s="0" t="n">
        <v>77.5</v>
      </c>
    </row>
    <row r="9" customFormat="false" ht="13.5" hidden="false" customHeight="false" outlineLevel="0" collapsed="false">
      <c r="B9" s="20" t="s">
        <v>24</v>
      </c>
      <c r="C9" s="15" t="n">
        <v>61.5</v>
      </c>
      <c r="D9" s="16" t="n">
        <v>61.5</v>
      </c>
      <c r="E9" s="24" t="n">
        <v>20</v>
      </c>
      <c r="F9" s="91" t="n">
        <f aca="false">AVERAGE('Zone J'!C9:D9)-AVERAGE(C9:D9)</f>
        <v>5.25</v>
      </c>
      <c r="G9" s="14" t="s">
        <v>25</v>
      </c>
      <c r="H9" s="15" t="n">
        <v>53</v>
      </c>
      <c r="I9" s="16" t="n">
        <v>57</v>
      </c>
      <c r="J9" s="17" t="n">
        <v>21</v>
      </c>
      <c r="K9" s="18" t="n">
        <f aca="false">(AVERAGE(H9:I9)-(AVERAGE('Zone A'!H9:I9)))</f>
        <v>7.5</v>
      </c>
      <c r="L9" s="18" t="n">
        <f aca="false">(AVERAGE('Zone J'!H9:I9)-AVERAGE('Zone G'!H9:I9))</f>
        <v>6</v>
      </c>
      <c r="M9" s="14" t="s">
        <v>25</v>
      </c>
      <c r="N9" s="15" t="n">
        <v>49.5</v>
      </c>
      <c r="O9" s="16" t="n">
        <v>51.5</v>
      </c>
      <c r="P9" s="17" t="n">
        <v>22</v>
      </c>
      <c r="Q9" s="19" t="n">
        <f aca="false">AVERAGE(N9:O9)-AVERAGE(H9:I9)</f>
        <v>-4.5</v>
      </c>
      <c r="W9" s="0" t="n">
        <v>58.5</v>
      </c>
    </row>
    <row r="10" customFormat="false" ht="13.5" hidden="false" customHeight="false" outlineLevel="0" collapsed="false">
      <c r="B10" s="28" t="s">
        <v>13</v>
      </c>
      <c r="C10" s="29" t="n">
        <f aca="false">((C7*22)+(C8*21)+(C9*20))/63</f>
        <v>19.5238095238095</v>
      </c>
      <c r="D10" s="29" t="n">
        <f aca="false">((D7*22)+(D8*21)+(D9*20))/63</f>
        <v>19.5238095238095</v>
      </c>
      <c r="E10" s="44" t="n">
        <f aca="false">((E7*22)+(E8*21)+(E9*20))/63</f>
        <v>21.031746031746</v>
      </c>
      <c r="F10" s="32" t="n">
        <f aca="false">AVERAGE('Zone J'!C10:D10)-AVERAGE(C10:D10)</f>
        <v>40.4761904761905</v>
      </c>
      <c r="G10" s="41" t="s">
        <v>27</v>
      </c>
      <c r="H10" s="42" t="n">
        <v>61</v>
      </c>
      <c r="I10" s="43" t="n">
        <v>63</v>
      </c>
      <c r="J10" s="45" t="n">
        <v>22</v>
      </c>
      <c r="K10" s="18" t="n">
        <f aca="false">(AVERAGE(H10:I10)-(AVERAGE('Zone A'!H10:I10)))</f>
        <v>12.5</v>
      </c>
      <c r="L10" s="18" t="n">
        <f aca="false">(AVERAGE('Zone J'!H10:I10)-AVERAGE('Zone G'!H10:I10))</f>
        <v>8</v>
      </c>
      <c r="M10" s="41" t="s">
        <v>27</v>
      </c>
      <c r="N10" s="42" t="n">
        <v>55.5</v>
      </c>
      <c r="O10" s="43" t="n">
        <v>57.5</v>
      </c>
      <c r="P10" s="45" t="n">
        <v>22</v>
      </c>
      <c r="Q10" s="19" t="n">
        <f aca="false">AVERAGE(N10:O10)-AVERAGE(H10:I10)</f>
        <v>-5.5</v>
      </c>
      <c r="W10" s="0" t="n">
        <v>52</v>
      </c>
    </row>
    <row r="11" customFormat="false" ht="13.5" hidden="false" customHeight="false" outlineLevel="0" collapsed="false">
      <c r="B11" s="47"/>
      <c r="C11" s="47"/>
      <c r="D11" s="47"/>
      <c r="E11" s="47"/>
      <c r="F11" s="47" t="s">
        <v>78</v>
      </c>
      <c r="G11" s="20" t="s">
        <v>29</v>
      </c>
      <c r="H11" s="22" t="n">
        <v>75</v>
      </c>
      <c r="I11" s="23" t="n">
        <v>77</v>
      </c>
      <c r="J11" s="21" t="n">
        <v>21</v>
      </c>
      <c r="K11" s="18" t="n">
        <f aca="false">(AVERAGE(H11:I11)-(AVERAGE('Zone A'!H11:I11)))</f>
        <v>17</v>
      </c>
      <c r="L11" s="18" t="n">
        <f aca="false">(AVERAGE('Zone J'!H11:I11)-AVERAGE('Zone G'!H11:I11))</f>
        <v>11.5</v>
      </c>
      <c r="M11" s="20" t="s">
        <v>29</v>
      </c>
      <c r="N11" s="22" t="n">
        <v>67.5</v>
      </c>
      <c r="O11" s="23" t="n">
        <v>70.5</v>
      </c>
      <c r="P11" s="21" t="n">
        <v>20</v>
      </c>
      <c r="Q11" s="19" t="n">
        <f aca="false">AVERAGE(N11:O11)-AVERAGE(H11:I11)</f>
        <v>-7</v>
      </c>
      <c r="W11" s="0" t="n">
        <v>59</v>
      </c>
    </row>
    <row r="12" customFormat="false" ht="13.5" hidden="false" customHeight="false" outlineLevel="0" collapsed="false">
      <c r="A12" s="49" t="s">
        <v>30</v>
      </c>
      <c r="B12" s="50" t="s">
        <v>31</v>
      </c>
      <c r="C12" s="10" t="s">
        <v>32</v>
      </c>
      <c r="D12" s="51"/>
      <c r="G12" s="28" t="s">
        <v>34</v>
      </c>
      <c r="H12" s="29" t="n">
        <f aca="false">SUM(H9*J9,H10*J10,H11*J11)/J12</f>
        <v>62.96875</v>
      </c>
      <c r="I12" s="30" t="n">
        <f aca="false">SUM(I9*J9,I10*J10,I11*J11)/J12</f>
        <v>65.625</v>
      </c>
      <c r="J12" s="31" t="n">
        <f aca="false">SUM(J9,J10,J11)</f>
        <v>64</v>
      </c>
      <c r="K12" s="32" t="n">
        <f aca="false">(AVERAGE(H12:I12)-(AVERAGE('Zone A'!H12:I12)))</f>
        <v>12.3359375</v>
      </c>
      <c r="L12" s="32" t="n">
        <f aca="false">(AVERAGE('Zone J'!H12:I12)-AVERAGE('Zone G'!H12:I12))</f>
        <v>8.4921875</v>
      </c>
      <c r="M12" s="33" t="s">
        <v>34</v>
      </c>
      <c r="N12" s="29" t="n">
        <f aca="false">SUM(N9*P9,N10*P10,N11*P11)/P12</f>
        <v>57.1875</v>
      </c>
      <c r="O12" s="30" t="n">
        <f aca="false">SUM(O9*P9,O10*P10,O11*P11)/P12</f>
        <v>59.5</v>
      </c>
      <c r="P12" s="34" t="n">
        <f aca="false">SUM(P9,P10,P11)</f>
        <v>64</v>
      </c>
      <c r="Q12" s="35"/>
      <c r="W12" s="0" t="n">
        <v>70.5</v>
      </c>
    </row>
    <row r="13" customFormat="false" ht="13.5" hidden="false" customHeight="false" outlineLevel="0" collapsed="false">
      <c r="A13" s="52" t="s">
        <v>35</v>
      </c>
      <c r="B13" s="53" t="n">
        <v>70</v>
      </c>
      <c r="C13" s="92" t="n">
        <v>74</v>
      </c>
      <c r="D13" s="93" t="n">
        <v>36880</v>
      </c>
      <c r="G13" s="14" t="s">
        <v>36</v>
      </c>
      <c r="H13" s="15" t="n">
        <v>105</v>
      </c>
      <c r="I13" s="16" t="n">
        <v>110</v>
      </c>
      <c r="J13" s="17" t="n">
        <v>21</v>
      </c>
      <c r="K13" s="18" t="n">
        <f aca="false">(AVERAGE(H13:I13)-(AVERAGE('Zone A'!H13:I13)))</f>
        <v>31.5</v>
      </c>
      <c r="L13" s="18" t="n">
        <f aca="false">(AVERAGE('Zone J'!H13:I13)-AVERAGE('Zone G'!H13:I13))</f>
        <v>17.5</v>
      </c>
      <c r="M13" s="14" t="s">
        <v>36</v>
      </c>
      <c r="N13" s="15" t="n">
        <v>90</v>
      </c>
      <c r="O13" s="16" t="n">
        <v>96</v>
      </c>
      <c r="P13" s="17" t="n">
        <v>22</v>
      </c>
      <c r="Q13" s="19" t="n">
        <f aca="false">AVERAGE(N13:O13)-AVERAGE(H13:I13)</f>
        <v>-14.5</v>
      </c>
      <c r="W13" s="0" t="n">
        <v>95</v>
      </c>
    </row>
    <row r="14" customFormat="false" ht="13.5" hidden="false" customHeight="false" outlineLevel="0" collapsed="false">
      <c r="A14" s="56" t="s">
        <v>37</v>
      </c>
      <c r="B14" s="53"/>
      <c r="C14" s="54"/>
      <c r="D14" s="94"/>
      <c r="G14" s="20" t="s">
        <v>38</v>
      </c>
      <c r="H14" s="22" t="n">
        <v>105</v>
      </c>
      <c r="I14" s="23" t="n">
        <v>110</v>
      </c>
      <c r="J14" s="21" t="n">
        <v>23</v>
      </c>
      <c r="K14" s="18" t="n">
        <f aca="false">(AVERAGE(H14:I14)-(AVERAGE('Zone A'!H14:I14)))</f>
        <v>31.5</v>
      </c>
      <c r="L14" s="18" t="n">
        <f aca="false">(AVERAGE('Zone J'!H14:I14)-AVERAGE('Zone G'!H14:I14))</f>
        <v>17.5</v>
      </c>
      <c r="M14" s="20" t="s">
        <v>38</v>
      </c>
      <c r="N14" s="22" t="n">
        <v>90</v>
      </c>
      <c r="O14" s="23" t="n">
        <v>96</v>
      </c>
      <c r="P14" s="21" t="n">
        <v>22</v>
      </c>
      <c r="Q14" s="19" t="n">
        <f aca="false">AVERAGE(N14:O14)-AVERAGE(H14:I14)</f>
        <v>-14.5</v>
      </c>
      <c r="W14" s="0" t="n">
        <v>95</v>
      </c>
    </row>
    <row r="15" customFormat="false" ht="13.5" hidden="false" customHeight="false" outlineLevel="0" collapsed="false">
      <c r="A15" s="56" t="s">
        <v>39</v>
      </c>
      <c r="B15" s="57"/>
      <c r="C15" s="58"/>
      <c r="D15" s="94"/>
      <c r="G15" s="28" t="s">
        <v>40</v>
      </c>
      <c r="H15" s="29" t="n">
        <f aca="false">SUM(H13*J13,H14*J14)/J15</f>
        <v>105</v>
      </c>
      <c r="I15" s="95" t="n">
        <f aca="false">SUM(I13*J13,I14*J14)/J15</f>
        <v>110</v>
      </c>
      <c r="J15" s="96" t="n">
        <f aca="false">SUM(J13,J14)</f>
        <v>44</v>
      </c>
      <c r="K15" s="97" t="n">
        <f aca="false">(AVERAGE(H15:I15)-(AVERAGE('Zone A'!H15:I15)))</f>
        <v>31.5</v>
      </c>
      <c r="L15" s="32" t="n">
        <f aca="false">(AVERAGE('Zone J'!H15:I15)-AVERAGE('Zone G'!H15:I15))</f>
        <v>17.5</v>
      </c>
      <c r="M15" s="33" t="s">
        <v>40</v>
      </c>
      <c r="N15" s="29" t="n">
        <f aca="false">SUM(N13*P13,N14*P14)/P15</f>
        <v>90</v>
      </c>
      <c r="O15" s="30" t="n">
        <f aca="false">SUM(O13*P13,O14*P14)/P15</f>
        <v>96</v>
      </c>
      <c r="P15" s="34" t="n">
        <f aca="false">SUM(P13,P14)</f>
        <v>44</v>
      </c>
      <c r="Q15" s="35"/>
      <c r="W15" s="0" t="n">
        <v>53</v>
      </c>
    </row>
    <row r="16" customFormat="false" ht="13.5" hidden="false" customHeight="false" outlineLevel="0" collapsed="false">
      <c r="A16" s="56" t="s">
        <v>41</v>
      </c>
      <c r="B16" s="57"/>
      <c r="C16" s="58"/>
      <c r="D16" s="94"/>
      <c r="E16" s="0" t="s">
        <v>50</v>
      </c>
      <c r="G16" s="37" t="s">
        <v>42</v>
      </c>
      <c r="H16" s="38" t="n">
        <v>54</v>
      </c>
      <c r="I16" s="39" t="n">
        <v>55</v>
      </c>
      <c r="J16" s="40" t="n">
        <v>19</v>
      </c>
      <c r="K16" s="18" t="n">
        <f aca="false">(AVERAGE(H16:I16)-(AVERAGE('Zone A'!H16:I16)))</f>
        <v>15</v>
      </c>
      <c r="L16" s="18" t="n">
        <f aca="false">(AVERAGE('Zone J'!H16:I16)-AVERAGE('Zone G'!H16:I16))</f>
        <v>2.5</v>
      </c>
      <c r="M16" s="37" t="s">
        <v>42</v>
      </c>
      <c r="N16" s="38" t="n">
        <v>49</v>
      </c>
      <c r="O16" s="39" t="n">
        <v>51</v>
      </c>
      <c r="P16" s="40" t="n">
        <v>20</v>
      </c>
      <c r="Q16" s="19" t="n">
        <f aca="false">AVERAGE(N16:O16)-AVERAGE(H16:I16)</f>
        <v>-4.5</v>
      </c>
      <c r="W16" s="0" t="n">
        <v>49.5</v>
      </c>
    </row>
    <row r="17" customFormat="false" ht="13.5" hidden="false" customHeight="false" outlineLevel="0" collapsed="false">
      <c r="A17" s="56" t="s">
        <v>45</v>
      </c>
      <c r="B17" s="57"/>
      <c r="C17" s="58"/>
      <c r="D17" s="94"/>
      <c r="G17" s="28" t="s">
        <v>44</v>
      </c>
      <c r="H17" s="29" t="n">
        <f aca="false">SUM(H15*J15,H16*J16)/J17</f>
        <v>89.6190476190476</v>
      </c>
      <c r="I17" s="30" t="n">
        <f aca="false">SUM(I15*J15,I16*J16)/J17</f>
        <v>93.4126984126984</v>
      </c>
      <c r="J17" s="31" t="n">
        <f aca="false">SUM(J15,J16)</f>
        <v>63</v>
      </c>
      <c r="K17" s="32" t="n">
        <f aca="false">(AVERAGE(H17:I17)-(AVERAGE('Zone A'!H17:I17)))</f>
        <v>26.5238095238095</v>
      </c>
      <c r="L17" s="32" t="n">
        <f aca="false">(AVERAGE('Zone J'!H17:I17)-AVERAGE('Zone G'!H17:I17))</f>
        <v>12.9761904761905</v>
      </c>
      <c r="M17" s="33" t="s">
        <v>44</v>
      </c>
      <c r="N17" s="29" t="n">
        <f aca="false">SUM(N15*P15,N16*P16)/P17</f>
        <v>77.1875</v>
      </c>
      <c r="O17" s="30" t="n">
        <f aca="false">SUM(O15*P15,O16*P16)/P17</f>
        <v>81.9375</v>
      </c>
      <c r="P17" s="34" t="n">
        <f aca="false">SUM(P15,P16)</f>
        <v>64</v>
      </c>
      <c r="Q17" s="35"/>
      <c r="W17" s="0" t="n">
        <v>51.5</v>
      </c>
    </row>
    <row r="18" customFormat="false" ht="13.5" hidden="false" customHeight="false" outlineLevel="0" collapsed="false">
      <c r="A18" s="60" t="s">
        <v>46</v>
      </c>
      <c r="B18" s="61"/>
      <c r="C18" s="62"/>
      <c r="D18" s="98"/>
      <c r="G18" s="14" t="s">
        <v>18</v>
      </c>
      <c r="H18" s="15" t="n">
        <v>52</v>
      </c>
      <c r="I18" s="16" t="n">
        <v>55</v>
      </c>
      <c r="J18" s="17" t="n">
        <v>23</v>
      </c>
      <c r="K18" s="18" t="n">
        <f aca="false">(AVERAGE(H18:I18)-(AVERAGE('Zone A'!H18:I18)))</f>
        <v>16</v>
      </c>
      <c r="L18" s="18" t="n">
        <f aca="false">(AVERAGE('Zone J'!H18:I18)-AVERAGE('Zone G'!H18:I18))</f>
        <v>5</v>
      </c>
      <c r="M18" s="14" t="s">
        <v>18</v>
      </c>
      <c r="N18" s="15" t="n">
        <v>47</v>
      </c>
      <c r="O18" s="16" t="n">
        <v>49</v>
      </c>
      <c r="P18" s="17" t="n">
        <v>23</v>
      </c>
      <c r="Q18" s="19" t="n">
        <f aca="false">AVERAGE(N18:O18)-AVERAGE(H18:I18)</f>
        <v>-5.5</v>
      </c>
      <c r="W18" s="0" t="n">
        <v>53.5</v>
      </c>
    </row>
    <row r="19" customFormat="false" ht="12.75" hidden="false" customHeight="false" outlineLevel="0" collapsed="false">
      <c r="G19" s="41" t="s">
        <v>21</v>
      </c>
      <c r="H19" s="15" t="n">
        <v>53</v>
      </c>
      <c r="I19" s="16" t="n">
        <v>56</v>
      </c>
      <c r="J19" s="45" t="n">
        <v>21</v>
      </c>
      <c r="K19" s="18" t="n">
        <f aca="false">(AVERAGE(H19:I19)-(AVERAGE('Zone A'!H19:I19)))</f>
        <v>16</v>
      </c>
      <c r="L19" s="18" t="n">
        <f aca="false">(AVERAGE('Zone J'!H19:I19)-AVERAGE('Zone G'!H19:I19))</f>
        <v>6</v>
      </c>
      <c r="M19" s="41" t="s">
        <v>21</v>
      </c>
      <c r="N19" s="42" t="n">
        <v>48</v>
      </c>
      <c r="O19" s="43" t="n">
        <v>50</v>
      </c>
      <c r="P19" s="45" t="n">
        <v>20</v>
      </c>
      <c r="Q19" s="19" t="n">
        <f aca="false">AVERAGE(N19:O19)-AVERAGE(H19:I19)</f>
        <v>-5.5</v>
      </c>
    </row>
    <row r="20" customFormat="false" ht="13.5" hidden="false" customHeight="false" outlineLevel="0" collapsed="false">
      <c r="G20" s="20" t="s">
        <v>24</v>
      </c>
      <c r="H20" s="15" t="n">
        <v>54</v>
      </c>
      <c r="I20" s="16" t="n">
        <v>57</v>
      </c>
      <c r="J20" s="21" t="n">
        <v>20</v>
      </c>
      <c r="K20" s="18" t="n">
        <f aca="false">(AVERAGE(H20:I20)-(AVERAGE('Zone A'!H20:I20)))</f>
        <v>16</v>
      </c>
      <c r="L20" s="18" t="n">
        <f aca="false">(AVERAGE('Zone J'!H20:I20)-AVERAGE('Zone G'!H20:I20))</f>
        <v>6</v>
      </c>
      <c r="M20" s="20" t="s">
        <v>24</v>
      </c>
      <c r="N20" s="22" t="n">
        <v>50</v>
      </c>
      <c r="O20" s="23" t="n">
        <v>52</v>
      </c>
      <c r="P20" s="21" t="n">
        <v>21</v>
      </c>
      <c r="Q20" s="19" t="n">
        <f aca="false">AVERAGE(N20:O20)-AVERAGE(H20:I20)</f>
        <v>-4.5</v>
      </c>
    </row>
    <row r="21" customFormat="false" ht="13.5" hidden="false" customHeight="false" outlineLevel="0" collapsed="false">
      <c r="G21" s="28" t="s">
        <v>13</v>
      </c>
      <c r="H21" s="29" t="n">
        <f aca="false">SUM(H18*J18,H19*J19,H20*J20)/J21</f>
        <v>52.953125</v>
      </c>
      <c r="I21" s="64" t="n">
        <f aca="false">SUM(I18*J18,I19*J19,I20*J20)/J21</f>
        <v>55.953125</v>
      </c>
      <c r="J21" s="31" t="n">
        <f aca="false">SUM(J18,J19,J20)</f>
        <v>64</v>
      </c>
      <c r="K21" s="32" t="n">
        <f aca="false">(AVERAGE(H21:I21)-(AVERAGE('Zone A'!H21:I21)))</f>
        <v>16</v>
      </c>
      <c r="L21" s="32" t="n">
        <f aca="false">(AVERAGE('Zone J'!H21:I21)-AVERAGE('Zone G'!H21:I21))</f>
        <v>5.640625</v>
      </c>
      <c r="M21" s="33" t="s">
        <v>13</v>
      </c>
      <c r="N21" s="29" t="n">
        <f aca="false">SUM(N18*P18,N19*P19,N20*P20)/P21</f>
        <v>48.296875</v>
      </c>
      <c r="O21" s="64" t="n">
        <f aca="false">SUM(O18*P18,O19*P19,O20*P20)/P21</f>
        <v>50.296875</v>
      </c>
      <c r="P21" s="34" t="n">
        <f aca="false">SUM(P18,P19,P20)</f>
        <v>64</v>
      </c>
      <c r="Q21" s="35"/>
    </row>
    <row r="22" customFormat="false" ht="13.5" hidden="false" customHeight="false" outlineLevel="0" collapsed="false">
      <c r="C22" s="0" t="s">
        <v>79</v>
      </c>
      <c r="G22" s="28" t="s">
        <v>48</v>
      </c>
      <c r="H22" s="29" t="n">
        <f aca="false">SUM(H8*J8,H12*J12,H17*J17,H21*J21)/J22</f>
        <v>67.7686274509804</v>
      </c>
      <c r="I22" s="30" t="n">
        <f aca="false">SUM(I8*J8,I12*J12,I17*J17,I21*J21)/J22</f>
        <v>70.2980392156863</v>
      </c>
      <c r="J22" s="34" t="n">
        <f aca="false">SUM(J8,J12,J17,J21)</f>
        <v>255</v>
      </c>
      <c r="K22" s="32" t="n">
        <f aca="false">(AVERAGE(H22:I22)-(AVERAGE('Zone A'!H22:I22)))</f>
        <v>16.4960784313726</v>
      </c>
      <c r="L22" s="32" t="n">
        <f aca="false">(AVERAGE('Zone J'!H22:I22)-AVERAGE('Zone G'!H22:I22))</f>
        <v>8.05882352941177</v>
      </c>
      <c r="M22" s="28" t="s">
        <v>49</v>
      </c>
      <c r="N22" s="29" t="n">
        <f aca="false">SUM(N8*P8,N12*P12,N17*P17,N21*P21)/P22</f>
        <v>60.0117647058824</v>
      </c>
      <c r="O22" s="30" t="n">
        <f aca="false">SUM(O8*P8,O12*P12,O17*P17,O21*P21)/P22</f>
        <v>63.356862745098</v>
      </c>
      <c r="P22" s="34" t="n">
        <f aca="false">SUM(P8,P12,P17,P21)</f>
        <v>255</v>
      </c>
      <c r="Q22" s="35"/>
    </row>
    <row r="23" customFormat="false" ht="13.5" hidden="false" customHeight="false" outlineLevel="0" collapsed="false">
      <c r="G23" s="28"/>
      <c r="H23" s="29" t="s">
        <v>50</v>
      </c>
      <c r="I23" s="30"/>
      <c r="J23" s="34"/>
      <c r="K23" s="99"/>
      <c r="L23" s="99"/>
      <c r="M23" s="28" t="s">
        <v>51</v>
      </c>
      <c r="N23" s="30" t="n">
        <f aca="false">N22-I22</f>
        <v>-10.2862745098039</v>
      </c>
      <c r="O23" s="30" t="n">
        <f aca="false">O22-H22</f>
        <v>-4.41176470588235</v>
      </c>
      <c r="P23" s="34"/>
      <c r="Q23" s="69"/>
    </row>
    <row r="24" customFormat="false" ht="12.75" hidden="false" customHeight="false" outlineLevel="0" collapsed="false">
      <c r="L24" s="0" t="s">
        <v>80</v>
      </c>
      <c r="N24" s="0" t="n">
        <v>-10.5</v>
      </c>
      <c r="O24" s="0" t="n">
        <v>-6</v>
      </c>
    </row>
    <row r="25" customFormat="false" ht="12.75" hidden="false" customHeight="false" outlineLevel="0" collapsed="false">
      <c r="I25" s="0" t="n">
        <v>16</v>
      </c>
      <c r="J25" s="0" t="n">
        <v>8</v>
      </c>
    </row>
    <row r="26" customFormat="false" ht="12.75" hidden="false" customHeight="false" outlineLevel="0" collapsed="false">
      <c r="I26" s="0" t="n">
        <v>58</v>
      </c>
      <c r="J26" s="0" t="n">
        <v>44</v>
      </c>
    </row>
    <row r="27" customFormat="false" ht="12.75" hidden="false" customHeight="false" outlineLevel="0" collapsed="false">
      <c r="J27" s="0" t="n">
        <f aca="false">+(I26*I25+J26*J25)/24</f>
        <v>53.3333333333333</v>
      </c>
    </row>
    <row r="28" customFormat="false" ht="13.5" hidden="false" customHeight="false" outlineLevel="0" collapsed="false"/>
    <row r="29" customFormat="false" ht="13.5" hidden="false" customHeight="false" outlineLevel="0" collapsed="false">
      <c r="B29" s="70"/>
      <c r="C29" s="71" t="s">
        <v>57</v>
      </c>
      <c r="D29" s="72" t="s">
        <v>58</v>
      </c>
      <c r="E29" s="73"/>
      <c r="F29" s="74"/>
      <c r="G29" s="70"/>
      <c r="H29" s="70"/>
      <c r="I29" s="70"/>
      <c r="J29" s="70"/>
      <c r="K29" s="70"/>
      <c r="L29" s="70"/>
      <c r="M29" s="70"/>
      <c r="N29" s="70"/>
      <c r="O29" s="70"/>
      <c r="P29" s="70"/>
    </row>
    <row r="30" customFormat="false" ht="13.5" hidden="false" customHeight="false" outlineLevel="0" collapsed="false">
      <c r="A30" s="50" t="s">
        <v>59</v>
      </c>
      <c r="B30" s="75" t="s">
        <v>60</v>
      </c>
      <c r="C30" s="75" t="s">
        <v>10</v>
      </c>
      <c r="D30" s="75" t="s">
        <v>11</v>
      </c>
      <c r="E30" s="75" t="s">
        <v>61</v>
      </c>
      <c r="F30" s="75" t="s">
        <v>62</v>
      </c>
      <c r="G30" s="75" t="s">
        <v>27</v>
      </c>
      <c r="H30" s="75" t="s">
        <v>29</v>
      </c>
      <c r="I30" s="75" t="s">
        <v>63</v>
      </c>
      <c r="J30" s="75" t="s">
        <v>38</v>
      </c>
      <c r="K30" s="75" t="s">
        <v>64</v>
      </c>
      <c r="L30" s="75" t="s">
        <v>65</v>
      </c>
      <c r="M30" s="75" t="s">
        <v>66</v>
      </c>
      <c r="N30" s="76" t="s">
        <v>60</v>
      </c>
    </row>
    <row r="31" customFormat="false" ht="12.75" hidden="false" customHeight="false" outlineLevel="0" collapsed="false">
      <c r="A31" s="77" t="s">
        <v>67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9"/>
    </row>
    <row r="32" customFormat="false" ht="13.5" hidden="false" customHeight="false" outlineLevel="0" collapsed="false">
      <c r="A32" s="80" t="s">
        <v>68</v>
      </c>
      <c r="B32" s="81"/>
      <c r="C32" s="82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3"/>
    </row>
    <row r="33" customFormat="false" ht="13.5" hidden="false" customHeight="false" outlineLevel="0" collapsed="false">
      <c r="A33" s="80" t="s">
        <v>81</v>
      </c>
      <c r="B33" s="81"/>
      <c r="C33" s="82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2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3" min="2" style="0" width="8.7"/>
    <col collapsed="false" customWidth="true" hidden="false" outlineLevel="0" max="4" min="4" style="0" width="8.99"/>
    <col collapsed="false" customWidth="true" hidden="false" outlineLevel="0" max="19" min="5" style="0" width="8.7"/>
    <col collapsed="false" customWidth="true" hidden="false" outlineLevel="0" max="20" min="20" style="0" width="6.28"/>
    <col collapsed="false" customWidth="true" hidden="false" outlineLevel="0" max="21" min="21" style="0" width="4.56"/>
  </cols>
  <sheetData>
    <row r="1" customFormat="false" ht="12.75" hidden="false" customHeight="false" outlineLevel="0" collapsed="false">
      <c r="A1" s="1" t="n">
        <f aca="true">TODAY()</f>
        <v>45926</v>
      </c>
    </row>
    <row r="2" customFormat="false" ht="21" hidden="false" customHeight="false" outlineLevel="0" collapsed="false">
      <c r="B2" s="100" t="s">
        <v>82</v>
      </c>
      <c r="C2" s="101"/>
      <c r="G2" s="5"/>
      <c r="H2" s="6" t="s">
        <v>1</v>
      </c>
      <c r="I2" s="5"/>
      <c r="J2" s="5"/>
      <c r="K2" s="7" t="s">
        <v>3</v>
      </c>
      <c r="L2" s="7" t="s">
        <v>77</v>
      </c>
      <c r="M2" s="5"/>
      <c r="N2" s="6"/>
      <c r="O2" s="6" t="s">
        <v>4</v>
      </c>
      <c r="P2" s="6"/>
      <c r="Q2" s="6"/>
      <c r="R2" s="6"/>
    </row>
    <row r="3" customFormat="false" ht="13.5" hidden="false" customHeight="false" outlineLevel="0" collapsed="false">
      <c r="G3" s="8" t="s">
        <v>5</v>
      </c>
      <c r="H3" s="9" t="s">
        <v>6</v>
      </c>
      <c r="I3" s="10" t="s">
        <v>7</v>
      </c>
      <c r="J3" s="11" t="s">
        <v>8</v>
      </c>
      <c r="K3" s="87"/>
      <c r="L3" s="87"/>
      <c r="M3" s="8" t="s">
        <v>5</v>
      </c>
      <c r="N3" s="9" t="s">
        <v>6</v>
      </c>
      <c r="O3" s="10" t="s">
        <v>7</v>
      </c>
      <c r="P3" s="11" t="s">
        <v>8</v>
      </c>
      <c r="Q3" s="13" t="s">
        <v>9</v>
      </c>
      <c r="R3" s="102"/>
      <c r="S3" s="0" t="n">
        <v>47</v>
      </c>
      <c r="T3" s="24" t="n">
        <v>21</v>
      </c>
      <c r="U3" s="0" t="n">
        <v>72</v>
      </c>
      <c r="V3" s="0" t="n">
        <f aca="false">(U3-S3)*T3</f>
        <v>525</v>
      </c>
      <c r="W3" s="0" t="n">
        <f aca="false">U3-S3</f>
        <v>25</v>
      </c>
    </row>
    <row r="4" customFormat="false" ht="12.75" hidden="false" customHeight="false" outlineLevel="0" collapsed="false">
      <c r="E4" s="2"/>
      <c r="F4" s="2"/>
      <c r="G4" s="14" t="s">
        <v>10</v>
      </c>
      <c r="H4" s="15" t="n">
        <v>74</v>
      </c>
      <c r="I4" s="16" t="n">
        <v>74</v>
      </c>
      <c r="J4" s="17" t="n">
        <v>22</v>
      </c>
      <c r="K4" s="18" t="n">
        <f aca="false">AVERAGE(H4:I4)-AVERAGE('Zone A'!H4:I4)</f>
        <v>15</v>
      </c>
      <c r="L4" s="18" t="n">
        <f aca="false">AVERAGE(H4:I4)-AVERAGE('Zone G'!H4:I4)</f>
        <v>4</v>
      </c>
      <c r="M4" s="14" t="s">
        <v>10</v>
      </c>
      <c r="N4" s="15" t="n">
        <v>65</v>
      </c>
      <c r="O4" s="16" t="n">
        <v>70</v>
      </c>
      <c r="P4" s="17" t="n">
        <v>22</v>
      </c>
      <c r="Q4" s="19" t="n">
        <f aca="false">AVERAGE(N4:O4)-AVERAGE(H4:I4)</f>
        <v>-6.5</v>
      </c>
      <c r="R4" s="19"/>
      <c r="S4" s="0" t="n">
        <v>49</v>
      </c>
      <c r="T4" s="24" t="n">
        <v>20</v>
      </c>
      <c r="U4" s="0" t="n">
        <v>76</v>
      </c>
      <c r="V4" s="0" t="n">
        <f aca="false">(U4-S4)*T4</f>
        <v>540</v>
      </c>
      <c r="W4" s="0" t="n">
        <f aca="false">U4-S4</f>
        <v>27</v>
      </c>
    </row>
    <row r="5" customFormat="false" ht="13.5" hidden="false" customHeight="false" outlineLevel="0" collapsed="false">
      <c r="G5" s="20" t="s">
        <v>11</v>
      </c>
      <c r="H5" s="15" t="n">
        <v>74</v>
      </c>
      <c r="I5" s="16" t="n">
        <v>74</v>
      </c>
      <c r="J5" s="21" t="n">
        <v>20</v>
      </c>
      <c r="K5" s="18" t="n">
        <f aca="false">AVERAGE(H5:I5)-AVERAGE('Zone A'!H5:I5)</f>
        <v>17</v>
      </c>
      <c r="L5" s="18" t="n">
        <f aca="false">AVERAGE(H5:I5)-AVERAGE('Zone G'!H5:I5)</f>
        <v>4</v>
      </c>
      <c r="M5" s="20" t="s">
        <v>11</v>
      </c>
      <c r="N5" s="22" t="n">
        <v>65</v>
      </c>
      <c r="O5" s="23" t="n">
        <v>70</v>
      </c>
      <c r="P5" s="21" t="n">
        <v>20</v>
      </c>
      <c r="Q5" s="19" t="n">
        <f aca="false">AVERAGE(N5:O5)-AVERAGE(H5:I5)</f>
        <v>-6.5</v>
      </c>
      <c r="R5" s="19"/>
      <c r="S5" s="0" t="n">
        <v>60</v>
      </c>
      <c r="T5" s="17" t="n">
        <v>22</v>
      </c>
      <c r="U5" s="0" t="n">
        <v>102</v>
      </c>
      <c r="V5" s="0" t="n">
        <f aca="false">(U5-S5)*T5</f>
        <v>924</v>
      </c>
      <c r="W5" s="0" t="n">
        <f aca="false">U5-S5</f>
        <v>42</v>
      </c>
    </row>
    <row r="6" customFormat="false" ht="13.5" hidden="false" customHeight="false" outlineLevel="0" collapsed="false">
      <c r="B6" s="25" t="s">
        <v>13</v>
      </c>
      <c r="C6" s="26" t="s">
        <v>14</v>
      </c>
      <c r="D6" s="27"/>
      <c r="E6" s="27" t="s">
        <v>15</v>
      </c>
      <c r="F6" s="88" t="s">
        <v>77</v>
      </c>
      <c r="G6" s="28" t="s">
        <v>16</v>
      </c>
      <c r="H6" s="29" t="n">
        <f aca="false">SUM(H4*J4,H5*J5)/J6</f>
        <v>74</v>
      </c>
      <c r="I6" s="30" t="n">
        <f aca="false">SUM(I4*J4,I5*J5)/J6</f>
        <v>74</v>
      </c>
      <c r="J6" s="34" t="n">
        <f aca="false">SUM(J4,J5)</f>
        <v>42</v>
      </c>
      <c r="K6" s="32" t="n">
        <f aca="false">AVERAGE(H6:I6)-AVERAGE('Zone A'!H6:I6)</f>
        <v>15.9523809523809</v>
      </c>
      <c r="L6" s="32" t="n">
        <f aca="false">AVERAGE(H6:I6)-AVERAGE('Zone G'!H6:I6)</f>
        <v>4</v>
      </c>
      <c r="M6" s="28" t="s">
        <v>16</v>
      </c>
      <c r="N6" s="29" t="n">
        <f aca="false">SUM(N4*P4,N5*P5)/P6</f>
        <v>65</v>
      </c>
      <c r="O6" s="30" t="n">
        <f aca="false">SUM(O4*P4,O5*P5)/P6</f>
        <v>70</v>
      </c>
      <c r="P6" s="34" t="n">
        <f aca="false">SUM(P4,P5)</f>
        <v>42</v>
      </c>
      <c r="Q6" s="35"/>
      <c r="R6" s="103"/>
      <c r="S6" s="0" t="n">
        <v>60</v>
      </c>
      <c r="T6" s="21" t="n">
        <v>20</v>
      </c>
      <c r="U6" s="0" t="n">
        <v>102</v>
      </c>
      <c r="V6" s="0" t="n">
        <f aca="false">(U6-S6)*T6</f>
        <v>840</v>
      </c>
      <c r="W6" s="0" t="n">
        <f aca="false">U6-S6</f>
        <v>42</v>
      </c>
    </row>
    <row r="7" customFormat="false" ht="13.5" hidden="false" customHeight="false" outlineLevel="0" collapsed="false">
      <c r="B7" s="14" t="s">
        <v>18</v>
      </c>
      <c r="C7" s="104"/>
      <c r="D7" s="104"/>
      <c r="E7" s="36" t="n">
        <v>22</v>
      </c>
      <c r="F7" s="89" t="e">
        <f aca="false">AVERAGE($C$7:$D$7)-AVERAGE('Zone G'!$C$7:$D$7)</f>
        <v>#DIV/0!</v>
      </c>
      <c r="G7" s="37" t="s">
        <v>19</v>
      </c>
      <c r="H7" s="38" t="n">
        <v>65</v>
      </c>
      <c r="I7" s="39" t="n">
        <v>68</v>
      </c>
      <c r="J7" s="40" t="n">
        <v>22</v>
      </c>
      <c r="K7" s="18" t="n">
        <f aca="false">AVERAGE(H7:I7)-AVERAGE('Zone A'!H7:I7)</f>
        <v>17.5</v>
      </c>
      <c r="L7" s="18" t="n">
        <f aca="false">AVERAGE(H7:I7)-AVERAGE('Zone G'!H7:I7)</f>
        <v>7.5</v>
      </c>
      <c r="M7" s="37" t="s">
        <v>19</v>
      </c>
      <c r="N7" s="38" t="n">
        <v>59</v>
      </c>
      <c r="O7" s="39" t="n">
        <v>62</v>
      </c>
      <c r="P7" s="40" t="n">
        <v>21</v>
      </c>
      <c r="Q7" s="19" t="n">
        <f aca="false">AVERAGE(N7:O7)-AVERAGE(H7:I7)</f>
        <v>-6</v>
      </c>
      <c r="R7" s="19"/>
      <c r="S7" s="0" t="n">
        <v>46</v>
      </c>
      <c r="T7" s="40" t="n">
        <v>22</v>
      </c>
      <c r="U7" s="0" t="n">
        <v>71</v>
      </c>
      <c r="V7" s="0" t="n">
        <f aca="false">(U7-S7)*T7</f>
        <v>550</v>
      </c>
      <c r="W7" s="0" t="n">
        <f aca="false">U7-S7</f>
        <v>25</v>
      </c>
    </row>
    <row r="8" customFormat="false" ht="13.5" hidden="false" customHeight="false" outlineLevel="0" collapsed="false">
      <c r="B8" s="41" t="s">
        <v>21</v>
      </c>
      <c r="C8" s="42"/>
      <c r="D8" s="43"/>
      <c r="E8" s="24" t="n">
        <v>21</v>
      </c>
      <c r="F8" s="90" t="e">
        <f aca="false">AVERAGE($C$8:$D$8)-AVERAGE('Zone G'!$C$8:$D$8)</f>
        <v>#DIV/0!</v>
      </c>
      <c r="G8" s="33" t="s">
        <v>22</v>
      </c>
      <c r="H8" s="29" t="n">
        <f aca="false">SUM(H6*J6,H7*J7)/J8</f>
        <v>70.90625</v>
      </c>
      <c r="I8" s="30" t="n">
        <f aca="false">SUM(I6*J6,I7*J7)/J8</f>
        <v>71.9375</v>
      </c>
      <c r="J8" s="34" t="n">
        <f aca="false">SUM(J4,J5,J7)</f>
        <v>64</v>
      </c>
      <c r="K8" s="32" t="n">
        <f aca="false">AVERAGE(H8:I8)-AVERAGE('Zone A'!H8:I8)</f>
        <v>16.484375</v>
      </c>
      <c r="L8" s="32" t="n">
        <f aca="false">AVERAGE(H8:I8)-AVERAGE('Zone G'!H8:I8)</f>
        <v>5.203125</v>
      </c>
      <c r="M8" s="28" t="s">
        <v>22</v>
      </c>
      <c r="N8" s="29" t="n">
        <f aca="false">SUM(N6*P6,N7*P7)/P8</f>
        <v>63</v>
      </c>
      <c r="O8" s="30" t="n">
        <f aca="false">SUM(O6*P6,O7*P7)/P8</f>
        <v>67.3333333333333</v>
      </c>
      <c r="P8" s="34" t="n">
        <f aca="false">SUM(P4,P5,P7)</f>
        <v>63</v>
      </c>
      <c r="Q8" s="35"/>
      <c r="R8" s="103"/>
      <c r="S8" s="0" t="n">
        <v>37</v>
      </c>
      <c r="T8" s="17" t="n">
        <v>21</v>
      </c>
      <c r="U8" s="0" t="n">
        <v>66</v>
      </c>
      <c r="V8" s="0" t="n">
        <f aca="false">(U8-S8)*T8</f>
        <v>609</v>
      </c>
      <c r="W8" s="0" t="n">
        <f aca="false">U8-S8</f>
        <v>29</v>
      </c>
    </row>
    <row r="9" customFormat="false" ht="13.5" hidden="false" customHeight="false" outlineLevel="0" collapsed="false">
      <c r="B9" s="20" t="s">
        <v>24</v>
      </c>
      <c r="C9" s="22" t="n">
        <v>66.75</v>
      </c>
      <c r="D9" s="23" t="n">
        <v>66.75</v>
      </c>
      <c r="E9" s="24" t="n">
        <v>20</v>
      </c>
      <c r="F9" s="91" t="n">
        <f aca="false">AVERAGE($C$9:$D$9)-AVERAGE('Zone G'!$C$9:$D$9)</f>
        <v>5.25</v>
      </c>
      <c r="G9" s="105" t="s">
        <v>25</v>
      </c>
      <c r="H9" s="15" t="n">
        <v>59</v>
      </c>
      <c r="I9" s="16" t="n">
        <v>63</v>
      </c>
      <c r="J9" s="17" t="n">
        <v>21</v>
      </c>
      <c r="K9" s="18" t="n">
        <f aca="false">AVERAGE(H9:I9)-AVERAGE('Zone A'!H9:I9)</f>
        <v>13.5</v>
      </c>
      <c r="L9" s="18" t="n">
        <f aca="false">AVERAGE(H9:I9)-AVERAGE('Zone G'!H9:I9)</f>
        <v>6</v>
      </c>
      <c r="M9" s="14" t="s">
        <v>25</v>
      </c>
      <c r="N9" s="15" t="n">
        <v>52</v>
      </c>
      <c r="O9" s="16" t="n">
        <v>53</v>
      </c>
      <c r="P9" s="17" t="n">
        <v>22</v>
      </c>
      <c r="Q9" s="19" t="n">
        <f aca="false">AVERAGE(N9:O9)-AVERAGE(H9:I9)</f>
        <v>-8.5</v>
      </c>
      <c r="R9" s="19"/>
      <c r="V9" s="0" t="n">
        <f aca="false">SUM(V3:V8)/SUM(T3:T8)</f>
        <v>31.6507936507937</v>
      </c>
    </row>
    <row r="10" customFormat="false" ht="13.5" hidden="false" customHeight="false" outlineLevel="0" collapsed="false">
      <c r="B10" s="28" t="s">
        <v>13</v>
      </c>
      <c r="C10" s="29" t="n">
        <v>55</v>
      </c>
      <c r="D10" s="29" t="n">
        <v>65</v>
      </c>
      <c r="E10" s="106" t="n">
        <f aca="false">((E7*22)+(E8*21)+(E9*20))/63</f>
        <v>21.031746031746</v>
      </c>
      <c r="F10" s="32" t="n">
        <f aca="false">AVERAGE($C$10:$D$10)-AVERAGE('Zone G'!$C$10:$D$10)</f>
        <v>40.4761904761905</v>
      </c>
      <c r="G10" s="41" t="s">
        <v>27</v>
      </c>
      <c r="H10" s="42" t="n">
        <v>67</v>
      </c>
      <c r="I10" s="43" t="n">
        <v>73</v>
      </c>
      <c r="J10" s="45" t="n">
        <v>22</v>
      </c>
      <c r="K10" s="18" t="n">
        <f aca="false">AVERAGE(H10:I10)-AVERAGE('Zone A'!H10:I10)</f>
        <v>20.5</v>
      </c>
      <c r="L10" s="18" t="n">
        <f aca="false">AVERAGE(H10:I10)-AVERAGE('Zone G'!H10:I10)</f>
        <v>8</v>
      </c>
      <c r="M10" s="41" t="s">
        <v>27</v>
      </c>
      <c r="N10" s="42" t="n">
        <v>59</v>
      </c>
      <c r="O10" s="43" t="n">
        <v>60</v>
      </c>
      <c r="P10" s="45" t="n">
        <v>22</v>
      </c>
      <c r="Q10" s="19" t="n">
        <f aca="false">AVERAGE(N10:O10)-AVERAGE(H10:I10)</f>
        <v>-10.5</v>
      </c>
      <c r="R10" s="19"/>
    </row>
    <row r="11" customFormat="false" ht="13.5" hidden="false" customHeight="false" outlineLevel="0" collapsed="false">
      <c r="F11" s="47" t="s">
        <v>78</v>
      </c>
      <c r="G11" s="20" t="s">
        <v>29</v>
      </c>
      <c r="H11" s="22" t="n">
        <v>85</v>
      </c>
      <c r="I11" s="23" t="n">
        <v>90</v>
      </c>
      <c r="J11" s="21" t="n">
        <v>21</v>
      </c>
      <c r="K11" s="18" t="n">
        <f aca="false">AVERAGE(H11:I11)-AVERAGE('Zone A'!H11:I11)</f>
        <v>28.5</v>
      </c>
      <c r="L11" s="18" t="n">
        <f aca="false">AVERAGE(H11:I11)-AVERAGE('Zone G'!H11:I11)</f>
        <v>11.5</v>
      </c>
      <c r="M11" s="20" t="s">
        <v>29</v>
      </c>
      <c r="N11" s="22" t="n">
        <v>76</v>
      </c>
      <c r="O11" s="23" t="n">
        <v>78</v>
      </c>
      <c r="P11" s="21" t="n">
        <v>20</v>
      </c>
      <c r="Q11" s="19" t="n">
        <f aca="false">AVERAGE(N11:O11)-AVERAGE(H11:I11)</f>
        <v>-10.5</v>
      </c>
      <c r="R11" s="19"/>
    </row>
    <row r="12" customFormat="false" ht="13.5" hidden="false" customHeight="false" outlineLevel="0" collapsed="false">
      <c r="A12" s="49" t="s">
        <v>30</v>
      </c>
      <c r="B12" s="50" t="s">
        <v>31</v>
      </c>
      <c r="C12" s="10" t="s">
        <v>32</v>
      </c>
      <c r="D12" s="51" t="s">
        <v>33</v>
      </c>
      <c r="G12" s="28" t="s">
        <v>34</v>
      </c>
      <c r="H12" s="29" t="n">
        <f aca="false">SUM(H9*J9,H10*J10,H11*J11)/J12</f>
        <v>70.28125</v>
      </c>
      <c r="I12" s="30" t="n">
        <f aca="false">SUM(I9*J9,I10*J10,I11*J11)/J12</f>
        <v>75.296875</v>
      </c>
      <c r="J12" s="34" t="n">
        <f aca="false">SUM(J9,J10,J11)</f>
        <v>64</v>
      </c>
      <c r="K12" s="32" t="n">
        <f aca="false">AVERAGE(H12:I12)-AVERAGE('Zone A'!H12:I12)</f>
        <v>20.828125</v>
      </c>
      <c r="L12" s="32" t="n">
        <f aca="false">AVERAGE(H12:I12)-AVERAGE('Zone G'!H12:I12)</f>
        <v>8.4921875</v>
      </c>
      <c r="M12" s="28" t="s">
        <v>34</v>
      </c>
      <c r="N12" s="29" t="n">
        <f aca="false">SUM(N9*P9,N10*P10,N11*P11)/P12</f>
        <v>61.90625</v>
      </c>
      <c r="O12" s="30" t="n">
        <f aca="false">SUM(O9*P9,O10*P10,O11*P11)/P12</f>
        <v>63.21875</v>
      </c>
      <c r="P12" s="34" t="n">
        <f aca="false">SUM(P9,P10,P11)</f>
        <v>64</v>
      </c>
      <c r="Q12" s="35"/>
      <c r="R12" s="103"/>
    </row>
    <row r="13" customFormat="false" ht="13.5" hidden="false" customHeight="false" outlineLevel="0" collapsed="false">
      <c r="A13" s="52" t="s">
        <v>48</v>
      </c>
      <c r="B13" s="53" t="n">
        <v>74</v>
      </c>
      <c r="C13" s="54" t="n">
        <v>77.25</v>
      </c>
      <c r="D13" s="107" t="n">
        <v>36830</v>
      </c>
      <c r="G13" s="14" t="s">
        <v>36</v>
      </c>
      <c r="H13" s="15" t="n">
        <v>120</v>
      </c>
      <c r="I13" s="23" t="n">
        <v>130</v>
      </c>
      <c r="J13" s="17" t="n">
        <v>21</v>
      </c>
      <c r="K13" s="18" t="n">
        <f aca="false">AVERAGE(H13:I13)-AVERAGE('Zone A'!H13:I13)</f>
        <v>49</v>
      </c>
      <c r="L13" s="18" t="n">
        <f aca="false">AVERAGE(H13:I13)-AVERAGE('Zone G'!H13:I13)</f>
        <v>17.5</v>
      </c>
      <c r="M13" s="14" t="s">
        <v>36</v>
      </c>
      <c r="N13" s="15" t="n">
        <v>112</v>
      </c>
      <c r="O13" s="16" t="n">
        <v>115</v>
      </c>
      <c r="P13" s="17" t="n">
        <v>22</v>
      </c>
      <c r="Q13" s="19" t="n">
        <f aca="false">AVERAGE(N13:O13)-AVERAGE(H13:I13)</f>
        <v>-11.5</v>
      </c>
      <c r="R13" s="19"/>
    </row>
    <row r="14" customFormat="false" ht="13.5" hidden="false" customHeight="false" outlineLevel="0" collapsed="false">
      <c r="A14" s="56" t="s">
        <v>37</v>
      </c>
      <c r="B14" s="53"/>
      <c r="C14" s="54"/>
      <c r="D14" s="94"/>
      <c r="G14" s="20" t="s">
        <v>38</v>
      </c>
      <c r="H14" s="15" t="n">
        <v>120</v>
      </c>
      <c r="I14" s="23" t="n">
        <v>130</v>
      </c>
      <c r="J14" s="21" t="n">
        <v>23</v>
      </c>
      <c r="K14" s="18" t="n">
        <f aca="false">AVERAGE(H14:I14)-AVERAGE('Zone A'!H14:I14)</f>
        <v>49</v>
      </c>
      <c r="L14" s="18" t="n">
        <f aca="false">AVERAGE(H14:I14)-AVERAGE('Zone G'!H14:I14)</f>
        <v>17.5</v>
      </c>
      <c r="M14" s="20" t="s">
        <v>38</v>
      </c>
      <c r="N14" s="22" t="n">
        <v>112</v>
      </c>
      <c r="O14" s="23" t="n">
        <v>115</v>
      </c>
      <c r="P14" s="21" t="n">
        <v>22</v>
      </c>
      <c r="Q14" s="19" t="n">
        <f aca="false">AVERAGE(N14:O14)-AVERAGE(H14:I14)</f>
        <v>-11.5</v>
      </c>
      <c r="R14" s="19"/>
    </row>
    <row r="15" customFormat="false" ht="13.5" hidden="false" customHeight="false" outlineLevel="0" collapsed="false">
      <c r="A15" s="56" t="s">
        <v>39</v>
      </c>
      <c r="B15" s="57"/>
      <c r="C15" s="58"/>
      <c r="D15" s="94"/>
      <c r="G15" s="28" t="s">
        <v>40</v>
      </c>
      <c r="H15" s="29" t="n">
        <f aca="false">SUM(H13*J13,H14*J14)/J15</f>
        <v>120</v>
      </c>
      <c r="I15" s="30" t="n">
        <f aca="false">SUM(I13*J13,I14*J14)/J15</f>
        <v>130</v>
      </c>
      <c r="J15" s="34" t="n">
        <f aca="false">SUM(J13,J14)</f>
        <v>44</v>
      </c>
      <c r="K15" s="32" t="n">
        <f aca="false">AVERAGE(H15:I15)-AVERAGE('Zone A'!H15:I15)</f>
        <v>49</v>
      </c>
      <c r="L15" s="32" t="n">
        <f aca="false">AVERAGE(H15:I15)-AVERAGE('Zone G'!H15:I15)</f>
        <v>17.5</v>
      </c>
      <c r="M15" s="28" t="s">
        <v>40</v>
      </c>
      <c r="N15" s="29" t="n">
        <f aca="false">SUM(N13*P13,N14*P14)/P15</f>
        <v>112</v>
      </c>
      <c r="O15" s="30" t="n">
        <f aca="false">SUM(O13*P13,O14*P14)/P15</f>
        <v>115</v>
      </c>
      <c r="P15" s="34" t="n">
        <f aca="false">SUM(P13,P14)</f>
        <v>44</v>
      </c>
      <c r="Q15" s="35"/>
      <c r="R15" s="103"/>
    </row>
    <row r="16" customFormat="false" ht="13.5" hidden="false" customHeight="false" outlineLevel="0" collapsed="false">
      <c r="A16" s="56" t="s">
        <v>41</v>
      </c>
      <c r="B16" s="57"/>
      <c r="C16" s="58"/>
      <c r="D16" s="94"/>
      <c r="G16" s="37" t="s">
        <v>42</v>
      </c>
      <c r="H16" s="38" t="n">
        <v>56</v>
      </c>
      <c r="I16" s="39" t="n">
        <v>58</v>
      </c>
      <c r="J16" s="40" t="n">
        <v>19</v>
      </c>
      <c r="K16" s="18" t="n">
        <f aca="false">AVERAGE(H16:I16)-AVERAGE('Zone A'!H16:I16)</f>
        <v>17.5</v>
      </c>
      <c r="L16" s="18" t="n">
        <f aca="false">AVERAGE(H16:I16)-AVERAGE('Zone G'!H16:I16)</f>
        <v>2.5</v>
      </c>
      <c r="M16" s="37" t="s">
        <v>42</v>
      </c>
      <c r="N16" s="38" t="n">
        <v>55</v>
      </c>
      <c r="O16" s="39" t="n">
        <v>56</v>
      </c>
      <c r="P16" s="40" t="n">
        <v>20</v>
      </c>
      <c r="Q16" s="19" t="n">
        <f aca="false">AVERAGE(N16:O16)-AVERAGE(H16:I16)</f>
        <v>-1.5</v>
      </c>
      <c r="R16" s="19"/>
    </row>
    <row r="17" customFormat="false" ht="13.5" hidden="false" customHeight="false" outlineLevel="0" collapsed="false">
      <c r="A17" s="56" t="s">
        <v>45</v>
      </c>
      <c r="B17" s="57"/>
      <c r="C17" s="58"/>
      <c r="D17" s="94"/>
      <c r="G17" s="28" t="s">
        <v>44</v>
      </c>
      <c r="H17" s="29" t="n">
        <f aca="false">SUM(H15*J15,H16*J16)/J17</f>
        <v>100.698412698413</v>
      </c>
      <c r="I17" s="30" t="n">
        <f aca="false">SUM(I15*J15,I16*J16)/J17</f>
        <v>108.285714285714</v>
      </c>
      <c r="J17" s="34" t="n">
        <f aca="false">SUM(J15,J16)</f>
        <v>63</v>
      </c>
      <c r="K17" s="32" t="n">
        <f aca="false">AVERAGE(H17:I17)-AVERAGE('Zone A'!H17:I17)</f>
        <v>39.5</v>
      </c>
      <c r="L17" s="32" t="n">
        <f aca="false">AVERAGE(H17:I17)-AVERAGE('Zone G'!H17:I17)</f>
        <v>12.9761904761905</v>
      </c>
      <c r="M17" s="28" t="s">
        <v>44</v>
      </c>
      <c r="N17" s="29" t="n">
        <f aca="false">SUM(N15*P15,N16*P16)/P17</f>
        <v>94.1875</v>
      </c>
      <c r="O17" s="30" t="n">
        <f aca="false">SUM(O15*P15,O16*P16)/P17</f>
        <v>96.5625</v>
      </c>
      <c r="P17" s="34" t="n">
        <f aca="false">SUM(P15,P16)</f>
        <v>64</v>
      </c>
      <c r="Q17" s="35"/>
      <c r="R17" s="103"/>
    </row>
    <row r="18" customFormat="false" ht="13.5" hidden="false" customHeight="false" outlineLevel="0" collapsed="false">
      <c r="A18" s="60" t="s">
        <v>46</v>
      </c>
      <c r="B18" s="61"/>
      <c r="C18" s="62"/>
      <c r="D18" s="98"/>
      <c r="G18" s="14" t="s">
        <v>18</v>
      </c>
      <c r="H18" s="15" t="n">
        <v>57</v>
      </c>
      <c r="I18" s="16" t="n">
        <v>60</v>
      </c>
      <c r="J18" s="17" t="n">
        <v>23</v>
      </c>
      <c r="K18" s="18" t="n">
        <f aca="false">AVERAGE(H18:I18)-AVERAGE('Zone A'!H18:I18)</f>
        <v>21</v>
      </c>
      <c r="L18" s="18" t="n">
        <f aca="false">AVERAGE(H18:I18)-AVERAGE('Zone G'!H18:I18)</f>
        <v>5</v>
      </c>
      <c r="M18" s="14" t="s">
        <v>18</v>
      </c>
      <c r="N18" s="15" t="n">
        <v>53</v>
      </c>
      <c r="O18" s="16" t="n">
        <v>54</v>
      </c>
      <c r="P18" s="17" t="n">
        <v>23</v>
      </c>
      <c r="Q18" s="19" t="n">
        <f aca="false">AVERAGE(N18:O18)-AVERAGE(H18:I18)</f>
        <v>-5</v>
      </c>
      <c r="R18" s="19"/>
    </row>
    <row r="19" customFormat="false" ht="12.75" hidden="false" customHeight="false" outlineLevel="0" collapsed="false">
      <c r="G19" s="41" t="s">
        <v>21</v>
      </c>
      <c r="H19" s="42" t="n">
        <v>59</v>
      </c>
      <c r="I19" s="43" t="n">
        <v>62</v>
      </c>
      <c r="J19" s="45" t="n">
        <v>21</v>
      </c>
      <c r="K19" s="18" t="n">
        <f aca="false">AVERAGE(H19:I19)-AVERAGE('Zone A'!H19:I19)</f>
        <v>22</v>
      </c>
      <c r="L19" s="18" t="n">
        <f aca="false">AVERAGE(H19:I19)-AVERAGE('Zone G'!H19:I19)</f>
        <v>6</v>
      </c>
      <c r="M19" s="41" t="s">
        <v>21</v>
      </c>
      <c r="N19" s="42" t="n">
        <v>54</v>
      </c>
      <c r="O19" s="43" t="n">
        <v>55</v>
      </c>
      <c r="P19" s="45" t="n">
        <v>20</v>
      </c>
      <c r="Q19" s="19" t="n">
        <f aca="false">AVERAGE(N19:O19)-AVERAGE(H19:I19)</f>
        <v>-6</v>
      </c>
      <c r="R19" s="19"/>
    </row>
    <row r="20" customFormat="false" ht="13.5" hidden="false" customHeight="false" outlineLevel="0" collapsed="false">
      <c r="G20" s="20" t="s">
        <v>24</v>
      </c>
      <c r="H20" s="22" t="n">
        <v>60</v>
      </c>
      <c r="I20" s="23" t="n">
        <v>63</v>
      </c>
      <c r="J20" s="21" t="n">
        <v>20</v>
      </c>
      <c r="K20" s="18" t="n">
        <f aca="false">AVERAGE(H20:I20)-AVERAGE('Zone A'!H20:I20)</f>
        <v>22</v>
      </c>
      <c r="L20" s="18" t="n">
        <f aca="false">AVERAGE(H20:I20)-AVERAGE('Zone G'!H20:I20)</f>
        <v>6</v>
      </c>
      <c r="M20" s="20" t="s">
        <v>24</v>
      </c>
      <c r="N20" s="22" t="n">
        <v>55</v>
      </c>
      <c r="O20" s="23" t="n">
        <v>56</v>
      </c>
      <c r="P20" s="21" t="n">
        <v>21</v>
      </c>
      <c r="Q20" s="19" t="n">
        <f aca="false">AVERAGE(N20:O20)-AVERAGE(H20:I20)</f>
        <v>-6</v>
      </c>
      <c r="R20" s="19"/>
    </row>
    <row r="21" customFormat="false" ht="13.5" hidden="false" customHeight="false" outlineLevel="0" collapsed="false">
      <c r="G21" s="28" t="s">
        <v>13</v>
      </c>
      <c r="H21" s="29" t="n">
        <f aca="false">SUM(H18*J18,H19*J19,H20*J20)/J21</f>
        <v>58.59375</v>
      </c>
      <c r="I21" s="64" t="n">
        <f aca="false">SUM(I18*J18,I19*J19,I20*J20)/J21</f>
        <v>61.59375</v>
      </c>
      <c r="J21" s="34" t="n">
        <f aca="false">SUM(J18,J19,J20)</f>
        <v>64</v>
      </c>
      <c r="K21" s="32" t="n">
        <f aca="false">AVERAGE(H21:I21)-AVERAGE('Zone A'!H21:I21)</f>
        <v>21.640625</v>
      </c>
      <c r="L21" s="32" t="n">
        <f aca="false">AVERAGE(H21:I21)-AVERAGE('Zone G'!H21:I21)</f>
        <v>5.640625</v>
      </c>
      <c r="M21" s="28" t="s">
        <v>13</v>
      </c>
      <c r="N21" s="29" t="n">
        <f aca="false">SUM(N18*P18,N19*P19,N20*P20)/P21</f>
        <v>53.96875</v>
      </c>
      <c r="O21" s="64" t="n">
        <f aca="false">SUM(O18*P18,O19*P19,O20*P20)/P21</f>
        <v>54.96875</v>
      </c>
      <c r="P21" s="34" t="n">
        <f aca="false">SUM(P18,P19,P20)</f>
        <v>64</v>
      </c>
      <c r="Q21" s="35"/>
      <c r="R21" s="103"/>
    </row>
    <row r="22" customFormat="false" ht="13.5" hidden="false" customHeight="false" outlineLevel="0" collapsed="false">
      <c r="G22" s="28" t="s">
        <v>48</v>
      </c>
      <c r="H22" s="29" t="n">
        <f aca="false">SUM(H8*J8,H12*J12,H17*J17,H21*J21)/J22</f>
        <v>75.0196078431373</v>
      </c>
      <c r="I22" s="30" t="n">
        <f aca="false">SUM(I8*J8,I12*J12,I17*J17,I21*J21)/J22</f>
        <v>79.164705882353</v>
      </c>
      <c r="J22" s="31" t="n">
        <f aca="false">SUM(J8,J12,J17,J21)</f>
        <v>255</v>
      </c>
      <c r="K22" s="32" t="n">
        <f aca="false">AVERAGE(H22:I22)-AVERAGE('Zone A'!H22:I22)</f>
        <v>24.5549019607843</v>
      </c>
      <c r="L22" s="32" t="n">
        <f aca="false">AVERAGE(H22:I22)-AVERAGE('Zone G'!H22:I22)</f>
        <v>8.05882352941177</v>
      </c>
      <c r="M22" s="33" t="s">
        <v>49</v>
      </c>
      <c r="N22" s="29" t="n">
        <f aca="false">SUM(N8*P8,N12*P12,N17*P17,N21*P21)/P22</f>
        <v>68.2862745098039</v>
      </c>
      <c r="O22" s="30" t="n">
        <f aca="false">SUM(O8*P8,O12*P12,O17*P17,O21*P21)/P22</f>
        <v>70.5333333333333</v>
      </c>
      <c r="P22" s="34" t="n">
        <f aca="false">SUM(P8,P12,P17,P21)</f>
        <v>255</v>
      </c>
      <c r="Q22" s="35"/>
      <c r="R22" s="103"/>
    </row>
    <row r="23" customFormat="false" ht="13.5" hidden="false" customHeight="false" outlineLevel="0" collapsed="false">
      <c r="G23" s="28"/>
      <c r="H23" s="29" t="s">
        <v>50</v>
      </c>
      <c r="I23" s="30"/>
      <c r="J23" s="34"/>
      <c r="K23" s="99"/>
      <c r="L23" s="99"/>
      <c r="M23" s="28" t="s">
        <v>51</v>
      </c>
      <c r="N23" s="29" t="n">
        <f aca="false">N22-I22</f>
        <v>-10.878431372549</v>
      </c>
      <c r="O23" s="30" t="n">
        <f aca="false">O22-H22</f>
        <v>-4.48627450980392</v>
      </c>
      <c r="P23" s="34"/>
      <c r="Q23" s="69"/>
      <c r="R23" s="69"/>
    </row>
    <row r="24" customFormat="false" ht="12.75" hidden="false" customHeight="false" outlineLevel="0" collapsed="false">
      <c r="L24" s="0" t="s">
        <v>80</v>
      </c>
    </row>
    <row r="28" customFormat="false" ht="13.5" hidden="false" customHeight="false" outlineLevel="0" collapsed="false"/>
    <row r="29" customFormat="false" ht="13.5" hidden="false" customHeight="false" outlineLevel="0" collapsed="false">
      <c r="B29" s="70"/>
      <c r="C29" s="71" t="s">
        <v>57</v>
      </c>
      <c r="D29" s="72" t="s">
        <v>58</v>
      </c>
      <c r="E29" s="73"/>
      <c r="F29" s="74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</row>
    <row r="30" customFormat="false" ht="13.5" hidden="false" customHeight="false" outlineLevel="0" collapsed="false">
      <c r="A30" s="50" t="s">
        <v>59</v>
      </c>
      <c r="B30" s="75" t="s">
        <v>60</v>
      </c>
      <c r="C30" s="75" t="s">
        <v>10</v>
      </c>
      <c r="D30" s="75" t="s">
        <v>11</v>
      </c>
      <c r="E30" s="75" t="s">
        <v>61</v>
      </c>
      <c r="F30" s="75" t="s">
        <v>62</v>
      </c>
      <c r="G30" s="75" t="s">
        <v>27</v>
      </c>
      <c r="H30" s="75" t="s">
        <v>29</v>
      </c>
      <c r="I30" s="75" t="s">
        <v>63</v>
      </c>
      <c r="J30" s="75" t="s">
        <v>38</v>
      </c>
      <c r="K30" s="75" t="s">
        <v>64</v>
      </c>
      <c r="L30" s="75" t="s">
        <v>65</v>
      </c>
      <c r="M30" s="75" t="s">
        <v>66</v>
      </c>
      <c r="N30" s="76" t="s">
        <v>60</v>
      </c>
    </row>
    <row r="31" customFormat="false" ht="12.75" hidden="false" customHeight="false" outlineLevel="0" collapsed="false">
      <c r="A31" s="77" t="s">
        <v>67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9"/>
    </row>
    <row r="32" customFormat="false" ht="13.5" hidden="false" customHeight="false" outlineLevel="0" collapsed="false">
      <c r="A32" s="80" t="s">
        <v>68</v>
      </c>
      <c r="B32" s="81"/>
      <c r="C32" s="82"/>
      <c r="D32" s="82"/>
      <c r="E32" s="82"/>
      <c r="F32" s="82"/>
      <c r="G32" s="82"/>
      <c r="H32" s="82"/>
      <c r="I32" s="82"/>
      <c r="J32" s="82"/>
      <c r="K32" s="82"/>
      <c r="L32" s="82" t="n">
        <v>100</v>
      </c>
      <c r="M32" s="82" t="n">
        <v>100</v>
      </c>
      <c r="N32" s="82" t="n">
        <v>100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2000-09-15T18:34:12Z</dcterms:created>
  <dc:creator>jquenet</dc:creator>
  <dc:description/>
  <dc:language>en-US</dc:language>
  <cp:lastModifiedBy>Robert Stalford</cp:lastModifiedBy>
  <cp:lastPrinted>2000-12-26T14:53:17Z</cp:lastPrinted>
  <cp:revision>0</cp:revision>
  <dc:subject/>
  <dc:title/>
</cp:coreProperties>
</file>