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<sst xmlns="http://schemas.openxmlformats.org/spreadsheetml/2006/main" count="114" uniqueCount="83">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</sst>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1/1001/regions/Intra-East%20North%201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-69.6286</v>
          </cell>
        </row>
        <row r="52">
          <cell r="E52">
            <v>88.7262</v>
          </cell>
        </row>
        <row r="52">
          <cell r="G52">
            <v>6.5559</v>
          </cell>
        </row>
        <row r="52">
          <cell r="U52">
            <v>3.5283</v>
          </cell>
        </row>
        <row r="52">
          <cell r="AA52">
            <v>-2.263</v>
          </cell>
        </row>
        <row r="54">
          <cell r="C54">
            <v>383738.2635</v>
          </cell>
        </row>
        <row r="54">
          <cell r="E54">
            <v>-94824.7943</v>
          </cell>
        </row>
        <row r="54">
          <cell r="G54">
            <v>-84134.2443</v>
          </cell>
        </row>
        <row r="54">
          <cell r="U54">
            <v>461199.691</v>
          </cell>
        </row>
        <row r="54">
          <cell r="AA54">
            <v>5231.2125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-78813.388</v>
          </cell>
        </row>
        <row r="77">
          <cell r="U77">
            <v>5245.105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8712.18</v>
          </cell>
          <cell r="N17">
            <v>-22102.73</v>
          </cell>
          <cell r="O17">
            <v>8534.22</v>
          </cell>
        </row>
      </sheetData>
      <sheetData sheetId="20">
        <row r="6">
          <cell r="C6">
            <v>26959603.3123</v>
          </cell>
          <cell r="D6">
            <v>12045308</v>
          </cell>
        </row>
        <row r="6">
          <cell r="K6">
            <v>27165371.6074999</v>
          </cell>
          <cell r="L6">
            <v>12045308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-152396.057500001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540.54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16</v>
          </cell>
        </row>
        <row r="4">
          <cell r="A4">
            <v>37182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15</v>
      </c>
      <c r="D2" s="7"/>
      <c r="E2" s="8" t="n">
        <f aca="false">'[3]Total Summary'!E2</f>
        <v>16</v>
      </c>
      <c r="J2" s="8" t="n">
        <v>15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37182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37182</v>
      </c>
      <c r="F6" s="17" t="s">
        <v>4</v>
      </c>
      <c r="G6" s="18"/>
      <c r="H6" s="15"/>
      <c r="I6" s="19"/>
      <c r="J6" s="16" t="n">
        <v>37181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26959603.3123</v>
      </c>
      <c r="G9" s="29" t="n">
        <f aca="false">'[3]New York Physical'!D6</f>
        <v>12045308</v>
      </c>
      <c r="H9" s="30"/>
      <c r="I9" s="22"/>
      <c r="J9" s="28" t="n">
        <v>25111190.1998</v>
      </c>
      <c r="L9" s="29" t="n">
        <v>11252544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26959603.3123</v>
      </c>
      <c r="F13" s="29"/>
      <c r="G13" s="33" t="n">
        <f aca="false">SUM(G9:G12)</f>
        <v>12045308</v>
      </c>
      <c r="H13" s="30"/>
      <c r="I13" s="22"/>
      <c r="J13" s="31" t="n">
        <v>25111190.1998</v>
      </c>
      <c r="K13" s="29"/>
      <c r="L13" s="33" t="n">
        <v>11252544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27165371.6074999</v>
      </c>
      <c r="F15" s="29"/>
      <c r="G15" s="29" t="n">
        <f aca="false">'[3]New York Physical'!L6</f>
        <v>12045308</v>
      </c>
      <c r="H15" s="30"/>
      <c r="I15" s="22"/>
      <c r="J15" s="28" t="n">
        <v>25306469.6549999</v>
      </c>
      <c r="K15" s="29"/>
      <c r="L15" s="29" t="n">
        <v>11252544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27165371.6074999</v>
      </c>
      <c r="F19" s="29"/>
      <c r="G19" s="33" t="n">
        <f aca="false">SUM(G15:G18)</f>
        <v>12045308</v>
      </c>
      <c r="H19" s="30"/>
      <c r="I19" s="22"/>
      <c r="J19" s="31" t="n">
        <v>25306469.6549999</v>
      </c>
      <c r="K19" s="29"/>
      <c r="L19" s="33" t="n">
        <v>11252544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-205768.295199953</v>
      </c>
      <c r="F21" s="29"/>
      <c r="G21" s="32" t="n">
        <f aca="false">-G13+G19</f>
        <v>0</v>
      </c>
      <c r="H21" s="30"/>
      <c r="I21" s="22"/>
      <c r="J21" s="35" t="n">
        <v>-195279.455199961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-10488.8399999924</v>
      </c>
      <c r="D25" s="37"/>
      <c r="E25" s="38" t="n">
        <f aca="false">+E21+E23</f>
        <v>-205768.295199953</v>
      </c>
      <c r="F25" s="10"/>
      <c r="G25" s="39"/>
      <c r="H25" s="26"/>
      <c r="I25" s="22"/>
      <c r="J25" s="38" t="n">
        <v>-195279.455199961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5091.97999999792</v>
      </c>
      <c r="D31" s="7"/>
      <c r="E31" s="43" t="n">
        <f aca="false">'[3]New York Physical'!C79-E49-E50</f>
        <v>-152936.597500001</v>
      </c>
      <c r="H31" s="30"/>
      <c r="I31" s="22"/>
      <c r="J31" s="43" t="n">
        <v>-158028.577499999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5091.97999999792</v>
      </c>
      <c r="D34" s="37"/>
      <c r="E34" s="38" t="n">
        <f aca="false">SUM(E30:E33)</f>
        <v>-152936.597500001</v>
      </c>
      <c r="G34" s="41"/>
      <c r="H34" s="30"/>
      <c r="I34" s="22"/>
      <c r="J34" s="38" t="n">
        <v>-158028.577499999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540.54</v>
      </c>
      <c r="D49" s="7"/>
      <c r="E49" s="46" t="n">
        <f aca="false">'[3]New York Physical'!D128</f>
        <v>540.54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540.54</v>
      </c>
      <c r="D56" s="7"/>
      <c r="E56" s="45" t="n">
        <f aca="false">SUM(E49:E55)</f>
        <v>540.54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540.54</v>
      </c>
      <c r="D70" s="37"/>
      <c r="E70" s="52" t="n">
        <f aca="false">E46+E56+E62+E65+E66+E67</f>
        <v>540.54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50121.5959</v>
      </c>
      <c r="D94" s="37"/>
      <c r="E94" s="43" t="n">
        <f aca="false">+[3]Report!C54-[3]Report!C49+[3]Report!C52</f>
        <v>383668.6349</v>
      </c>
      <c r="H94" s="30"/>
      <c r="I94" s="22"/>
      <c r="J94" s="43" t="n">
        <v>333547.039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-3757.39449999998</v>
      </c>
      <c r="D96" s="7"/>
      <c r="E96" s="43" t="n">
        <f aca="false">+[3]Report!E54-[3]Report!E49+[3]Report!E52</f>
        <v>-94736.0681</v>
      </c>
      <c r="H96" s="30"/>
      <c r="I96" s="22"/>
      <c r="J96" s="43" t="n">
        <v>-90978.6736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-0.00839999999152497</v>
      </c>
      <c r="D98" s="7"/>
      <c r="E98" s="43" t="n">
        <f aca="false">+[3]Report!G54-[3]Report!G49+[3]Report!G52</f>
        <v>-84127.6884</v>
      </c>
      <c r="H98" s="30"/>
      <c r="I98" s="22"/>
      <c r="J98" s="43" t="n">
        <v>-5314.29200000002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-78813.388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-21189.7416</v>
      </c>
      <c r="D100" s="7"/>
      <c r="E100" s="43" t="n">
        <f aca="false">+[3]Report!U54-[3]Report!U49+[3]Report!AA54-[3]Report!AA49+[3]Report!U52+[3]Report!AA52</f>
        <v>466432.1688</v>
      </c>
      <c r="G100" s="7" t="s">
        <v>68</v>
      </c>
      <c r="H100" s="30"/>
      <c r="I100" s="22"/>
      <c r="J100" s="43" t="n">
        <v>482376.8054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5245.105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-48393.8316</v>
      </c>
      <c r="D106" s="37"/>
      <c r="E106" s="38" t="n">
        <f aca="false">SUM(E94:E105)</f>
        <v>671237.0472</v>
      </c>
      <c r="H106" s="30"/>
      <c r="I106" s="22"/>
      <c r="J106" s="38" t="n">
        <v>719630.8788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-53250.1515999945</v>
      </c>
      <c r="D116" s="65"/>
      <c r="E116" s="64" t="n">
        <f aca="false">E25+E34+E70+E89+E106+E85+E113+E87</f>
        <v>407844.694500046</v>
      </c>
      <c r="F116" s="10"/>
      <c r="G116" s="10"/>
      <c r="H116" s="26"/>
      <c r="I116" s="27"/>
      <c r="J116" s="64" t="n">
        <v>461094.84610004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-5396.85999999449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8534.22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-22102.73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8712.18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-540.54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0.0100000055144847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2001-10-18T20:03:50Z</dcterms:created>
  <dc:creator>Alejandra Chavez</dc:creator>
  <dc:description/>
  <dc:language>en-US</dc:language>
  <cp:lastModifiedBy>Alejandra Chavez</cp:lastModifiedBy>
  <dcterms:modified xsi:type="dcterms:W3CDTF">2001-10-18T20:04:01Z</dcterms:modified>
  <cp:revision>0</cp:revision>
  <dc:subject/>
  <dc:title/>
</cp:coreProperties>
</file>