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<sst xmlns="http://schemas.openxmlformats.org/spreadsheetml/2006/main" count="114" uniqueCount="83">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</sst>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-64.9033</v>
          </cell>
        </row>
        <row r="52">
          <cell r="E52">
            <v>89.7536</v>
          </cell>
        </row>
        <row r="52">
          <cell r="G52">
            <v>-4.8161</v>
          </cell>
        </row>
        <row r="52">
          <cell r="U52">
            <v>3.5283</v>
          </cell>
        </row>
        <row r="52">
          <cell r="AA52">
            <v>0.1302</v>
          </cell>
        </row>
        <row r="54">
          <cell r="C54">
            <v>-56878.9397</v>
          </cell>
        </row>
        <row r="54">
          <cell r="E54">
            <v>-69868.5886</v>
          </cell>
        </row>
        <row r="54">
          <cell r="G54">
            <v>-67082.6486</v>
          </cell>
        </row>
        <row r="54">
          <cell r="U54">
            <v>449162.8889</v>
          </cell>
        </row>
        <row r="54">
          <cell r="AA54">
            <v>17214.2093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-4868.14139999999</v>
          </cell>
        </row>
        <row r="77">
          <cell r="U77">
            <v>4745.6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-125603.14</v>
          </cell>
          <cell r="N17">
            <v>75191.55</v>
          </cell>
          <cell r="O17">
            <v>-25966.72</v>
          </cell>
        </row>
      </sheetData>
      <sheetData sheetId="20">
        <row r="6">
          <cell r="C6">
            <v>16503346.4625</v>
          </cell>
          <cell r="D6">
            <v>7557767</v>
          </cell>
        </row>
        <row r="6">
          <cell r="K6">
            <v>16605243.325</v>
          </cell>
          <cell r="L6">
            <v>7557767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-308392.472700003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10</v>
          </cell>
        </row>
        <row r="4">
          <cell r="A4">
            <v>37176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21</v>
      </c>
      <c r="D2" s="7"/>
      <c r="E2" s="8" t="n">
        <f aca="false">'[3]Total Summary'!E2</f>
        <v>10</v>
      </c>
      <c r="J2" s="8" t="n">
        <v>9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37176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37176</v>
      </c>
      <c r="F6" s="17" t="s">
        <v>4</v>
      </c>
      <c r="G6" s="18"/>
      <c r="H6" s="15"/>
      <c r="I6" s="19"/>
      <c r="J6" s="16" t="n">
        <v>37175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16503346.4625</v>
      </c>
      <c r="G9" s="29" t="n">
        <f aca="false">'[3]New York Physical'!D6</f>
        <v>7557767</v>
      </c>
      <c r="H9" s="30"/>
      <c r="I9" s="22"/>
      <c r="J9" s="28" t="n">
        <v>15011008.655</v>
      </c>
      <c r="L9" s="29" t="n">
        <v>6895451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16503346.4625</v>
      </c>
      <c r="F13" s="29"/>
      <c r="G13" s="33" t="n">
        <f aca="false">SUM(G9:G12)</f>
        <v>7557767</v>
      </c>
      <c r="H13" s="30"/>
      <c r="I13" s="22"/>
      <c r="J13" s="31" t="n">
        <v>15011008.655</v>
      </c>
      <c r="K13" s="29"/>
      <c r="L13" s="33" t="n">
        <v>6895451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16605243.325</v>
      </c>
      <c r="F15" s="29"/>
      <c r="G15" s="29" t="n">
        <f aca="false">'[3]New York Physical'!L6</f>
        <v>7557767</v>
      </c>
      <c r="H15" s="30"/>
      <c r="I15" s="22"/>
      <c r="J15" s="28" t="n">
        <v>15103595.0575</v>
      </c>
      <c r="K15" s="29"/>
      <c r="L15" s="29" t="n">
        <v>6895451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16605243.325</v>
      </c>
      <c r="F19" s="29"/>
      <c r="G19" s="33" t="n">
        <f aca="false">SUM(G15:G18)</f>
        <v>7557767</v>
      </c>
      <c r="H19" s="30"/>
      <c r="I19" s="22"/>
      <c r="J19" s="31" t="n">
        <v>15103595.0575</v>
      </c>
      <c r="K19" s="29"/>
      <c r="L19" s="33" t="n">
        <v>6895451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-101896.862499995</v>
      </c>
      <c r="F21" s="29"/>
      <c r="G21" s="32" t="n">
        <f aca="false">-G13+G19</f>
        <v>0</v>
      </c>
      <c r="H21" s="30"/>
      <c r="I21" s="22"/>
      <c r="J21" s="35" t="n">
        <v>-92586.4024999831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-9310.46000001207</v>
      </c>
      <c r="D25" s="37"/>
      <c r="E25" s="38" t="n">
        <f aca="false">+E21+E23</f>
        <v>-101896.862499995</v>
      </c>
      <c r="F25" s="10"/>
      <c r="G25" s="39"/>
      <c r="H25" s="26"/>
      <c r="I25" s="22"/>
      <c r="J25" s="38" t="n">
        <v>-92586.4024999831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-67067.8377000062</v>
      </c>
      <c r="D31" s="7"/>
      <c r="E31" s="43" t="n">
        <f aca="false">'[3]New York Physical'!C79-E49-E50</f>
        <v>-308392.472700003</v>
      </c>
      <c r="H31" s="30"/>
      <c r="I31" s="22"/>
      <c r="J31" s="43" t="n">
        <v>-241324.634999996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-67067.8377000062</v>
      </c>
      <c r="D34" s="37"/>
      <c r="E34" s="38" t="n">
        <f aca="false">SUM(E30:E33)</f>
        <v>-308392.472700003</v>
      </c>
      <c r="G34" s="41"/>
      <c r="H34" s="30"/>
      <c r="I34" s="22"/>
      <c r="J34" s="38" t="n">
        <v>-241324.634999996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0.0127999999967869</v>
      </c>
      <c r="D94" s="37"/>
      <c r="E94" s="43" t="n">
        <f aca="false">+[3]Report!C54-[3]Report!C49+[3]Report!C52</f>
        <v>-56943.843</v>
      </c>
      <c r="H94" s="30"/>
      <c r="I94" s="22"/>
      <c r="J94" s="43" t="n">
        <v>-56943.8558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93106.4792</v>
      </c>
      <c r="D96" s="7"/>
      <c r="E96" s="43" t="n">
        <f aca="false">+[3]Report!E54-[3]Report!E49+[3]Report!E52</f>
        <v>-69778.835</v>
      </c>
      <c r="H96" s="30"/>
      <c r="I96" s="22"/>
      <c r="J96" s="43" t="n">
        <v>-162885.3142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30330.045</v>
      </c>
      <c r="D98" s="7"/>
      <c r="E98" s="43" t="n">
        <f aca="false">+[3]Report!G54-[3]Report!G49+[3]Report!G52</f>
        <v>-67087.4647</v>
      </c>
      <c r="H98" s="30"/>
      <c r="I98" s="22"/>
      <c r="J98" s="43" t="n">
        <v>-92549.3683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-4868.14139999999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77955.7046</v>
      </c>
      <c r="D100" s="7"/>
      <c r="E100" s="43" t="n">
        <f aca="false">+[3]Report!U54-[3]Report!U49+[3]Report!AA54-[3]Report!AA49+[3]Report!U52+[3]Report!AA52</f>
        <v>466380.7567</v>
      </c>
      <c r="G100" s="7" t="s">
        <v>68</v>
      </c>
      <c r="H100" s="30"/>
      <c r="I100" s="22"/>
      <c r="J100" s="43" t="n">
        <v>383679.4521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4745.6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201269.7002</v>
      </c>
      <c r="D106" s="37"/>
      <c r="E106" s="38" t="n">
        <f aca="false">SUM(E94:E105)</f>
        <v>272570.614</v>
      </c>
      <c r="H106" s="30"/>
      <c r="I106" s="22"/>
      <c r="J106" s="38" t="n">
        <v>71300.9138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124891.402499982</v>
      </c>
      <c r="D116" s="65"/>
      <c r="E116" s="64" t="n">
        <f aca="false">E25+E34+E70+E89+E106+E85+E113+E87</f>
        <v>-42946.7211999978</v>
      </c>
      <c r="F116" s="10"/>
      <c r="G116" s="10"/>
      <c r="H116" s="26"/>
      <c r="I116" s="27"/>
      <c r="J116" s="64" t="n">
        <v>-167838.12369998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-76378.2977000183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-25966.72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75191.55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-125603.14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0.0122999816958327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2001-10-12T18:58:25Z</dcterms:created>
  <dc:creator>Alejandra Chavez</dc:creator>
  <dc:description/>
  <dc:language>en-US</dc:language>
  <cp:lastModifiedBy>Alejandra Chavez</cp:lastModifiedBy>
  <dcterms:modified xsi:type="dcterms:W3CDTF">2001-10-12T18:58:35Z</dcterms:modified>
  <cp:revision>0</cp:revision>
  <dc:subject/>
  <dc:title/>
</cp:coreProperties>
</file>