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092601" sheetId="3" state="visible" r:id="rId5"/>
    <sheet name="COB 092501" sheetId="4" state="visible" r:id="rId6"/>
    <sheet name="COB 092401" sheetId="5" state="visible" r:id="rId7"/>
    <sheet name="COB 092101" sheetId="6" state="visible" r:id="rId8"/>
    <sheet name="COB 092001" sheetId="7" state="visible" r:id="rId9"/>
    <sheet name="COB 091901" sheetId="8" state="visible" r:id="rId10"/>
    <sheet name="COB 091801" sheetId="9" state="visible" r:id="rId11"/>
    <sheet name="COB 091701" sheetId="10" state="visible" r:id="rId12"/>
    <sheet name="COB 091201" sheetId="11" state="visible" r:id="rId13"/>
    <sheet name="COB 091001" sheetId="12" state="visible" r:id="rId14"/>
    <sheet name="COB 090601" sheetId="13" state="visible" r:id="rId15"/>
    <sheet name="COB 090401" sheetId="14" state="visible" r:id="rId16"/>
    <sheet name="COB 082901" sheetId="15" state="visible" r:id="rId17"/>
    <sheet name="COB 082801" sheetId="16" state="visible" r:id="rId18"/>
    <sheet name="COB 082701" sheetId="17" state="visible" r:id="rId19"/>
  </sheets>
  <definedNames>
    <definedName function="false" hidden="false" localSheetId="16" name="_xlnm.Print_Area" vbProcedure="false">'COB 082701'!$A$1:$G$14</definedName>
    <definedName function="false" hidden="false" localSheetId="15" name="_xlnm.Print_Area" vbProcedure="false">'COB 082801'!$A$1:$G$14</definedName>
    <definedName function="false" hidden="false" localSheetId="14" name="_xlnm.Print_Area" vbProcedure="false">'COB 082901'!$A$1:$E$22</definedName>
    <definedName function="false" hidden="false" localSheetId="12" name="_xlnm.Print_Area" vbProcedure="false">'COB 090601'!$A$1:$E$16</definedName>
    <definedName function="false" hidden="false" localSheetId="11" name="_xlnm.Print_Area" vbProcedure="false">'COB 091001'!$A$1:$E$17</definedName>
    <definedName function="false" hidden="false" localSheetId="10" name="_xlnm.Print_Area" vbProcedure="false">'COB 091201'!$A$1:$E$18</definedName>
    <definedName function="false" hidden="false" localSheetId="9" name="_xlnm.Print_Area" vbProcedure="false">'COB 091701'!$A$1:$E$18</definedName>
    <definedName function="false" hidden="false" localSheetId="8" name="_xlnm.Print_Area" vbProcedure="false">'COB 091801'!$A$1:$E$18</definedName>
    <definedName function="false" hidden="false" localSheetId="7" name="_xlnm.Print_Area" vbProcedure="false">'COB 091901'!$A$1:$E$18</definedName>
    <definedName function="false" hidden="false" localSheetId="6" name="_xlnm.Print_Area" vbProcedure="false">'COB 092001'!$A$1:$G$24</definedName>
    <definedName function="false" hidden="false" localSheetId="5" name="_xlnm.Print_Area" vbProcedure="false">'COB 092101'!$A$1:$G$24</definedName>
    <definedName function="false" hidden="false" localSheetId="4" name="_xlnm.Print_Area" vbProcedure="false">'COB 092401'!$A$1:$G$24</definedName>
    <definedName function="false" hidden="false" localSheetId="3" name="_xlnm.Print_Area" vbProcedure="false">'COB 092501'!$A$1:$G$24</definedName>
    <definedName function="false" hidden="false" localSheetId="2" name="_xlnm.Print_Area" vbProcedure="false">'COB 092601'!$A$1:$G$24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<sst xmlns="http://schemas.openxmlformats.org/spreadsheetml/2006/main" count="339" uniqueCount="100">
  <si>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</si>
  <si>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</si>
  <si>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</si>
  <si>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</si>
  <si>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</si>
  <si>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</si>
  <si>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</si>
  <si>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</si>
  <si>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</si>
  <si>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</si>
  <si>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</si>
  <si>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COB 09/21/01</t>
  </si>
  <si>
    <t xml:space="preserve">COB 09/24/01</t>
  </si>
  <si>
    <t xml:space="preserve">COB 09/25/01</t>
  </si>
  <si>
    <t xml:space="preserve">COB 09/26/01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</si>
  <si>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</si>
  <si>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</si>
  <si>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</si>
  <si>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</si>
  <si>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</si>
  <si>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</si>
  <si>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</si>
  <si>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</si>
  <si>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</si>
  <si>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</si>
  <si>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</si>
  <si>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</si>
  <si>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</si>
  <si>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</si>
  <si>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</si>
  <si>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</si>
  <si>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</si>
  <si>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</si>
  <si>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</si>
  <si>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</si>
  <si>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</si>
  <si>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</si>
  <si>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</si>
  <si>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COB 9/21/01</t>
  </si>
  <si>
    <t xml:space="preserve">COB 9/24/01</t>
  </si>
  <si>
    <t xml:space="preserve">COB 9/25/01</t>
  </si>
  <si>
    <t xml:space="preserve">COB 9/26/01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</si>
  <si>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</si>
  <si>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</si>
  <si>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</si>
  <si>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</si>
  <si>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</si>
  <si>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</si>
  <si>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</si>
  <si>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</si>
  <si>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</si>
  <si>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</si>
  <si>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</si>
  <si>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</si>
  <si>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</si>
  <si>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</si>
  <si>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</si>
  <si>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September 26,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</si>
  <si>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</si>
  <si>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</si>
  <si>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</si>
  <si>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</si>
  <si>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</si>
  <si>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</si>
  <si>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</si>
  <si>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</si>
  <si>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</si>
  <si>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</si>
  <si>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</si>
  <si>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</si>
  <si>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</si>
  <si>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</si>
  <si>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</si>
  <si>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made on 9/26/01 for $15MM - New margin call will be made today 9/27/01 in the amount of $17.5MM</t>
  </si>
  <si>
    <t xml:space="preserve">As of COB September 25, 2001</t>
  </si>
  <si>
    <t xml:space="preserve">(4) Margin call made on 9/25/01 for $18MM - New margin call will be made today 9/26/01 in the amount of $15MM</t>
  </si>
  <si>
    <t xml:space="preserve">As of COB September 24, 2001</t>
  </si>
  <si>
    <t xml:space="preserve">(4) Margin call made on 9/21/01 for $8.5MM peding payment on 9/24/01</t>
  </si>
  <si>
    <t xml:space="preserve">     New Margin call will be made on 9/25/01 $18MM pending payment on 9/26/01</t>
  </si>
  <si>
    <t xml:space="preserve">As of COB September 21, 2001</t>
  </si>
  <si>
    <t xml:space="preserve">As of COB September 20, 2001</t>
  </si>
  <si>
    <t xml:space="preserve">Totals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</si>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</sst>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75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95984274080315"/>
          <c:y val="0.288485118715862"/>
          <c:w val="0.955124964897501"/>
          <c:h val="0.6803031991974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Graph'!$A$2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Graph'!$I$1:$P$1</c:f>
              <c:strCache>
                <c:ptCount val="8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</c:strCache>
            </c:strRef>
          </c:cat>
          <c:val>
            <c:numRef>
              <c:f>'Daily Change Graph'!$I$2:$P$2</c:f>
              <c:numCache>
                <c:formatCode>_(* #,##0_);_(* \(#,##0\);_(* \-??_);_(@_)</c:formatCode>
                <c:ptCount val="8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  <c:pt idx="4">
                  <c:v>54.592359</c:v>
                </c:pt>
                <c:pt idx="5">
                  <c:v>61.351647</c:v>
                </c:pt>
                <c:pt idx="6">
                  <c:v>58.56356</c:v>
                </c:pt>
                <c:pt idx="7">
                  <c:v>61.524394</c:v>
                </c:pt>
              </c:numCache>
            </c:numRef>
          </c:val>
        </c:ser>
        <c:ser>
          <c:idx val="1"/>
          <c:order val="1"/>
          <c:tx>
            <c:strRef>
              <c:f>'Daily Change Graph'!$A$3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Graph'!$I$1:$P$1</c:f>
              <c:strCache>
                <c:ptCount val="8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</c:strCache>
            </c:strRef>
          </c:cat>
          <c:val>
            <c:numRef>
              <c:f>'Daily Change Graph'!$I$3:$P$3</c:f>
              <c:numCache>
                <c:formatCode>_(* #,##0_);_(* \(#,##0\);_(* \-??_);_(@_)</c:formatCode>
                <c:ptCount val="8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  <c:pt idx="4">
                  <c:v>57.251666</c:v>
                </c:pt>
                <c:pt idx="5">
                  <c:v>60.938604</c:v>
                </c:pt>
                <c:pt idx="6">
                  <c:v>60.850242</c:v>
                </c:pt>
                <c:pt idx="7">
                  <c:v>60.714109</c:v>
                </c:pt>
              </c:numCache>
            </c:numRef>
          </c:val>
        </c:ser>
        <c:ser>
          <c:idx val="2"/>
          <c:order val="2"/>
          <c:tx>
            <c:strRef>
              <c:f>'Daily Change Graph'!$A$4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Graph'!$I$1:$P$1</c:f>
              <c:strCache>
                <c:ptCount val="8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  <c:pt idx="7">
                  <c:v>COB 09/26/01</c:v>
                </c:pt>
              </c:strCache>
            </c:strRef>
          </c:cat>
          <c:val>
            <c:numRef>
              <c:f>'Daily Change Graph'!$I$4:$P$4</c:f>
              <c:numCache>
                <c:formatCode>_(* #,##0_);_(* \(#,##0\);_(* \-??_);_(@_)</c:formatCode>
                <c:ptCount val="8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  <c:pt idx="4">
                  <c:v>5.0076222</c:v>
                </c:pt>
                <c:pt idx="5">
                  <c:v>4.8221472</c:v>
                </c:pt>
                <c:pt idx="6">
                  <c:v>4.6473002</c:v>
                </c:pt>
                <c:pt idx="7">
                  <c:v>4.47483720000001</c:v>
                </c:pt>
              </c:numCache>
            </c:numRef>
          </c:val>
        </c:ser>
        <c:gapWidth val="150"/>
        <c:overlap val="100"/>
        <c:axId val="78733791"/>
        <c:axId val="94861577"/>
      </c:barChart>
      <c:catAx>
        <c:axId val="7873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61577"/>
        <c:crossesAt val="0"/>
        <c:auto val="1"/>
        <c:lblAlgn val="ctr"/>
        <c:lblOffset val="100"/>
        <c:noMultiLvlLbl val="0"/>
      </c:catAx>
      <c:valAx>
        <c:axId val="94861577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337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4063465318731"/>
          <c:y val="0.168097202095642"/>
          <c:w val="0.30907048581859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633960</xdr:colOff>
      <xdr:row>9</xdr:row>
      <xdr:rowOff>9360</xdr:rowOff>
    </xdr:from>
    <xdr:to>
      <xdr:col>15</xdr:col>
      <xdr:colOff>71640</xdr:colOff>
      <xdr:row>28</xdr:row>
      <xdr:rowOff>162000</xdr:rowOff>
    </xdr:to>
    <xdr:graphicFrame>
      <xdr:nvGraphicFramePr>
        <xdr:cNvPr id="0" name="Chart 2"/>
        <xdr:cNvGraphicFramePr/>
      </xdr:nvGraphicFramePr>
      <xdr:xfrm>
        <a:off x="633960" y="1466640"/>
        <a:ext cx="640944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694440</xdr:colOff>
      <xdr:row>17</xdr:row>
      <xdr:rowOff>38160</xdr:rowOff>
    </xdr:from>
    <xdr:to>
      <xdr:col>9</xdr:col>
      <xdr:colOff>141840</xdr:colOff>
      <xdr:row>18</xdr:row>
      <xdr:rowOff>95760</xdr:rowOff>
    </xdr:to>
    <xdr:sp>
      <xdr:nvSpPr>
        <xdr:cNvPr id="1" name="Text 4"/>
        <xdr:cNvSpPr/>
      </xdr:nvSpPr>
      <xdr:spPr>
        <a:xfrm>
          <a:off x="1398600" y="2790720"/>
          <a:ext cx="3427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452880</xdr:colOff>
      <xdr:row>16</xdr:row>
      <xdr:rowOff>18720</xdr:rowOff>
    </xdr:from>
    <xdr:to>
      <xdr:col>9</xdr:col>
      <xdr:colOff>856080</xdr:colOff>
      <xdr:row>17</xdr:row>
      <xdr:rowOff>75960</xdr:rowOff>
    </xdr:to>
    <xdr:sp>
      <xdr:nvSpPr>
        <xdr:cNvPr id="2" name="Text 5"/>
        <xdr:cNvSpPr/>
      </xdr:nvSpPr>
      <xdr:spPr>
        <a:xfrm>
          <a:off x="2052360" y="260964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292320</xdr:colOff>
      <xdr:row>15</xdr:row>
      <xdr:rowOff>86040</xdr:rowOff>
    </xdr:from>
    <xdr:to>
      <xdr:col>10</xdr:col>
      <xdr:colOff>675000</xdr:colOff>
      <xdr:row>16</xdr:row>
      <xdr:rowOff>142920</xdr:rowOff>
    </xdr:to>
    <xdr:sp>
      <xdr:nvSpPr>
        <xdr:cNvPr id="3" name="Text 7"/>
        <xdr:cNvSpPr/>
      </xdr:nvSpPr>
      <xdr:spPr>
        <a:xfrm>
          <a:off x="2787120" y="2514960"/>
          <a:ext cx="38268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100800</xdr:colOff>
      <xdr:row>15</xdr:row>
      <xdr:rowOff>75960</xdr:rowOff>
    </xdr:from>
    <xdr:to>
      <xdr:col>11</xdr:col>
      <xdr:colOff>503640</xdr:colOff>
      <xdr:row>16</xdr:row>
      <xdr:rowOff>133200</xdr:rowOff>
    </xdr:to>
    <xdr:sp>
      <xdr:nvSpPr>
        <xdr:cNvPr id="4" name="Text 9"/>
        <xdr:cNvSpPr/>
      </xdr:nvSpPr>
      <xdr:spPr>
        <a:xfrm>
          <a:off x="3490920" y="2504880"/>
          <a:ext cx="40284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815040</xdr:colOff>
      <xdr:row>15</xdr:row>
      <xdr:rowOff>86040</xdr:rowOff>
    </xdr:from>
    <xdr:to>
      <xdr:col>12</xdr:col>
      <xdr:colOff>322920</xdr:colOff>
      <xdr:row>16</xdr:row>
      <xdr:rowOff>142920</xdr:rowOff>
    </xdr:to>
    <xdr:sp>
      <xdr:nvSpPr>
        <xdr:cNvPr id="5" name="Text 11"/>
        <xdr:cNvSpPr/>
      </xdr:nvSpPr>
      <xdr:spPr>
        <a:xfrm>
          <a:off x="4205160" y="251496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633960</xdr:colOff>
      <xdr:row>14</xdr:row>
      <xdr:rowOff>123840</xdr:rowOff>
    </xdr:from>
    <xdr:to>
      <xdr:col>13</xdr:col>
      <xdr:colOff>141480</xdr:colOff>
      <xdr:row>16</xdr:row>
      <xdr:rowOff>18720</xdr:rowOff>
    </xdr:to>
    <xdr:sp>
      <xdr:nvSpPr>
        <xdr:cNvPr id="6" name="Text 12"/>
        <xdr:cNvSpPr/>
      </xdr:nvSpPr>
      <xdr:spPr>
        <a:xfrm>
          <a:off x="4919400" y="239076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473040</xdr:colOff>
      <xdr:row>15</xdr:row>
      <xdr:rowOff>0</xdr:rowOff>
    </xdr:from>
    <xdr:to>
      <xdr:col>13</xdr:col>
      <xdr:colOff>835560</xdr:colOff>
      <xdr:row>16</xdr:row>
      <xdr:rowOff>56880</xdr:rowOff>
    </xdr:to>
    <xdr:sp>
      <xdr:nvSpPr>
        <xdr:cNvPr id="7" name="Text 13"/>
        <xdr:cNvSpPr/>
      </xdr:nvSpPr>
      <xdr:spPr>
        <a:xfrm>
          <a:off x="5654160" y="2428920"/>
          <a:ext cx="3625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261360</xdr:colOff>
      <xdr:row>14</xdr:row>
      <xdr:rowOff>86040</xdr:rowOff>
    </xdr:from>
    <xdr:to>
      <xdr:col>14</xdr:col>
      <xdr:colOff>624240</xdr:colOff>
      <xdr:row>15</xdr:row>
      <xdr:rowOff>142920</xdr:rowOff>
    </xdr:to>
    <xdr:sp>
      <xdr:nvSpPr>
        <xdr:cNvPr id="8" name="Text 14"/>
        <xdr:cNvSpPr/>
      </xdr:nvSpPr>
      <xdr:spPr>
        <a:xfrm>
          <a:off x="6337800" y="2352960"/>
          <a:ext cx="36288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true" outlineLevel="0" max="3" min="2" style="1" width="12.7"/>
    <col collapsed="false" customWidth="true" hidden="true" outlineLevel="0" max="4" min="4" style="1" width="12.85"/>
    <col collapsed="false" customWidth="true" hidden="true" outlineLevel="0" max="6" min="5" style="1" width="12.28"/>
    <col collapsed="false" customWidth="true" hidden="true" outlineLevel="0" max="8" min="7" style="1" width="12.7"/>
    <col collapsed="false" customWidth="true" hidden="false" outlineLevel="0" max="16" min="9" style="1" width="12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customFormat="false" ht="12.75" hidden="false" customHeight="false" outlineLevel="0" collapsed="false">
      <c r="A2" s="3" t="s">
        <v>15</v>
      </c>
      <c r="B2" s="4" t="n">
        <f aca="false">('COB 082701'!B11)/1000000</f>
        <v>49.947294</v>
      </c>
      <c r="C2" s="4" t="n">
        <f aca="false">('COB 082801'!B11)/1000000</f>
        <v>55.858213</v>
      </c>
      <c r="D2" s="5" t="n">
        <f aca="false">'COB 082901'!B11/1000000</f>
        <v>57.692146</v>
      </c>
      <c r="E2" s="5" t="n">
        <f aca="false">'COB 090401'!B11/1000000</f>
        <v>46.48493</v>
      </c>
      <c r="F2" s="5" t="n">
        <f aca="false">'COB 090601'!B11/1000000</f>
        <v>46.043209</v>
      </c>
      <c r="G2" s="5" t="n">
        <f aca="false">'COB 091001'!B11/1000000</f>
        <v>44.910437</v>
      </c>
      <c r="H2" s="5" t="n">
        <f aca="false">'COB 091201'!B11/1000000</f>
        <v>42.269726</v>
      </c>
      <c r="I2" s="5" t="n">
        <f aca="false">'COB 091701'!B11/1000000</f>
        <v>41.763715</v>
      </c>
      <c r="J2" s="5" t="n">
        <f aca="false">'COB 091801'!B11/1000000</f>
        <v>48.406571</v>
      </c>
      <c r="K2" s="5" t="n">
        <f aca="false">'COB 091901'!B11/1000000</f>
        <v>56.35074</v>
      </c>
      <c r="L2" s="5" t="n">
        <f aca="false">'COB 092001'!B11/1000000</f>
        <v>54.912946</v>
      </c>
      <c r="M2" s="5" t="n">
        <f aca="false">'COB 092101'!B11/1000000</f>
        <v>54.592359</v>
      </c>
      <c r="N2" s="5" t="n">
        <f aca="false">'COB 092401'!B11/1000000</f>
        <v>61.351647</v>
      </c>
      <c r="O2" s="5" t="n">
        <f aca="false">'COB 092501'!B11/1000000</f>
        <v>58.56356</v>
      </c>
      <c r="P2" s="5" t="n">
        <f aca="false">'COB 092601'!B11/1000000</f>
        <v>61.524394</v>
      </c>
    </row>
    <row r="3" customFormat="false" ht="12.75" hidden="false" customHeight="false" outlineLevel="0" collapsed="false">
      <c r="A3" s="3" t="s">
        <v>16</v>
      </c>
      <c r="B3" s="4" t="n">
        <f aca="false">('COB 082701'!C11)/1000000</f>
        <v>57.47923</v>
      </c>
      <c r="C3" s="4" t="n">
        <f aca="false">('COB 082801'!C11)/1000000</f>
        <v>58.97637</v>
      </c>
      <c r="D3" s="4" t="n">
        <f aca="false">'COB 082901'!C11/1000000</f>
        <v>59.464941</v>
      </c>
      <c r="E3" s="4" t="n">
        <f aca="false">'COB 090401'!C11/1000000</f>
        <v>58.301839</v>
      </c>
      <c r="F3" s="4" t="n">
        <f aca="false">'COB 090601'!C11/1000000</f>
        <v>12.563722</v>
      </c>
      <c r="G3" s="4" t="n">
        <f aca="false">'COB 091001'!C11/1000000</f>
        <v>58.504903</v>
      </c>
      <c r="H3" s="4" t="n">
        <f aca="false">'COB 091201'!C11/1000000</f>
        <v>50.763724</v>
      </c>
      <c r="I3" s="5" t="n">
        <f aca="false">'COB 091701'!C11/1000000</f>
        <v>42.437646</v>
      </c>
      <c r="J3" s="5" t="n">
        <f aca="false">'COB 091801'!C11/1000000</f>
        <v>50.792781</v>
      </c>
      <c r="K3" s="5" t="n">
        <f aca="false">'COB 091901'!C11/1000000</f>
        <v>55.425265</v>
      </c>
      <c r="L3" s="5" t="n">
        <f aca="false">'COB 092001'!C11/1000000</f>
        <v>57.439205</v>
      </c>
      <c r="M3" s="5" t="n">
        <f aca="false">'COB 092101'!C11/1000000</f>
        <v>57.251666</v>
      </c>
      <c r="N3" s="5" t="n">
        <f aca="false">'COB 092401'!C11/1000000</f>
        <v>60.938604</v>
      </c>
      <c r="O3" s="5" t="n">
        <f aca="false">'COB 092501'!C11/1000000</f>
        <v>60.850242</v>
      </c>
      <c r="P3" s="5" t="n">
        <f aca="false">'COB 092601'!C11/1000000</f>
        <v>60.714109</v>
      </c>
    </row>
    <row r="4" customFormat="false" ht="12.75" hidden="false" customHeight="false" outlineLevel="0" collapsed="false">
      <c r="A4" s="3" t="s">
        <v>17</v>
      </c>
      <c r="B4" s="6" t="n">
        <f aca="false">('COB 082701'!D11)/1000000</f>
        <v>33.101859</v>
      </c>
      <c r="C4" s="6" t="n">
        <f aca="false">('COB 082801'!D11)/1000000</f>
        <v>34.013471</v>
      </c>
      <c r="D4" s="6" t="n">
        <f aca="false">'COB 082901'!D11/1000000</f>
        <v>4.296661</v>
      </c>
      <c r="E4" s="6" t="n">
        <f aca="false">'COB 090401'!D11/1000000</f>
        <v>10.8995412</v>
      </c>
      <c r="F4" s="6" t="n">
        <f aca="false">'COB 090601'!D11/1000000</f>
        <v>10.5374162</v>
      </c>
      <c r="G4" s="6" t="n">
        <f aca="false">'COB 091001'!D11/1000000</f>
        <v>10.5381172</v>
      </c>
      <c r="H4" s="6" t="n">
        <f aca="false">'COB 091201'!D11/1000000</f>
        <v>10.5383512</v>
      </c>
      <c r="I4" s="7" t="n">
        <f aca="false">'COB 091701'!D11/1000000</f>
        <v>10.5445812</v>
      </c>
      <c r="J4" s="7" t="n">
        <f aca="false">'COB 091801'!D11/1000000</f>
        <v>10.4759622</v>
      </c>
      <c r="K4" s="7" t="n">
        <f aca="false">'COB 091901'!D11/1000000</f>
        <v>5.5201492</v>
      </c>
      <c r="L4" s="7" t="n">
        <f aca="false">'COB 092001'!F11/1000000</f>
        <v>5.3376062</v>
      </c>
      <c r="M4" s="7" t="n">
        <f aca="false">'COB 092101'!F11/1000000</f>
        <v>5.0076222</v>
      </c>
      <c r="N4" s="7" t="n">
        <f aca="false">'COB 092401'!F11/1000000</f>
        <v>4.8221472</v>
      </c>
      <c r="O4" s="7" t="n">
        <f aca="false">'COB 092501'!F11/1000000</f>
        <v>4.6473002</v>
      </c>
      <c r="P4" s="7" t="n">
        <f aca="false">'COB 092601'!F11/1000000</f>
        <v>4.47483720000001</v>
      </c>
    </row>
    <row r="5" customFormat="false" ht="12.75" hidden="false" customHeight="false" outlineLevel="0" collapsed="false">
      <c r="A5" s="3" t="s">
        <v>18</v>
      </c>
      <c r="B5" s="8" t="n">
        <f aca="false">SUM(B2:B4)</f>
        <v>140.528383</v>
      </c>
      <c r="C5" s="8" t="n">
        <f aca="false">SUM(C2:C4)</f>
        <v>148.848054</v>
      </c>
      <c r="D5" s="8" t="n">
        <f aca="false">SUM(D2:D4)</f>
        <v>121.453748</v>
      </c>
      <c r="E5" s="8" t="n">
        <f aca="false">SUM(E2:E4)</f>
        <v>115.6863102</v>
      </c>
      <c r="F5" s="8" t="n">
        <f aca="false">SUM(F2:F4)</f>
        <v>69.1443472</v>
      </c>
      <c r="G5" s="8" t="n">
        <f aca="false">SUM(G2:G4)</f>
        <v>113.9534572</v>
      </c>
      <c r="H5" s="8" t="n">
        <f aca="false">SUM(H2:H4)</f>
        <v>103.5718012</v>
      </c>
      <c r="I5" s="8" t="n">
        <f aca="false">SUM(I2:I4)</f>
        <v>94.7459422</v>
      </c>
      <c r="J5" s="8" t="n">
        <f aca="false">SUM(J2:J4)</f>
        <v>109.6753142</v>
      </c>
      <c r="K5" s="8" t="n">
        <f aca="false">SUM(K2:K4)</f>
        <v>117.2961542</v>
      </c>
      <c r="L5" s="8" t="n">
        <f aca="false">SUM(L2:L4)</f>
        <v>117.6897572</v>
      </c>
      <c r="M5" s="8" t="n">
        <f aca="false">SUM(M2:M4)</f>
        <v>116.8516472</v>
      </c>
      <c r="N5" s="8" t="n">
        <f aca="false">SUM(N2:N4)</f>
        <v>127.1123982</v>
      </c>
      <c r="O5" s="8" t="n">
        <f aca="false">SUM(O2:O4)</f>
        <v>124.0611022</v>
      </c>
      <c r="P5" s="8" t="n">
        <f aca="false">SUM(P2:P4)</f>
        <v>126.7133402</v>
      </c>
    </row>
    <row r="6" customFormat="false" ht="12.75" hidden="false" customHeight="false" outlineLevel="0" collapsed="false">
      <c r="A6" s="3" t="s">
        <v>19</v>
      </c>
      <c r="B6" s="9" t="n">
        <v>-87.3</v>
      </c>
      <c r="C6" s="9" t="n">
        <v>-109.3</v>
      </c>
      <c r="D6" s="9" t="n">
        <f aca="false">'COB 082901'!E12/1000000</f>
        <v>-109.3</v>
      </c>
      <c r="E6" s="9" t="n">
        <f aca="false">'COB 090401'!E12/1000000</f>
        <v>-109.3</v>
      </c>
      <c r="F6" s="9" t="n">
        <f aca="false">'COB 090601'!E12/1000000</f>
        <v>-109.3</v>
      </c>
      <c r="G6" s="9" t="n">
        <f aca="false">'COB 091001'!E12/1000000</f>
        <v>-109.3</v>
      </c>
      <c r="H6" s="9" t="n">
        <f aca="false">'COB 091201'!E12/1000000</f>
        <v>-109.3</v>
      </c>
      <c r="I6" s="9" t="n">
        <f aca="false">'COB 091701'!E12/1000000</f>
        <v>-109.3</v>
      </c>
      <c r="J6" s="9" t="n">
        <f aca="false">'COB 091801'!E12/1000000</f>
        <v>-109.3</v>
      </c>
      <c r="K6" s="9" t="n">
        <f aca="false">'COB 091901'!E12/1000000</f>
        <v>-109.3</v>
      </c>
      <c r="L6" s="9" t="n">
        <f aca="false">'COB 092001'!G12/1000000</f>
        <v>-109.3</v>
      </c>
      <c r="M6" s="9" t="n">
        <f aca="false">'COB 092101'!G12/1000000</f>
        <v>-109.3</v>
      </c>
      <c r="N6" s="9" t="n">
        <f aca="false">'COB 092401'!G12/1000000</f>
        <v>-109.3</v>
      </c>
      <c r="O6" s="9" t="n">
        <f aca="false">'COB 092501'!G12/1000000</f>
        <v>-109.3</v>
      </c>
      <c r="P6" s="9" t="n">
        <f aca="false">'COB 092501'!G12/1000000</f>
        <v>-109.3</v>
      </c>
    </row>
    <row r="7" customFormat="false" ht="12.75" hidden="false" customHeight="false" outlineLevel="0" collapsed="false">
      <c r="A7" s="3" t="s">
        <v>20</v>
      </c>
      <c r="B7" s="10" t="n">
        <v>-15</v>
      </c>
      <c r="C7" s="10" t="n">
        <v>-15</v>
      </c>
      <c r="D7" s="10" t="n">
        <f aca="false">'COB 082901'!E13/1000000</f>
        <v>-15</v>
      </c>
      <c r="E7" s="10" t="n">
        <f aca="false">'COB 090401'!E13/1000000</f>
        <v>-15</v>
      </c>
      <c r="F7" s="10" t="n">
        <f aca="false">'COB 090601'!E13/1000000</f>
        <v>-15</v>
      </c>
      <c r="G7" s="10" t="n">
        <f aca="false">'COB 091001'!E13/1000000</f>
        <v>-15</v>
      </c>
      <c r="H7" s="10" t="n">
        <f aca="false">'COB 091201'!E13/1000000</f>
        <v>-15</v>
      </c>
      <c r="I7" s="10" t="n">
        <f aca="false">'COB 091701'!E13/1000000</f>
        <v>-15</v>
      </c>
      <c r="J7" s="10" t="n">
        <f aca="false">'COB 091801'!E13</f>
        <v>0</v>
      </c>
      <c r="K7" s="10" t="n">
        <f aca="false">'COB 091901'!E13</f>
        <v>0</v>
      </c>
      <c r="L7" s="10" t="n">
        <f aca="false">'COB 092001'!G13/1000000</f>
        <v>0</v>
      </c>
      <c r="M7" s="10" t="n">
        <f aca="false">'COB 092101'!G13/1000000</f>
        <v>0</v>
      </c>
      <c r="N7" s="10" t="n">
        <f aca="false">'COB 092401'!G13/1000000</f>
        <v>0</v>
      </c>
      <c r="O7" s="10" t="n">
        <f aca="false">'COB 092501'!G13/1000000</f>
        <v>0</v>
      </c>
      <c r="P7" s="10" t="n">
        <f aca="false">'COB 092501'!G13/1000000</f>
        <v>0</v>
      </c>
    </row>
    <row r="8" customFormat="false" ht="12.75" hidden="false" customHeight="false" outlineLevel="0" collapsed="false">
      <c r="A8" s="3" t="s">
        <v>21</v>
      </c>
      <c r="B8" s="11" t="n">
        <f aca="false">SUM(B5:B7)</f>
        <v>38.228383</v>
      </c>
      <c r="C8" s="11" t="n">
        <f aca="false">SUM(C5:C7)</f>
        <v>24.548054</v>
      </c>
      <c r="D8" s="11" t="n">
        <f aca="false">SUM(D5:D7)</f>
        <v>-2.84625199999999</v>
      </c>
      <c r="E8" s="11" t="n">
        <f aca="false">SUM(E5:E7)</f>
        <v>-8.6136898</v>
      </c>
      <c r="F8" s="11" t="n">
        <f aca="false">SUM(F5:F7)</f>
        <v>-55.1556528</v>
      </c>
      <c r="G8" s="11" t="n">
        <f aca="false">SUM(G5:G7)</f>
        <v>-10.3465428</v>
      </c>
      <c r="H8" s="11" t="n">
        <f aca="false">SUM(H5:H7)</f>
        <v>-20.7281988</v>
      </c>
      <c r="I8" s="11" t="n">
        <f aca="false">SUM(I5:I7)</f>
        <v>-29.5540578</v>
      </c>
      <c r="J8" s="11" t="n">
        <f aca="false">SUM(J5:J7)</f>
        <v>0.37531420000002</v>
      </c>
      <c r="K8" s="11" t="n">
        <f aca="false">SUM(K5:K7)</f>
        <v>7.99615420000001</v>
      </c>
      <c r="L8" s="11" t="n">
        <f aca="false">SUM(L5:L7)</f>
        <v>8.38975719999999</v>
      </c>
      <c r="M8" s="11" t="n">
        <f aca="false">SUM(M5:M7)</f>
        <v>7.55164720000001</v>
      </c>
      <c r="N8" s="11" t="n">
        <f aca="false">SUM(N5:N7)</f>
        <v>17.8123982</v>
      </c>
      <c r="O8" s="11" t="n">
        <f aca="false">SUM(O5:O7)</f>
        <v>14.7611022</v>
      </c>
      <c r="P8" s="11" t="n">
        <f aca="false">SUM(P5:P7)</f>
        <v>17.4133402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85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64</v>
      </c>
      <c r="B8" s="50" t="n">
        <v>3290698</v>
      </c>
      <c r="C8" s="50" t="n">
        <v>30320657</v>
      </c>
      <c r="D8" s="50" t="n">
        <v>301295</v>
      </c>
      <c r="E8" s="50" t="n">
        <f aca="false">SUM(B8:D8)</f>
        <v>33912650</v>
      </c>
    </row>
    <row r="9" customFormat="false" ht="12.75" hidden="false" customHeight="false" outlineLevel="0" collapsed="false">
      <c r="A9" s="49" t="s">
        <v>65</v>
      </c>
      <c r="B9" s="51" t="n">
        <v>37735363</v>
      </c>
      <c r="C9" s="51" t="n">
        <v>4999838</v>
      </c>
      <c r="D9" s="51" t="n">
        <v>13425510</v>
      </c>
      <c r="E9" s="50" t="n">
        <f aca="false">SUM(B9:D9)</f>
        <v>56160711</v>
      </c>
    </row>
    <row r="10" customFormat="false" ht="12.75" hidden="false" customHeight="false" outlineLevel="0" collapsed="false">
      <c r="A10" s="29" t="s">
        <v>66</v>
      </c>
      <c r="B10" s="52" t="n">
        <v>737654</v>
      </c>
      <c r="C10" s="52" t="n">
        <v>7117151</v>
      </c>
      <c r="D10" s="52" t="n">
        <f aca="false">Breakdown!Z14+Breakdown!Z15</f>
        <v>-3182223.79999999</v>
      </c>
      <c r="E10" s="53" t="n">
        <f aca="false">SUM(B10:D10)</f>
        <v>4672581.20000001</v>
      </c>
    </row>
    <row r="11" customFormat="false" ht="12.75" hidden="false" customHeight="false" outlineLevel="0" collapsed="false">
      <c r="A11" s="45"/>
      <c r="B11" s="54" t="n">
        <f aca="false">SUM(B8:B10)</f>
        <v>41763715</v>
      </c>
      <c r="C11" s="54" t="n">
        <f aca="false">SUM(C8:C10)</f>
        <v>42437646</v>
      </c>
      <c r="D11" s="54" t="n">
        <f aca="false">SUM(D8:D10)</f>
        <v>10544581.2</v>
      </c>
      <c r="E11" s="54" t="n">
        <f aca="false">SUM(E8:E10)</f>
        <v>94745942.2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C13" s="55"/>
      <c r="D13" s="40" t="s">
        <v>20</v>
      </c>
      <c r="E13" s="43" t="n">
        <v>-15000000</v>
      </c>
    </row>
    <row r="14" customFormat="false" ht="13.5" hidden="false" customHeight="false" outlineLevel="0" collapsed="false">
      <c r="A14" s="45"/>
      <c r="D14" s="55" t="s">
        <v>52</v>
      </c>
      <c r="E14" s="44" t="n">
        <f aca="false">SUM(E11:E13)</f>
        <v>-29554057.8</v>
      </c>
    </row>
    <row r="15" customFormat="false" ht="13.5" hidden="false" customHeight="false" outlineLevel="0" collapsed="false">
      <c r="A15" s="45"/>
    </row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  <row r="18" customFormat="false" ht="12.75" hidden="false" customHeight="false" outlineLevel="0" collapsed="false">
      <c r="A18" s="45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87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64</v>
      </c>
      <c r="B8" s="50" t="n">
        <v>3162708</v>
      </c>
      <c r="C8" s="50" t="n">
        <v>38794805</v>
      </c>
      <c r="D8" s="50" t="n">
        <v>301295</v>
      </c>
      <c r="E8" s="50" t="n">
        <f aca="false">SUM(B8:D8)</f>
        <v>42258808</v>
      </c>
    </row>
    <row r="9" customFormat="false" ht="12.75" hidden="false" customHeight="false" outlineLevel="0" collapsed="false">
      <c r="A9" s="49" t="s">
        <v>65</v>
      </c>
      <c r="B9" s="51" t="n">
        <v>39107018</v>
      </c>
      <c r="C9" s="51" t="n">
        <v>4743404</v>
      </c>
      <c r="D9" s="51" t="n">
        <v>13419280</v>
      </c>
      <c r="E9" s="50" t="n">
        <f aca="false">SUM(B9:D9)</f>
        <v>57269702</v>
      </c>
    </row>
    <row r="10" customFormat="false" ht="12.75" hidden="false" customHeight="false" outlineLevel="0" collapsed="false">
      <c r="A10" s="29" t="s">
        <v>66</v>
      </c>
      <c r="B10" s="52" t="n">
        <v>0</v>
      </c>
      <c r="C10" s="52" t="n">
        <v>7225515</v>
      </c>
      <c r="D10" s="52" t="n">
        <f aca="false">Breakdown!V14+Breakdown!V15</f>
        <v>-3182223.79999999</v>
      </c>
      <c r="E10" s="53" t="n">
        <f aca="false">SUM(B10:D10)</f>
        <v>4043291.20000001</v>
      </c>
    </row>
    <row r="11" customFormat="false" ht="12.75" hidden="false" customHeight="false" outlineLevel="0" collapsed="false">
      <c r="A11" s="45"/>
      <c r="B11" s="54" t="n">
        <f aca="false">SUM(B8:B10)</f>
        <v>42269726</v>
      </c>
      <c r="C11" s="54" t="n">
        <f aca="false">SUM(C8:C10)</f>
        <v>50763724</v>
      </c>
      <c r="D11" s="54" t="n">
        <f aca="false">SUM(D8:D10)</f>
        <v>10538351.2</v>
      </c>
      <c r="E11" s="54" t="n">
        <f aca="false">SUM(E8:E10)</f>
        <v>103571801.2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C13" s="55"/>
      <c r="D13" s="40" t="s">
        <v>20</v>
      </c>
      <c r="E13" s="43" t="n">
        <v>-15000000</v>
      </c>
    </row>
    <row r="14" customFormat="false" ht="13.5" hidden="false" customHeight="false" outlineLevel="0" collapsed="false">
      <c r="A14" s="45"/>
      <c r="D14" s="55" t="s">
        <v>52</v>
      </c>
      <c r="E14" s="44" t="n">
        <f aca="false">SUM(E11:E13)</f>
        <v>-20728198.8</v>
      </c>
    </row>
    <row r="15" customFormat="false" ht="13.5" hidden="false" customHeight="false" outlineLevel="0" collapsed="false">
      <c r="A15" s="45"/>
    </row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88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56" t="n">
        <v>3511000</v>
      </c>
      <c r="C8" s="56" t="n">
        <v>40944502</v>
      </c>
      <c r="D8" s="56" t="n">
        <v>301295</v>
      </c>
      <c r="E8" s="56" t="n">
        <f aca="false">SUM(B8:D8)</f>
        <v>44756797</v>
      </c>
    </row>
    <row r="9" customFormat="false" ht="12.75" hidden="false" customHeight="false" outlineLevel="0" collapsed="false">
      <c r="A9" s="49" t="s">
        <v>65</v>
      </c>
      <c r="B9" s="50" t="n">
        <v>41399437</v>
      </c>
      <c r="C9" s="50" t="n">
        <v>10147425</v>
      </c>
      <c r="D9" s="50" t="n">
        <v>13419046</v>
      </c>
      <c r="E9" s="56" t="n">
        <f aca="false">SUM(B9:D9)</f>
        <v>64965908</v>
      </c>
    </row>
    <row r="10" customFormat="false" ht="12.75" hidden="false" customHeight="false" outlineLevel="0" collapsed="false">
      <c r="A10" s="49" t="s">
        <v>66</v>
      </c>
      <c r="B10" s="57" t="n">
        <v>0</v>
      </c>
      <c r="C10" s="57" t="n">
        <v>7412976</v>
      </c>
      <c r="D10" s="57" t="n">
        <f aca="false">Breakdown!R14+Breakdown!R15</f>
        <v>-3182223.79999999</v>
      </c>
      <c r="E10" s="58" t="n">
        <f aca="false">SUM(B10:D10)</f>
        <v>4230752.20000001</v>
      </c>
    </row>
    <row r="11" customFormat="false" ht="12.75" hidden="false" customHeight="false" outlineLevel="0" collapsed="false">
      <c r="B11" s="42" t="n">
        <f aca="false">SUM(B8:B10)</f>
        <v>44910437</v>
      </c>
      <c r="C11" s="42" t="n">
        <f aca="false">SUM(C8:C10)</f>
        <v>58504903</v>
      </c>
      <c r="D11" s="42" t="n">
        <f aca="false">SUM(D8:D10)</f>
        <v>10538117.2</v>
      </c>
      <c r="E11" s="42" t="n">
        <f aca="false">SUM(E8:E10)</f>
        <v>113953457.2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A13" s="45"/>
      <c r="D13" s="40" t="s">
        <v>20</v>
      </c>
      <c r="E13" s="43" t="n">
        <v>-15000000</v>
      </c>
    </row>
    <row r="14" customFormat="false" ht="13.5" hidden="false" customHeight="false" outlineLevel="0" collapsed="false">
      <c r="C14" s="55"/>
      <c r="D14" s="55" t="s">
        <v>52</v>
      </c>
      <c r="E14" s="44" t="n">
        <f aca="false">SUM(E11:E13)</f>
        <v>-10346542.8</v>
      </c>
    </row>
    <row r="15" customFormat="false" ht="13.5" hidden="false" customHeight="false" outlineLevel="0" collapsed="false">
      <c r="A15" s="45"/>
      <c r="E15" s="49"/>
    </row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8.99"/>
    <col collapsed="false" customWidth="true" hidden="false" outlineLevel="0" max="7" min="7" style="29" width="9.85"/>
    <col collapsed="false" customWidth="true" hidden="false" outlineLevel="0" max="8" min="8" style="29" width="8.99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89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17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56" t="n">
        <v>3691324</v>
      </c>
      <c r="C8" s="56" t="n">
        <v>4146</v>
      </c>
      <c r="D8" s="56" t="n">
        <v>301295</v>
      </c>
      <c r="E8" s="56" t="n">
        <f aca="false">SUM(B8:D8)</f>
        <v>3996765</v>
      </c>
    </row>
    <row r="9" customFormat="false" ht="12.75" hidden="false" customHeight="false" outlineLevel="0" collapsed="false">
      <c r="A9" s="49" t="s">
        <v>65</v>
      </c>
      <c r="B9" s="50" t="n">
        <v>42351885</v>
      </c>
      <c r="C9" s="50" t="n">
        <v>4868705</v>
      </c>
      <c r="D9" s="50" t="n">
        <v>13418345</v>
      </c>
      <c r="E9" s="56" t="n">
        <f aca="false">SUM(B9:D9)</f>
        <v>60638935</v>
      </c>
    </row>
    <row r="10" customFormat="false" ht="12.75" hidden="false" customHeight="false" outlineLevel="0" collapsed="false">
      <c r="A10" s="49" t="s">
        <v>66</v>
      </c>
      <c r="B10" s="57" t="n">
        <v>0</v>
      </c>
      <c r="C10" s="57" t="n">
        <v>7690871</v>
      </c>
      <c r="D10" s="57" t="n">
        <f aca="false">Breakdown!N14+Breakdown!N15</f>
        <v>-3182223.79999999</v>
      </c>
      <c r="E10" s="58" t="n">
        <f aca="false">SUM(B10:D10)</f>
        <v>4508647.20000001</v>
      </c>
    </row>
    <row r="11" customFormat="false" ht="12.75" hidden="false" customHeight="false" outlineLevel="0" collapsed="false">
      <c r="B11" s="42" t="n">
        <f aca="false">SUM(B8:B10)</f>
        <v>46043209</v>
      </c>
      <c r="C11" s="42" t="n">
        <f aca="false">SUM(C8:C10)</f>
        <v>12563722</v>
      </c>
      <c r="D11" s="42" t="n">
        <f aca="false">SUM(D8:D10)</f>
        <v>10537416.2</v>
      </c>
      <c r="E11" s="43" t="n">
        <f aca="false">SUM(E8:E10)</f>
        <v>69144347.2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A13" s="45"/>
      <c r="D13" s="40" t="s">
        <v>20</v>
      </c>
      <c r="E13" s="43" t="n">
        <v>-15000000</v>
      </c>
    </row>
    <row r="14" customFormat="false" ht="13.5" hidden="false" customHeight="false" outlineLevel="0" collapsed="false">
      <c r="C14" s="55"/>
      <c r="D14" s="55" t="s">
        <v>52</v>
      </c>
      <c r="E14" s="44" t="n">
        <f aca="false">SUM(E11:E13)</f>
        <v>-55155652.8</v>
      </c>
    </row>
    <row r="15" customFormat="false" ht="13.5" hidden="false" customHeight="false" outlineLevel="0" collapsed="false">
      <c r="A15" s="45"/>
      <c r="E15" s="49"/>
    </row>
    <row r="16" customFormat="false" ht="12.75" hidden="false" customHeight="false" outlineLevel="0" collapsed="false">
      <c r="A16" s="45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12.28"/>
    <col collapsed="false" customWidth="true" hidden="false" outlineLevel="0" max="10" min="7" style="29" width="11.28"/>
    <col collapsed="false" customWidth="true" hidden="false" outlineLevel="0" max="12" min="11" style="29" width="12.28"/>
    <col collapsed="false" customWidth="true" hidden="false" outlineLevel="0" max="13" min="13" style="29" width="11.28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90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17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56" t="n">
        <v>4128345</v>
      </c>
      <c r="C8" s="56" t="n">
        <v>45323563</v>
      </c>
      <c r="D8" s="56" t="n">
        <v>301295</v>
      </c>
      <c r="E8" s="56" t="n">
        <f aca="false">SUM(B8:D8)</f>
        <v>49753203</v>
      </c>
      <c r="F8" s="56"/>
      <c r="G8" s="56"/>
    </row>
    <row r="9" customFormat="false" ht="12.75" hidden="false" customHeight="false" outlineLevel="0" collapsed="false">
      <c r="A9" s="29" t="s">
        <v>65</v>
      </c>
      <c r="B9" s="56" t="n">
        <v>42356585</v>
      </c>
      <c r="C9" s="56" t="n">
        <v>4919389</v>
      </c>
      <c r="D9" s="56" t="n">
        <v>13780470</v>
      </c>
      <c r="E9" s="56" t="n">
        <f aca="false">SUM(B9:D9)</f>
        <v>61056444</v>
      </c>
      <c r="F9" s="56"/>
      <c r="G9" s="56"/>
    </row>
    <row r="10" customFormat="false" ht="12.75" hidden="false" customHeight="false" outlineLevel="0" collapsed="false">
      <c r="A10" s="29" t="s">
        <v>66</v>
      </c>
      <c r="B10" s="58" t="n">
        <v>0</v>
      </c>
      <c r="C10" s="58" t="n">
        <v>8058887</v>
      </c>
      <c r="D10" s="59" t="n">
        <f aca="false">Breakdown!J14+Breakdown!J15</f>
        <v>-3182223.79999999</v>
      </c>
      <c r="E10" s="58" t="n">
        <f aca="false">SUM(B10:D10)</f>
        <v>4876663.20000001</v>
      </c>
      <c r="F10" s="56"/>
      <c r="G10" s="56"/>
    </row>
    <row r="11" customFormat="false" ht="12.75" hidden="false" customHeight="false" outlineLevel="0" collapsed="false">
      <c r="B11" s="54" t="n">
        <f aca="false">SUM(B8:B10)</f>
        <v>46484930</v>
      </c>
      <c r="C11" s="54" t="n">
        <f aca="false">SUM(C8:C10)</f>
        <v>58301839</v>
      </c>
      <c r="D11" s="54" t="n">
        <f aca="false">SUM(D8:D10)</f>
        <v>10899541.2</v>
      </c>
      <c r="E11" s="54" t="n">
        <f aca="false">SUM(E8:E10)</f>
        <v>115686310.2</v>
      </c>
      <c r="F11" s="54"/>
      <c r="G11" s="54"/>
    </row>
    <row r="12" customFormat="false" ht="12.75" hidden="false" customHeight="false" outlineLevel="0" collapsed="false">
      <c r="D12" s="42" t="s">
        <v>67</v>
      </c>
      <c r="E12" s="43" t="n">
        <v>-109300000</v>
      </c>
      <c r="F12" s="49"/>
      <c r="G12" s="49"/>
    </row>
    <row r="13" customFormat="false" ht="12.75" hidden="false" customHeight="false" outlineLevel="0" collapsed="false">
      <c r="A13" s="45"/>
      <c r="D13" s="42" t="s">
        <v>20</v>
      </c>
      <c r="E13" s="43" t="n">
        <v>-15000000</v>
      </c>
    </row>
    <row r="14" customFormat="false" ht="13.5" hidden="false" customHeight="false" outlineLevel="0" collapsed="false">
      <c r="A14" s="45"/>
      <c r="D14" s="40" t="s">
        <v>52</v>
      </c>
      <c r="E14" s="44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85"/>
    <col collapsed="false" customWidth="true" hidden="false" outlineLevel="0" max="3" min="3" style="29" width="15.13"/>
    <col collapsed="false" customWidth="true" hidden="false" outlineLevel="0" max="4" min="4" style="29" width="14.41"/>
    <col collapsed="false" customWidth="true" hidden="false" outlineLevel="0" max="5" min="5" style="29" width="17.99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91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5"/>
      <c r="C4" s="35"/>
      <c r="D4" s="35"/>
      <c r="E4" s="35"/>
    </row>
    <row r="5" customFormat="false" ht="12.75" hidden="false" customHeight="false" outlineLevel="0" collapsed="false">
      <c r="A5" s="34"/>
      <c r="B5" s="35"/>
      <c r="C5" s="35"/>
      <c r="D5" s="35"/>
      <c r="E5" s="35"/>
    </row>
    <row r="6" customFormat="false" ht="12.75" hidden="false" customHeight="false" outlineLevel="0" collapsed="false">
      <c r="A6" s="34"/>
      <c r="B6" s="35"/>
      <c r="C6" s="35"/>
      <c r="D6" s="35"/>
      <c r="E6" s="35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4410231</v>
      </c>
      <c r="C8" s="36" t="n">
        <v>45981026</v>
      </c>
      <c r="D8" s="36" t="n">
        <v>301295</v>
      </c>
      <c r="E8" s="36" t="n">
        <f aca="false">SUM(B8:D8)</f>
        <v>50692552</v>
      </c>
    </row>
    <row r="9" customFormat="false" ht="12.75" hidden="false" customHeight="false" outlineLevel="0" collapsed="false">
      <c r="A9" s="29" t="s">
        <v>65</v>
      </c>
      <c r="B9" s="36" t="n">
        <v>53281915</v>
      </c>
      <c r="C9" s="36" t="n">
        <v>5057871</v>
      </c>
      <c r="D9" s="36" t="n">
        <v>6532067</v>
      </c>
      <c r="E9" s="36" t="n">
        <f aca="false">SUM(B9:D9)</f>
        <v>64871853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8426044</v>
      </c>
      <c r="D10" s="60" t="n">
        <f aca="false">Breakdown!F14+Breakdown!F15</f>
        <v>-2536701</v>
      </c>
      <c r="E10" s="39" t="n">
        <f aca="false">SUM(B10:D10)</f>
        <v>5889343</v>
      </c>
    </row>
    <row r="11" customFormat="false" ht="12.75" hidden="false" customHeight="false" outlineLevel="0" collapsed="false">
      <c r="B11" s="43" t="n">
        <f aca="false">SUM(B8:B10)</f>
        <v>57692146</v>
      </c>
      <c r="C11" s="43" t="n">
        <f aca="false">SUM(C8:C10)</f>
        <v>59464941</v>
      </c>
      <c r="D11" s="43" t="n">
        <f aca="false">SUM(D8:D10)</f>
        <v>4296661</v>
      </c>
      <c r="E11" s="43" t="n">
        <f aca="false">SUM(E8:E10)</f>
        <v>121453748</v>
      </c>
    </row>
    <row r="12" customFormat="false" ht="17.25" hidden="false" customHeight="true" outlineLevel="0" collapsed="false">
      <c r="B12" s="43"/>
      <c r="C12" s="43"/>
      <c r="D12" s="42" t="s">
        <v>67</v>
      </c>
      <c r="E12" s="43" t="n">
        <v>-109300000</v>
      </c>
    </row>
    <row r="13" customFormat="false" ht="12.75" hidden="false" customHeight="false" outlineLevel="0" collapsed="false">
      <c r="B13" s="43"/>
      <c r="C13" s="43"/>
      <c r="D13" s="42" t="s">
        <v>20</v>
      </c>
      <c r="E13" s="43" t="n">
        <v>-15000000</v>
      </c>
    </row>
    <row r="14" customFormat="false" ht="13.5" hidden="false" customHeight="false" outlineLevel="0" collapsed="false">
      <c r="D14" s="40" t="s">
        <v>52</v>
      </c>
      <c r="E14" s="44" t="n">
        <f aca="false">SUM(E11:E13)</f>
        <v>-2846252</v>
      </c>
    </row>
    <row r="15" customFormat="false" ht="13.5" hidden="false" customHeight="false" outlineLevel="0" collapsed="false">
      <c r="D15" s="40"/>
      <c r="E15" s="43"/>
    </row>
    <row r="16" customFormat="false" ht="12.75" hidden="false" customHeight="false" outlineLevel="0" collapsed="false">
      <c r="D16" s="40"/>
      <c r="E16" s="43"/>
    </row>
    <row r="17" customFormat="false" ht="12.75" hidden="false" customHeight="false" outlineLevel="0" collapsed="false">
      <c r="A17" s="45" t="s">
        <v>70</v>
      </c>
    </row>
    <row r="18" customFormat="false" ht="12.75" hidden="false" customHeight="false" outlineLevel="0" collapsed="false">
      <c r="A18" s="45" t="s">
        <v>71</v>
      </c>
    </row>
    <row r="21" customFormat="false" ht="12.75" hidden="false" customHeight="false" outlineLevel="0" collapsed="false">
      <c r="A21" s="45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7"/>
    <col collapsed="false" customWidth="true" hidden="false" outlineLevel="0" max="3" min="3" style="29" width="14.41"/>
    <col collapsed="false" customWidth="true" hidden="false" outlineLevel="0" max="4" min="4" style="29" width="14.7"/>
    <col collapsed="false" customWidth="true" hidden="false" outlineLevel="0" max="5" min="5" style="29" width="16.56"/>
    <col collapsed="false" customWidth="true" hidden="false" outlineLevel="0" max="6" min="6" style="29" width="16.99"/>
    <col collapsed="false" customWidth="true" hidden="false" outlineLevel="0" max="7" min="7" style="29" width="14.41"/>
    <col collapsed="false" customWidth="true" hidden="false" outlineLevel="0" max="8" min="8" style="29" width="8.99"/>
    <col collapsed="false" customWidth="true" hidden="false" outlineLevel="0" max="10" min="9" style="29" width="9.99"/>
    <col collapsed="false" customWidth="true" hidden="false" outlineLevel="0" max="11" min="11" style="29" width="9.41"/>
    <col collapsed="false" customWidth="false" hidden="false" outlineLevel="0" max="257" min="12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92</v>
      </c>
      <c r="B3" s="33"/>
      <c r="C3" s="33"/>
      <c r="D3" s="33"/>
      <c r="E3" s="33"/>
      <c r="F3" s="33"/>
      <c r="G3" s="33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17</v>
      </c>
      <c r="E7" s="37" t="s">
        <v>18</v>
      </c>
      <c r="F7" s="37" t="s">
        <v>93</v>
      </c>
      <c r="G7" s="37" t="s">
        <v>94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4206138</v>
      </c>
      <c r="C8" s="36" t="n">
        <v>45548478</v>
      </c>
      <c r="D8" s="36" t="n">
        <v>301295</v>
      </c>
      <c r="E8" s="36" t="n">
        <f aca="false">SUM(B8:D8)</f>
        <v>50055911</v>
      </c>
      <c r="F8" s="36"/>
      <c r="G8" s="36" t="n">
        <f aca="false">E8</f>
        <v>50055911</v>
      </c>
    </row>
    <row r="9" customFormat="false" ht="12.75" hidden="false" customHeight="false" outlineLevel="0" collapsed="false">
      <c r="A9" s="29" t="s">
        <v>65</v>
      </c>
      <c r="B9" s="36" t="n">
        <v>51652075</v>
      </c>
      <c r="C9" s="36" t="n">
        <v>4942671</v>
      </c>
      <c r="D9" s="36" t="n">
        <v>6537117</v>
      </c>
      <c r="E9" s="36" t="n">
        <f aca="false">SUM(B9:D9)</f>
        <v>63131863</v>
      </c>
      <c r="F9" s="36" t="n">
        <v>109300000</v>
      </c>
      <c r="G9" s="36" t="n">
        <f aca="false">E9</f>
        <v>63131863</v>
      </c>
    </row>
    <row r="10" customFormat="false" ht="12.75" hidden="false" customHeight="false" outlineLevel="0" collapsed="false">
      <c r="A10" s="29" t="s">
        <v>66</v>
      </c>
      <c r="B10" s="36" t="n">
        <v>0</v>
      </c>
      <c r="C10" s="36" t="n">
        <v>8485221</v>
      </c>
      <c r="D10" s="36" t="n">
        <v>27175059</v>
      </c>
      <c r="E10" s="36" t="n">
        <f aca="false">SUM(B10:D10)</f>
        <v>35660280</v>
      </c>
      <c r="F10" s="36"/>
      <c r="G10" s="36" t="n">
        <f aca="false">E10</f>
        <v>35660280</v>
      </c>
    </row>
    <row r="11" customFormat="false" ht="13.5" hidden="false" customHeight="false" outlineLevel="0" collapsed="false">
      <c r="B11" s="44" t="n">
        <f aca="false">SUM(B8:B10)</f>
        <v>55858213</v>
      </c>
      <c r="C11" s="44" t="n">
        <f aca="false">SUM(C8:C10)</f>
        <v>58976370</v>
      </c>
      <c r="D11" s="44" t="n">
        <f aca="false">SUM(D8:D10)</f>
        <v>34013471</v>
      </c>
      <c r="E11" s="44" t="n">
        <f aca="false">SUM(E8:E10)</f>
        <v>148848054</v>
      </c>
      <c r="F11" s="44" t="n">
        <f aca="false">SUM(F8:F10)</f>
        <v>109300000</v>
      </c>
      <c r="G11" s="44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5" t="s">
        <v>95</v>
      </c>
    </row>
    <row r="14" customFormat="false" ht="12.75" hidden="false" customHeight="false" outlineLevel="0" collapsed="false">
      <c r="A14" s="45" t="s">
        <v>96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7"/>
    <col collapsed="false" customWidth="true" hidden="false" outlineLevel="0" max="2" min="2" style="29" width="15.56"/>
    <col collapsed="false" customWidth="true" hidden="false" outlineLevel="0" max="3" min="3" style="29" width="15.13"/>
    <col collapsed="false" customWidth="true" hidden="false" outlineLevel="0" max="4" min="4" style="29" width="14.7"/>
    <col collapsed="false" customWidth="true" hidden="false" outlineLevel="0" max="5" min="5" style="29" width="16.84"/>
    <col collapsed="false" customWidth="true" hidden="false" outlineLevel="0" max="7" min="6" style="29" width="15.56"/>
    <col collapsed="false" customWidth="true" hidden="false" outlineLevel="0" max="9" min="8" style="29" width="12.7"/>
    <col collapsed="false" customWidth="false" hidden="false" outlineLevel="0" max="257" min="10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97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17</v>
      </c>
      <c r="E7" s="37" t="s">
        <v>18</v>
      </c>
      <c r="F7" s="37" t="s">
        <v>93</v>
      </c>
      <c r="G7" s="37" t="s">
        <v>94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3516774</v>
      </c>
      <c r="C8" s="36" t="n">
        <v>44354020</v>
      </c>
      <c r="D8" s="36" t="n">
        <v>301295</v>
      </c>
      <c r="E8" s="36" t="n">
        <f aca="false">SUM(B8:D8)</f>
        <v>48172089</v>
      </c>
      <c r="F8" s="36"/>
      <c r="G8" s="36" t="n">
        <f aca="false">E8</f>
        <v>48172089</v>
      </c>
    </row>
    <row r="9" customFormat="false" ht="12.75" hidden="false" customHeight="false" outlineLevel="0" collapsed="false">
      <c r="A9" s="29" t="s">
        <v>65</v>
      </c>
      <c r="B9" s="36" t="n">
        <v>46430520</v>
      </c>
      <c r="C9" s="36" t="n">
        <v>4687612</v>
      </c>
      <c r="D9" s="36" t="n">
        <v>6540587</v>
      </c>
      <c r="E9" s="36" t="n">
        <f aca="false">SUM(B9:D9)</f>
        <v>57658719</v>
      </c>
      <c r="F9" s="36" t="n">
        <v>87300000</v>
      </c>
      <c r="G9" s="36" t="n">
        <f aca="false">E9</f>
        <v>57658719</v>
      </c>
    </row>
    <row r="10" customFormat="false" ht="12.75" hidden="false" customHeight="false" outlineLevel="0" collapsed="false">
      <c r="A10" s="29" t="s">
        <v>66</v>
      </c>
      <c r="B10" s="36" t="n">
        <v>0</v>
      </c>
      <c r="C10" s="36" t="n">
        <v>8437598</v>
      </c>
      <c r="D10" s="36" t="n">
        <v>26259977</v>
      </c>
      <c r="E10" s="36" t="n">
        <f aca="false">SUM(B10:D10)</f>
        <v>34697575</v>
      </c>
      <c r="F10" s="36"/>
      <c r="G10" s="36" t="n">
        <f aca="false">E10</f>
        <v>34697575</v>
      </c>
    </row>
    <row r="11" customFormat="false" ht="13.5" hidden="false" customHeight="false" outlineLevel="0" collapsed="false">
      <c r="B11" s="44" t="n">
        <f aca="false">SUM(B8:B10)</f>
        <v>49947294</v>
      </c>
      <c r="C11" s="44" t="n">
        <f aca="false">SUM(C8:C10)</f>
        <v>57479230</v>
      </c>
      <c r="D11" s="44" t="n">
        <f aca="false">SUM(D8:D10)</f>
        <v>33101859</v>
      </c>
      <c r="E11" s="44" t="n">
        <f aca="false">SUM(E8:E10)</f>
        <v>140528383</v>
      </c>
      <c r="F11" s="44" t="n">
        <f aca="false">SUM(F8:F10)</f>
        <v>87300000</v>
      </c>
      <c r="G11" s="44" t="n">
        <f aca="false">SUM(G8:G10)-F11</f>
        <v>53228383</v>
      </c>
    </row>
    <row r="12" customFormat="false" ht="13.5" hidden="false" customHeight="false" outlineLevel="0" collapsed="false">
      <c r="E12" s="36"/>
    </row>
    <row r="13" customFormat="false" ht="12.75" hidden="false" customHeight="false" outlineLevel="0" collapsed="false">
      <c r="A13" s="45" t="s">
        <v>98</v>
      </c>
    </row>
    <row r="14" customFormat="false" ht="12.75" hidden="false" customHeight="false" outlineLevel="0" collapsed="false">
      <c r="A14" s="45" t="s">
        <v>99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L13" activeCellId="1" sqref="AL8 A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4" min="32" style="0" width="13.7"/>
    <col collapsed="false" customWidth="true" hidden="false" outlineLevel="0" max="35" min="35" style="0" width="1.99"/>
    <col collapsed="false" customWidth="true" hidden="false" outlineLevel="0" max="38" min="36" style="0" width="13.7"/>
    <col collapsed="false" customWidth="true" hidden="false" outlineLevel="0" max="39" min="39" style="0" width="1.99"/>
    <col collapsed="false" customWidth="true" hidden="false" outlineLevel="0" max="40" min="40" style="0" width="13.99"/>
  </cols>
  <sheetData>
    <row r="1" customFormat="false" ht="15.75" hidden="false" customHeight="false" outlineLevel="0" collapsed="false">
      <c r="A1" s="13" t="s">
        <v>22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  <c r="AH1" s="12"/>
      <c r="AJ1" s="12"/>
      <c r="AK1" s="12"/>
      <c r="AL1" s="12"/>
    </row>
    <row r="2" customFormat="false" ht="15.75" hidden="false" customHeight="false" outlineLevel="0" collapsed="false">
      <c r="A2" s="13" t="s">
        <v>23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  <c r="AH2" s="12"/>
      <c r="AJ2" s="12"/>
      <c r="AK2" s="12"/>
      <c r="AL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  <c r="AH3" s="12"/>
      <c r="AJ3" s="12"/>
      <c r="AK3" s="12"/>
      <c r="AL3" s="12"/>
    </row>
    <row r="4" customFormat="false" ht="12.75" hidden="false" customHeight="false" outlineLevel="0" collapsed="false">
      <c r="B4" s="14"/>
      <c r="C4" s="14"/>
      <c r="E4" s="15" t="s">
        <v>24</v>
      </c>
      <c r="F4" s="16" t="s">
        <v>25</v>
      </c>
      <c r="G4" s="16"/>
      <c r="I4" s="15" t="s">
        <v>24</v>
      </c>
      <c r="J4" s="16" t="s">
        <v>25</v>
      </c>
      <c r="K4" s="16"/>
      <c r="M4" s="15" t="s">
        <v>24</v>
      </c>
      <c r="N4" s="16" t="s">
        <v>25</v>
      </c>
      <c r="O4" s="16"/>
      <c r="Q4" s="15" t="s">
        <v>24</v>
      </c>
      <c r="R4" s="16" t="s">
        <v>25</v>
      </c>
      <c r="S4" s="16"/>
      <c r="U4" s="15" t="s">
        <v>24</v>
      </c>
      <c r="V4" s="16" t="s">
        <v>25</v>
      </c>
      <c r="W4" s="16"/>
      <c r="Y4" s="15" t="s">
        <v>24</v>
      </c>
      <c r="Z4" s="16"/>
      <c r="AA4" s="16"/>
      <c r="AC4" s="15" t="s">
        <v>24</v>
      </c>
      <c r="AD4" s="16"/>
      <c r="AE4" s="16"/>
      <c r="AF4" s="16"/>
      <c r="AG4" s="16"/>
      <c r="AH4" s="16"/>
      <c r="AJ4" s="16"/>
      <c r="AK4" s="16"/>
      <c r="AL4" s="16"/>
      <c r="AN4" s="17"/>
    </row>
    <row r="5" customFormat="false" ht="12.75" hidden="false" customHeight="false" outlineLevel="0" collapsed="false">
      <c r="B5" s="18" t="s">
        <v>26</v>
      </c>
      <c r="C5" s="18" t="s">
        <v>27</v>
      </c>
      <c r="E5" s="18" t="s">
        <v>28</v>
      </c>
      <c r="F5" s="18" t="s">
        <v>28</v>
      </c>
      <c r="G5" s="18" t="s">
        <v>29</v>
      </c>
      <c r="I5" s="18" t="s">
        <v>30</v>
      </c>
      <c r="J5" s="18" t="s">
        <v>30</v>
      </c>
      <c r="K5" s="18" t="s">
        <v>29</v>
      </c>
      <c r="M5" s="18" t="s">
        <v>31</v>
      </c>
      <c r="N5" s="18" t="s">
        <v>31</v>
      </c>
      <c r="O5" s="18" t="s">
        <v>29</v>
      </c>
      <c r="Q5" s="18" t="s">
        <v>32</v>
      </c>
      <c r="R5" s="18" t="s">
        <v>32</v>
      </c>
      <c r="S5" s="18" t="s">
        <v>29</v>
      </c>
      <c r="U5" s="18" t="s">
        <v>33</v>
      </c>
      <c r="V5" s="18" t="s">
        <v>33</v>
      </c>
      <c r="W5" s="18" t="s">
        <v>29</v>
      </c>
      <c r="Y5" s="18" t="s">
        <v>34</v>
      </c>
      <c r="Z5" s="18" t="s">
        <v>34</v>
      </c>
      <c r="AA5" s="18" t="s">
        <v>29</v>
      </c>
      <c r="AC5" s="18" t="s">
        <v>35</v>
      </c>
      <c r="AD5" s="18" t="s">
        <v>35</v>
      </c>
      <c r="AE5" s="18" t="s">
        <v>29</v>
      </c>
      <c r="AF5" s="18" t="s">
        <v>36</v>
      </c>
      <c r="AG5" s="18" t="s">
        <v>37</v>
      </c>
      <c r="AH5" s="18" t="s">
        <v>38</v>
      </c>
      <c r="AJ5" s="18" t="s">
        <v>39</v>
      </c>
      <c r="AK5" s="18" t="s">
        <v>40</v>
      </c>
      <c r="AL5" s="18" t="s">
        <v>41</v>
      </c>
      <c r="AN5" s="18" t="s">
        <v>42</v>
      </c>
    </row>
    <row r="6" customFormat="false" ht="12.75" hidden="false" customHeight="false" outlineLevel="0" collapsed="false">
      <c r="A6" s="19" t="s">
        <v>43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H6" s="20" t="n">
        <f aca="false">54592359</f>
        <v>54592359</v>
      </c>
      <c r="AJ6" s="21" t="n">
        <v>61351647</v>
      </c>
      <c r="AK6" s="21" t="n">
        <v>58563560</v>
      </c>
      <c r="AL6" s="21" t="n">
        <v>61524394</v>
      </c>
      <c r="AN6" s="20" t="n">
        <f aca="false">AL6-AK6</f>
        <v>2960834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H7" s="12"/>
      <c r="AJ7" s="12"/>
      <c r="AK7" s="12"/>
      <c r="AL7" s="12"/>
      <c r="AN7" s="12"/>
    </row>
    <row r="8" customFormat="false" ht="12.75" hidden="false" customHeight="false" outlineLevel="0" collapsed="false">
      <c r="A8" s="0" t="s">
        <v>44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H8" s="12" t="n">
        <v>5739531</v>
      </c>
      <c r="AJ8" s="12" t="n">
        <v>6028749</v>
      </c>
      <c r="AK8" s="12" t="n">
        <v>5827560</v>
      </c>
      <c r="AL8" s="12" t="n">
        <v>5911700</v>
      </c>
      <c r="AN8" s="12" t="n">
        <f aca="false">AL8-AK8</f>
        <v>84140</v>
      </c>
    </row>
    <row r="9" customFormat="false" ht="12.75" hidden="false" customHeight="false" outlineLevel="0" collapsed="false">
      <c r="A9" s="0" t="s">
        <v>45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H9" s="12" t="n">
        <v>-804191</v>
      </c>
      <c r="AJ9" s="12" t="n">
        <v>-804191</v>
      </c>
      <c r="AK9" s="12" t="n">
        <v>-804191</v>
      </c>
      <c r="AL9" s="12" t="n">
        <v>-804200</v>
      </c>
      <c r="AN9" s="12" t="n">
        <f aca="false">AL9-AK9</f>
        <v>-9</v>
      </c>
    </row>
    <row r="10" customFormat="false" ht="12.75" hidden="false" customHeight="false" outlineLevel="0" collapsed="false">
      <c r="A10" s="0" t="s">
        <v>46</v>
      </c>
      <c r="B10" s="22" t="n">
        <f aca="false">391973+7043892</f>
        <v>7435865</v>
      </c>
      <c r="C10" s="22" t="n">
        <v>7435080</v>
      </c>
      <c r="E10" s="22" t="n">
        <v>7435080</v>
      </c>
      <c r="F10" s="22" t="n">
        <v>7435080</v>
      </c>
      <c r="G10" s="22" t="n">
        <f aca="false">E10-F10</f>
        <v>0</v>
      </c>
      <c r="I10" s="22" t="n">
        <v>15290816</v>
      </c>
      <c r="J10" s="22" t="n">
        <v>15290816</v>
      </c>
      <c r="K10" s="22" t="n">
        <f aca="false">I10-J10</f>
        <v>0</v>
      </c>
      <c r="M10" s="22" t="n">
        <v>15053482</v>
      </c>
      <c r="N10" s="22" t="n">
        <v>15053482</v>
      </c>
      <c r="O10" s="22" t="n">
        <f aca="false">M10-N10</f>
        <v>0</v>
      </c>
      <c r="Q10" s="22" t="n">
        <v>15054186</v>
      </c>
      <c r="R10" s="22" t="n">
        <v>15054186</v>
      </c>
      <c r="S10" s="22" t="n">
        <f aca="false">Q10-R10</f>
        <v>0</v>
      </c>
      <c r="U10" s="22" t="n">
        <v>15054427</v>
      </c>
      <c r="V10" s="22" t="n">
        <v>15054427</v>
      </c>
      <c r="W10" s="22" t="n">
        <f aca="false">U10-V10</f>
        <v>0</v>
      </c>
      <c r="Y10" s="22" t="n">
        <v>15060666</v>
      </c>
      <c r="Z10" s="22" t="n">
        <f aca="false">Y10</f>
        <v>15060666</v>
      </c>
      <c r="AA10" s="22" t="n">
        <f aca="false">Y10-Z10</f>
        <v>0</v>
      </c>
      <c r="AC10" s="22" t="n">
        <v>15066560</v>
      </c>
      <c r="AD10" s="22" t="n">
        <f aca="false">AC10</f>
        <v>15066560</v>
      </c>
      <c r="AE10" s="22" t="n">
        <f aca="false">AC10-AD10</f>
        <v>0</v>
      </c>
      <c r="AF10" s="22" t="n">
        <v>8027587</v>
      </c>
      <c r="AG10" s="22" t="n">
        <v>8033044</v>
      </c>
      <c r="AH10" s="22" t="n">
        <v>8056777</v>
      </c>
      <c r="AJ10" s="22" t="n">
        <v>8059302</v>
      </c>
      <c r="AK10" s="22" t="n">
        <v>8072455</v>
      </c>
      <c r="AL10" s="22" t="n">
        <v>8088001</v>
      </c>
      <c r="AN10" s="22" t="n">
        <f aca="false">AL10-AK10</f>
        <v>15546</v>
      </c>
    </row>
    <row r="11" customFormat="false" ht="12.75" hidden="false" customHeight="false" outlineLevel="0" collapsed="false">
      <c r="A11" s="23" t="s">
        <v>47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H11" s="20" t="n">
        <f aca="false">SUM(AH8:AH10)</f>
        <v>12992117</v>
      </c>
      <c r="AJ11" s="20" t="n">
        <f aca="false">SUM(AJ8:AJ10)</f>
        <v>13283860</v>
      </c>
      <c r="AK11" s="20" t="n">
        <f aca="false">SUM(AK8:AK10)</f>
        <v>13095824</v>
      </c>
      <c r="AL11" s="20" t="n">
        <f aca="false">SUM(AL8:AL10)</f>
        <v>13195501</v>
      </c>
      <c r="AN11" s="20" t="n">
        <f aca="false">SUM(AN8:AN10)</f>
        <v>99677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H12" s="12"/>
      <c r="AJ12" s="12"/>
      <c r="AK12" s="12"/>
      <c r="AL12" s="12"/>
      <c r="AN12" s="12"/>
    </row>
    <row r="13" customFormat="false" ht="12.75" hidden="false" customHeight="false" outlineLevel="0" collapsed="false">
      <c r="A13" s="0" t="s">
        <v>48</v>
      </c>
      <c r="B13" s="12" t="n">
        <v>52787394</v>
      </c>
      <c r="C13" s="12" t="n">
        <v>54029592</v>
      </c>
      <c r="D13" s="4"/>
      <c r="E13" s="12" t="n">
        <v>54402992</v>
      </c>
      <c r="F13" s="12" t="n">
        <v>54402992</v>
      </c>
      <c r="G13" s="12" t="n">
        <f aca="false">E13-F13</f>
        <v>0</v>
      </c>
      <c r="H13" s="4"/>
      <c r="I13" s="12" t="n">
        <v>53378304</v>
      </c>
      <c r="J13" s="12" t="n">
        <v>53378304</v>
      </c>
      <c r="K13" s="12" t="n">
        <f aca="false">I13-J13</f>
        <v>0</v>
      </c>
      <c r="L13" s="4"/>
      <c r="M13" s="12" t="n">
        <v>7690871</v>
      </c>
      <c r="N13" s="12" t="n">
        <v>7690871</v>
      </c>
      <c r="O13" s="12" t="n">
        <f aca="false">M13-N13</f>
        <v>0</v>
      </c>
      <c r="P13" s="4"/>
      <c r="Q13" s="12" t="n">
        <v>48353305</v>
      </c>
      <c r="R13" s="12" t="n">
        <v>48353305</v>
      </c>
      <c r="S13" s="12" t="n">
        <f aca="false">Q13-R13</f>
        <v>0</v>
      </c>
      <c r="T13" s="4"/>
      <c r="U13" s="12" t="n">
        <v>46016089</v>
      </c>
      <c r="V13" s="12" t="n">
        <v>46016089</v>
      </c>
      <c r="W13" s="12" t="n">
        <f aca="false">U13-V13</f>
        <v>0</v>
      </c>
      <c r="X13" s="4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4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12" t="n">
        <v>51512135</v>
      </c>
      <c r="AI13" s="4"/>
      <c r="AJ13" s="12" t="n">
        <v>54909855</v>
      </c>
      <c r="AK13" s="12" t="n">
        <v>55022682</v>
      </c>
      <c r="AL13" s="12" t="n">
        <v>54802409</v>
      </c>
      <c r="AM13" s="4"/>
      <c r="AN13" s="12" t="n">
        <f aca="false">AL13-AK13</f>
        <v>-220273</v>
      </c>
    </row>
    <row r="14" customFormat="false" ht="12.75" hidden="false" customHeight="false" outlineLevel="0" collapsed="false">
      <c r="A14" s="0" t="s">
        <v>49</v>
      </c>
      <c r="B14" s="12" t="n">
        <v>-82546945</v>
      </c>
      <c r="C14" s="12" t="n">
        <v>-85660468</v>
      </c>
      <c r="E14" s="24" t="n">
        <v>-88773990</v>
      </c>
      <c r="F14" s="25" t="n">
        <v>-18720422</v>
      </c>
      <c r="G14" s="24" t="n">
        <f aca="false">E14-F14</f>
        <v>-70053568</v>
      </c>
      <c r="I14" s="24" t="n">
        <v>-102241362</v>
      </c>
      <c r="J14" s="25" t="n">
        <v>-19885207.8</v>
      </c>
      <c r="K14" s="24" t="n">
        <f aca="false">I14-J14</f>
        <v>-82356154.2</v>
      </c>
      <c r="M14" s="24" t="n">
        <v>-37773032</v>
      </c>
      <c r="N14" s="25" t="n">
        <v>-19885207.8</v>
      </c>
      <c r="O14" s="24" t="n">
        <f aca="false">M14-N14</f>
        <v>-17887824.2</v>
      </c>
      <c r="Q14" s="24" t="n">
        <v>-45558719</v>
      </c>
      <c r="R14" s="25" t="n">
        <v>-19885207.8</v>
      </c>
      <c r="S14" s="24" t="n">
        <f aca="false">Q14-R14</f>
        <v>-25673511.2</v>
      </c>
      <c r="U14" s="24" t="n">
        <v>-53584206</v>
      </c>
      <c r="V14" s="25" t="n">
        <v>-19885207.8</v>
      </c>
      <c r="W14" s="24" t="n">
        <f aca="false">U14-V14</f>
        <v>-33698998.2</v>
      </c>
      <c r="Y14" s="24" t="n">
        <v>-66720218</v>
      </c>
      <c r="Z14" s="24" t="n">
        <v>-19885207.8</v>
      </c>
      <c r="AA14" s="24" t="n">
        <f aca="false">Y14-Z14</f>
        <v>-46835010.2</v>
      </c>
      <c r="AC14" s="24" t="n">
        <v>-50001684</v>
      </c>
      <c r="AD14" s="24" t="n">
        <v>-19885207.8</v>
      </c>
      <c r="AE14" s="24" t="n">
        <f aca="false">AC14-AD14</f>
        <v>-30116476.2</v>
      </c>
      <c r="AF14" s="24" t="n">
        <v>-6923427.8</v>
      </c>
      <c r="AG14" s="24" t="n">
        <v>-7158407.8</v>
      </c>
      <c r="AH14" s="24" t="n">
        <v>-7623547.8</v>
      </c>
      <c r="AJ14" s="24" t="n">
        <v>-7858527.8</v>
      </c>
      <c r="AK14" s="24" t="n">
        <v>-8093507.8</v>
      </c>
      <c r="AL14" s="24" t="n">
        <v>-8328487.79999999</v>
      </c>
      <c r="AN14" s="12" t="n">
        <f aca="false">AL14-AK14</f>
        <v>-234979.999999993</v>
      </c>
    </row>
    <row r="15" customFormat="false" ht="12.75" hidden="false" customHeight="false" outlineLevel="0" collapsed="false">
      <c r="A15" s="0" t="s">
        <v>50</v>
      </c>
      <c r="B15" s="22" t="n">
        <v>108806923</v>
      </c>
      <c r="C15" s="22" t="n">
        <v>112835527</v>
      </c>
      <c r="D15" s="4"/>
      <c r="E15" s="10" t="n">
        <v>116864132</v>
      </c>
      <c r="F15" s="26" t="n">
        <v>16183721</v>
      </c>
      <c r="G15" s="10" t="n">
        <f aca="false">E15-F15</f>
        <v>100680411</v>
      </c>
      <c r="H15" s="4"/>
      <c r="I15" s="10" t="n">
        <v>135064396</v>
      </c>
      <c r="J15" s="26" t="n">
        <v>16702984</v>
      </c>
      <c r="K15" s="10" t="n">
        <f aca="false">I15-J15</f>
        <v>118361412</v>
      </c>
      <c r="L15" s="4"/>
      <c r="M15" s="10" t="n">
        <v>41539165</v>
      </c>
      <c r="N15" s="26" t="n">
        <v>16702984</v>
      </c>
      <c r="O15" s="10" t="n">
        <f aca="false">M15-N15</f>
        <v>24836181</v>
      </c>
      <c r="P15" s="4"/>
      <c r="Q15" s="10" t="n">
        <v>52171599</v>
      </c>
      <c r="R15" s="26" t="n">
        <v>16702984</v>
      </c>
      <c r="S15" s="10" t="n">
        <f aca="false">Q15-R15</f>
        <v>35468615</v>
      </c>
      <c r="T15" s="4"/>
      <c r="U15" s="10" t="n">
        <v>62833553</v>
      </c>
      <c r="V15" s="26" t="n">
        <v>16702984</v>
      </c>
      <c r="W15" s="10" t="n">
        <f aca="false">U15-V15</f>
        <v>46130569</v>
      </c>
      <c r="X15" s="4"/>
      <c r="Y15" s="10" t="n">
        <v>80573957</v>
      </c>
      <c r="Z15" s="10" t="n">
        <v>16702984</v>
      </c>
      <c r="AA15" s="10" t="n">
        <f aca="false">Y15-Z15</f>
        <v>63870973</v>
      </c>
      <c r="AB15" s="4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10" t="n">
        <v>5378584</v>
      </c>
      <c r="AI15" s="4"/>
      <c r="AJ15" s="10" t="n">
        <v>5425564</v>
      </c>
      <c r="AK15" s="10" t="n">
        <v>5472544</v>
      </c>
      <c r="AL15" s="10" t="n">
        <v>5519524</v>
      </c>
      <c r="AM15" s="4"/>
      <c r="AN15" s="22" t="n">
        <f aca="false">AL15-AK15</f>
        <v>46980</v>
      </c>
    </row>
    <row r="16" customFormat="false" ht="12.75" hidden="false" customHeight="false" outlineLevel="0" collapsed="false">
      <c r="A16" s="23" t="s">
        <v>51</v>
      </c>
      <c r="B16" s="20" t="n">
        <f aca="false">SUM(B13:B15)</f>
        <v>79047372</v>
      </c>
      <c r="C16" s="20" t="n">
        <f aca="false">SUM(C13:C15)</f>
        <v>81204651</v>
      </c>
      <c r="D16" s="4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4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4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4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4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4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4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20" t="n">
        <f aca="false">SUM(AH13:AH15)</f>
        <v>49267171.2</v>
      </c>
      <c r="AI16" s="4"/>
      <c r="AJ16" s="20" t="n">
        <f aca="false">SUM(AJ13:AJ15)</f>
        <v>52476891.2</v>
      </c>
      <c r="AK16" s="20" t="n">
        <f aca="false">SUM(AK13:AK15)</f>
        <v>52401718.2</v>
      </c>
      <c r="AL16" s="20" t="n">
        <f aca="false">SUM(AL13:AL15)</f>
        <v>51993445.2</v>
      </c>
      <c r="AM16" s="4"/>
      <c r="AN16" s="20" t="n">
        <f aca="false">SUM(AN13:AN15)</f>
        <v>-408272.999999993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H17" s="12"/>
      <c r="AJ17" s="12"/>
      <c r="AK17" s="12"/>
      <c r="AL17" s="12"/>
      <c r="AN17" s="12"/>
    </row>
    <row r="18" customFormat="false" ht="12.75" hidden="false" customHeight="false" outlineLevel="0" collapsed="false">
      <c r="A18" s="0" t="s">
        <v>52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 t="n">
        <f aca="false">AH6+AH11+AH16</f>
        <v>116851647.2</v>
      </c>
      <c r="AI18" s="12"/>
      <c r="AJ18" s="12" t="n">
        <f aca="false">AJ6+AJ11+AJ16</f>
        <v>127112398.2</v>
      </c>
      <c r="AK18" s="12" t="n">
        <f aca="false">AK6+AK11+AK16</f>
        <v>124061102.2</v>
      </c>
      <c r="AL18" s="12" t="n">
        <f aca="false">AL6+AL11+AL16</f>
        <v>126713340.2</v>
      </c>
      <c r="AM18" s="12"/>
      <c r="AN18" s="27" t="n">
        <f aca="false">AL18-AK18</f>
        <v>2652238.00000002</v>
      </c>
    </row>
    <row r="19" customFormat="false" ht="12.75" hidden="false" customHeight="false" outlineLevel="0" collapsed="false">
      <c r="A19" s="0" t="s">
        <v>53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H19" s="12" t="n">
        <v>0</v>
      </c>
      <c r="AJ19" s="12" t="n">
        <v>0</v>
      </c>
      <c r="AK19" s="12" t="n">
        <v>0</v>
      </c>
      <c r="AL19" s="12" t="n">
        <v>0</v>
      </c>
      <c r="AN19" s="27" t="n">
        <f aca="false">AL19-AK19</f>
        <v>0</v>
      </c>
    </row>
    <row r="20" customFormat="false" ht="12.75" hidden="false" customHeight="false" outlineLevel="0" collapsed="false">
      <c r="A20" s="0" t="s">
        <v>54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H20" s="12" t="n">
        <f aca="false">-87300000-22000000</f>
        <v>-109300000</v>
      </c>
      <c r="AJ20" s="12" t="n">
        <f aca="false">-87300000-22000000</f>
        <v>-109300000</v>
      </c>
      <c r="AK20" s="12" t="n">
        <f aca="false">-87300000-22000000</f>
        <v>-109300000</v>
      </c>
      <c r="AL20" s="12" t="n">
        <f aca="false">-87300000-22000000</f>
        <v>-109300000</v>
      </c>
      <c r="AN20" s="22" t="n">
        <f aca="false">AL20-AK20</f>
        <v>0</v>
      </c>
    </row>
    <row r="21" customFormat="false" ht="13.5" hidden="false" customHeight="false" outlineLevel="0" collapsed="false">
      <c r="A21" s="23" t="s">
        <v>55</v>
      </c>
      <c r="B21" s="28" t="n">
        <f aca="false">SUM(B18:B20)</f>
        <v>38228376</v>
      </c>
      <c r="C21" s="28" t="n">
        <f aca="false">SUM(C18:C20)</f>
        <v>24548054</v>
      </c>
      <c r="E21" s="28" t="n">
        <f aca="false">SUM(E18:E20)</f>
        <v>27780592</v>
      </c>
      <c r="F21" s="28" t="n">
        <f aca="false">SUM(F18:F20)</f>
        <v>-2846251</v>
      </c>
      <c r="G21" s="28" t="n">
        <f aca="false">SUM(G18:G20)</f>
        <v>30626843</v>
      </c>
      <c r="I21" s="28" t="n">
        <f aca="false">SUM(I18:I20)</f>
        <v>27391565</v>
      </c>
      <c r="J21" s="28" t="n">
        <f aca="false">SUM(J18:J20)</f>
        <v>-8613692.8</v>
      </c>
      <c r="K21" s="28" t="n">
        <f aca="false">SUM(K18:K20)</f>
        <v>36005257.8</v>
      </c>
      <c r="M21" s="28" t="n">
        <f aca="false">SUM(M18:M20)</f>
        <v>-48207296</v>
      </c>
      <c r="N21" s="28" t="n">
        <f aca="false">SUM(N18:N20)</f>
        <v>-55155652.8</v>
      </c>
      <c r="O21" s="28" t="n">
        <f aca="false">SUM(O18:O20)</f>
        <v>6948356.8</v>
      </c>
      <c r="Q21" s="28" t="n">
        <f aca="false">SUM(Q18:Q20)</f>
        <v>-551439</v>
      </c>
      <c r="R21" s="28" t="n">
        <f aca="false">SUM(R18:R20)</f>
        <v>-10346542.8</v>
      </c>
      <c r="S21" s="28" t="n">
        <f aca="false">SUM(S18:S20)</f>
        <v>9795103.8</v>
      </c>
      <c r="U21" s="28" t="n">
        <f aca="false">SUM(U18:U20)</f>
        <v>-8296625</v>
      </c>
      <c r="V21" s="28" t="n">
        <f aca="false">SUM(V18:V20)</f>
        <v>-20728195.8</v>
      </c>
      <c r="W21" s="28" t="n">
        <f aca="false">SUM(W18:W20)</f>
        <v>12431570.8</v>
      </c>
      <c r="Y21" s="28" t="n">
        <f aca="false">SUM(Y18:Y20)</f>
        <v>-12518093</v>
      </c>
      <c r="Z21" s="28" t="n">
        <f aca="false">SUM(Z18:Z20)</f>
        <v>-29554055.8</v>
      </c>
      <c r="AA21" s="28" t="n">
        <f aca="false">SUM(AA18:AA20)</f>
        <v>17035962.8</v>
      </c>
      <c r="AC21" s="28" t="n">
        <f aca="false">SUM(AC18:AC20)</f>
        <v>20978393</v>
      </c>
      <c r="AD21" s="28" t="n">
        <f aca="false">SUM(AD18:AD20)</f>
        <v>375314.200000003</v>
      </c>
      <c r="AE21" s="28" t="n">
        <f aca="false">SUM(AE18:AE20)</f>
        <v>20603078.8</v>
      </c>
      <c r="AF21" s="28" t="n">
        <f aca="false">SUM(AF18:AF20)</f>
        <v>7996155.2</v>
      </c>
      <c r="AG21" s="28" t="n">
        <f aca="false">SUM(AG18:AG20)</f>
        <v>8389757.2</v>
      </c>
      <c r="AH21" s="28" t="n">
        <f aca="false">SUM(AH18:AH20)</f>
        <v>7551647.2</v>
      </c>
      <c r="AJ21" s="28" t="n">
        <f aca="false">SUM(AJ18:AJ20)</f>
        <v>17812398.2</v>
      </c>
      <c r="AK21" s="28" t="n">
        <f aca="false">SUM(AK18:AK20)</f>
        <v>14761102.2</v>
      </c>
      <c r="AL21" s="28" t="n">
        <f aca="false">SUM(AL18:AL20)</f>
        <v>17413340.2</v>
      </c>
      <c r="AN21" s="28" t="n">
        <f aca="false">SUM(AN18:AN20)</f>
        <v>2652238.00000002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H22" s="12"/>
      <c r="AJ22" s="12"/>
      <c r="AK22" s="12"/>
      <c r="AL22" s="12"/>
      <c r="AN22" s="12"/>
    </row>
  </sheetData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L13" activeCellId="1" sqref="AL8 AL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57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61</v>
      </c>
      <c r="E7" s="37" t="s">
        <v>62</v>
      </c>
      <c r="F7" s="37" t="s">
        <v>63</v>
      </c>
      <c r="G7" s="37" t="s">
        <v>18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5814537</v>
      </c>
      <c r="C8" s="36" t="n">
        <v>47152238</v>
      </c>
      <c r="D8" s="36" t="n">
        <v>301295</v>
      </c>
      <c r="E8" s="36" t="n">
        <v>0</v>
      </c>
      <c r="F8" s="38" t="n">
        <f aca="false">SUM(D8:E8)</f>
        <v>301295</v>
      </c>
      <c r="G8" s="38" t="n">
        <f aca="false">B8+C8+F8</f>
        <v>53268070</v>
      </c>
    </row>
    <row r="9" customFormat="false" ht="12.75" hidden="false" customHeight="false" outlineLevel="0" collapsed="false">
      <c r="A9" s="29" t="s">
        <v>65</v>
      </c>
      <c r="B9" s="36" t="n">
        <v>55709857</v>
      </c>
      <c r="C9" s="36" t="n">
        <v>5907722</v>
      </c>
      <c r="D9" s="36" t="n">
        <v>7786706</v>
      </c>
      <c r="E9" s="36" t="n">
        <v>-804200</v>
      </c>
      <c r="F9" s="38" t="n">
        <f aca="false">SUM(D9:E9)</f>
        <v>6982506</v>
      </c>
      <c r="G9" s="38" t="n">
        <f aca="false">B9+C9+F9</f>
        <v>68600085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7654149</v>
      </c>
      <c r="D10" s="39" t="n">
        <f aca="false">Breakdown!AL15</f>
        <v>5519524</v>
      </c>
      <c r="E10" s="39" t="n">
        <f aca="false">Breakdown!AL14</f>
        <v>-8328487.79999999</v>
      </c>
      <c r="F10" s="39" t="n">
        <f aca="false">SUM(D10:E10)</f>
        <v>-2808963.79999999</v>
      </c>
      <c r="G10" s="39" t="n">
        <f aca="false">B10+C10+F10</f>
        <v>4845185.20000001</v>
      </c>
    </row>
    <row r="11" customFormat="false" ht="12.75" hidden="false" customHeight="false" outlineLevel="0" collapsed="false">
      <c r="A11" s="40"/>
      <c r="B11" s="41" t="n">
        <f aca="false">SUM(B8:B10)</f>
        <v>61524394</v>
      </c>
      <c r="C11" s="41" t="n">
        <f aca="false">SUM(C8:C10)</f>
        <v>60714109</v>
      </c>
      <c r="D11" s="41" t="n">
        <f aca="false">SUM(D8:D10)</f>
        <v>13607525</v>
      </c>
      <c r="E11" s="41" t="n">
        <f aca="false">SUM(E8:E10)</f>
        <v>-9132687.79999999</v>
      </c>
      <c r="F11" s="41" t="n">
        <f aca="false">SUM(F8:F10)</f>
        <v>4474837.20000001</v>
      </c>
      <c r="G11" s="41" t="n">
        <f aca="false">SUM(G8:G10)</f>
        <v>126713340.2</v>
      </c>
    </row>
    <row r="12" customFormat="false" ht="12.75" hidden="false" customHeight="false" outlineLevel="0" collapsed="false">
      <c r="B12" s="36"/>
      <c r="C12" s="36"/>
      <c r="D12" s="36"/>
      <c r="E12" s="36"/>
      <c r="F12" s="42" t="s">
        <v>67</v>
      </c>
      <c r="G12" s="43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0" t="s">
        <v>68</v>
      </c>
      <c r="G13" s="43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0" t="s">
        <v>69</v>
      </c>
      <c r="G14" s="44" t="n">
        <f aca="false">SUM(G11:G13)</f>
        <v>17413340.2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5" t="s">
        <v>70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5" t="s">
        <v>71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5" t="s">
        <v>72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6" t="s">
        <v>73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6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74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61</v>
      </c>
      <c r="E7" s="37" t="s">
        <v>62</v>
      </c>
      <c r="F7" s="37" t="s">
        <v>63</v>
      </c>
      <c r="G7" s="37" t="s">
        <v>18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5489132</v>
      </c>
      <c r="C8" s="36" t="n">
        <v>47218902</v>
      </c>
      <c r="D8" s="36" t="n">
        <v>301295</v>
      </c>
      <c r="E8" s="36" t="n">
        <v>0</v>
      </c>
      <c r="F8" s="47" t="n">
        <f aca="false">SUM(D8:E8)</f>
        <v>301295</v>
      </c>
      <c r="G8" s="47" t="n">
        <f aca="false">B8+C8+F8</f>
        <v>53009329</v>
      </c>
    </row>
    <row r="9" customFormat="false" ht="12.75" hidden="false" customHeight="false" outlineLevel="0" collapsed="false">
      <c r="A9" s="29" t="s">
        <v>65</v>
      </c>
      <c r="B9" s="36" t="n">
        <v>53074428</v>
      </c>
      <c r="C9" s="36" t="n">
        <v>5823530</v>
      </c>
      <c r="D9" s="36" t="n">
        <v>7771160</v>
      </c>
      <c r="E9" s="36" t="n">
        <v>-804191</v>
      </c>
      <c r="F9" s="38" t="n">
        <f aca="false">SUM(D9:E9)</f>
        <v>6966969</v>
      </c>
      <c r="G9" s="38" t="n">
        <f aca="false">B9+C9+F9</f>
        <v>65864927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7807810</v>
      </c>
      <c r="D10" s="39" t="n">
        <f aca="false">Breakdown!AK15</f>
        <v>5472544</v>
      </c>
      <c r="E10" s="39" t="n">
        <f aca="false">Breakdown!AK14</f>
        <v>-8093507.8</v>
      </c>
      <c r="F10" s="39" t="n">
        <f aca="false">SUM(D10:E10)</f>
        <v>-2620963.8</v>
      </c>
      <c r="G10" s="39" t="n">
        <f aca="false">B10+C10+F10</f>
        <v>5186846.2</v>
      </c>
    </row>
    <row r="11" customFormat="false" ht="12.75" hidden="false" customHeight="false" outlineLevel="0" collapsed="false">
      <c r="A11" s="40"/>
      <c r="B11" s="41" t="n">
        <f aca="false">SUM(B8:B10)</f>
        <v>58563560</v>
      </c>
      <c r="C11" s="41" t="n">
        <f aca="false">SUM(C8:C10)</f>
        <v>60850242</v>
      </c>
      <c r="D11" s="41" t="n">
        <f aca="false">SUM(D8:D10)</f>
        <v>13544999</v>
      </c>
      <c r="E11" s="41" t="n">
        <f aca="false">SUM(E8:E10)</f>
        <v>-8897698.8</v>
      </c>
      <c r="F11" s="41" t="n">
        <f aca="false">SUM(F8:F10)</f>
        <v>4647300.2</v>
      </c>
      <c r="G11" s="41" t="n">
        <f aca="false">SUM(G8:G10)</f>
        <v>124061102.2</v>
      </c>
    </row>
    <row r="12" customFormat="false" ht="12.75" hidden="false" customHeight="false" outlineLevel="0" collapsed="false">
      <c r="B12" s="36"/>
      <c r="C12" s="36"/>
      <c r="D12" s="36"/>
      <c r="E12" s="36"/>
      <c r="F12" s="42" t="s">
        <v>67</v>
      </c>
      <c r="G12" s="43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0" t="s">
        <v>68</v>
      </c>
      <c r="G13" s="43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0" t="s">
        <v>69</v>
      </c>
      <c r="G14" s="44" t="n">
        <f aca="false">SUM(G11:G13)</f>
        <v>14761102.2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5"/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5" t="s">
        <v>70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5" t="s">
        <v>71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5" t="s">
        <v>72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6" t="s">
        <v>75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6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76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61</v>
      </c>
      <c r="E7" s="37" t="s">
        <v>62</v>
      </c>
      <c r="F7" s="37" t="s">
        <v>63</v>
      </c>
      <c r="G7" s="37" t="s">
        <v>18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5720764</v>
      </c>
      <c r="C8" s="36" t="n">
        <v>47218843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53240902</v>
      </c>
    </row>
    <row r="9" customFormat="false" ht="12.75" hidden="false" customHeight="false" outlineLevel="0" collapsed="false">
      <c r="A9" s="29" t="s">
        <v>65</v>
      </c>
      <c r="B9" s="36" t="n">
        <v>55630883</v>
      </c>
      <c r="C9" s="36" t="n">
        <v>6024778</v>
      </c>
      <c r="D9" s="36" t="n">
        <v>7758007</v>
      </c>
      <c r="E9" s="36" t="n">
        <v>-804191</v>
      </c>
      <c r="F9" s="36" t="n">
        <f aca="false">D9+E9</f>
        <v>6953816</v>
      </c>
      <c r="G9" s="36" t="n">
        <f aca="false">B9+C9+F9</f>
        <v>68609477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7694983</v>
      </c>
      <c r="D10" s="39" t="n">
        <f aca="false">Breakdown!AJ15</f>
        <v>5425564</v>
      </c>
      <c r="E10" s="39" t="n">
        <f aca="false">Breakdown!AJ14</f>
        <v>-7858527.8</v>
      </c>
      <c r="F10" s="39" t="n">
        <f aca="false">D10+E10</f>
        <v>-2432963.8</v>
      </c>
      <c r="G10" s="39" t="n">
        <f aca="false">B10+C10+F10</f>
        <v>5262019.2</v>
      </c>
    </row>
    <row r="11" customFormat="false" ht="12.75" hidden="false" customHeight="false" outlineLevel="0" collapsed="false">
      <c r="A11" s="40"/>
      <c r="B11" s="41" t="n">
        <f aca="false">SUM(B8:B10)</f>
        <v>61351647</v>
      </c>
      <c r="C11" s="41" t="n">
        <f aca="false">SUM(C8:C10)</f>
        <v>60938604</v>
      </c>
      <c r="D11" s="41" t="n">
        <f aca="false">SUM(D8:D10)</f>
        <v>13484866</v>
      </c>
      <c r="E11" s="41" t="n">
        <f aca="false">SUM(E8:E10)</f>
        <v>-8662718.8</v>
      </c>
      <c r="F11" s="41" t="n">
        <f aca="false">SUM(F8:F10)</f>
        <v>4822147.2</v>
      </c>
      <c r="G11" s="41" t="n">
        <f aca="false">SUM(G8:G10)</f>
        <v>127112398.2</v>
      </c>
    </row>
    <row r="12" customFormat="false" ht="12.75" hidden="false" customHeight="false" outlineLevel="0" collapsed="false">
      <c r="B12" s="36"/>
      <c r="C12" s="36"/>
      <c r="D12" s="36"/>
      <c r="E12" s="36"/>
      <c r="F12" s="42" t="s">
        <v>67</v>
      </c>
      <c r="G12" s="43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0" t="s">
        <v>68</v>
      </c>
      <c r="G13" s="43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0" t="s">
        <v>69</v>
      </c>
      <c r="G14" s="44" t="n">
        <f aca="false">SUM(G11:G13)</f>
        <v>17812398.2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5" t="s">
        <v>70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5" t="s">
        <v>71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5" t="s">
        <v>72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77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6" t="s">
        <v>78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79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61</v>
      </c>
      <c r="E7" s="37" t="s">
        <v>62</v>
      </c>
      <c r="F7" s="37" t="s">
        <v>63</v>
      </c>
      <c r="G7" s="37" t="s">
        <v>18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4854913</v>
      </c>
      <c r="C8" s="36" t="n">
        <v>43791276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48947484</v>
      </c>
    </row>
    <row r="9" customFormat="false" ht="12.75" hidden="false" customHeight="false" outlineLevel="0" collapsed="false">
      <c r="A9" s="29" t="s">
        <v>65</v>
      </c>
      <c r="B9" s="36" t="n">
        <v>49737446</v>
      </c>
      <c r="C9" s="36" t="n">
        <v>5735410</v>
      </c>
      <c r="D9" s="36" t="n">
        <v>7755482</v>
      </c>
      <c r="E9" s="36" t="n">
        <v>-804191</v>
      </c>
      <c r="F9" s="36" t="n">
        <f aca="false">D9+E9</f>
        <v>6951291</v>
      </c>
      <c r="G9" s="36" t="n">
        <f aca="false">B9+C9+F9</f>
        <v>62424147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7724980</v>
      </c>
      <c r="D10" s="39" t="n">
        <f aca="false">Breakdown!AH15</f>
        <v>5378584</v>
      </c>
      <c r="E10" s="39" t="n">
        <f aca="false">Breakdown!AH14</f>
        <v>-7623547.8</v>
      </c>
      <c r="F10" s="39" t="n">
        <f aca="false">D10+E10</f>
        <v>-2244963.8</v>
      </c>
      <c r="G10" s="39" t="n">
        <f aca="false">B10+C10+F10</f>
        <v>5480016.2</v>
      </c>
    </row>
    <row r="11" customFormat="false" ht="12.75" hidden="false" customHeight="false" outlineLevel="0" collapsed="false">
      <c r="A11" s="40"/>
      <c r="B11" s="41" t="n">
        <f aca="false">SUM(B8:B10)</f>
        <v>54592359</v>
      </c>
      <c r="C11" s="41" t="n">
        <f aca="false">SUM(C8:C10)</f>
        <v>57251666</v>
      </c>
      <c r="D11" s="41" t="n">
        <f aca="false">SUM(D8:D10)</f>
        <v>13435361</v>
      </c>
      <c r="E11" s="41" t="n">
        <f aca="false">SUM(E8:E10)</f>
        <v>-8427738.8</v>
      </c>
      <c r="F11" s="41" t="n">
        <f aca="false">SUM(F8:F10)</f>
        <v>5007622.2</v>
      </c>
      <c r="G11" s="41" t="n">
        <f aca="false">SUM(G8:G10)</f>
        <v>116851647.2</v>
      </c>
    </row>
    <row r="12" customFormat="false" ht="12.75" hidden="false" customHeight="false" outlineLevel="0" collapsed="false">
      <c r="B12" s="36"/>
      <c r="C12" s="36"/>
      <c r="D12" s="36"/>
      <c r="E12" s="36"/>
      <c r="F12" s="42" t="s">
        <v>67</v>
      </c>
      <c r="G12" s="43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0" t="s">
        <v>68</v>
      </c>
      <c r="G13" s="43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0" t="s">
        <v>69</v>
      </c>
      <c r="G14" s="44" t="n">
        <f aca="false">SUM(G11:G13)</f>
        <v>7551647.2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5" t="s">
        <v>70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5" t="s">
        <v>71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5" t="s">
        <v>72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5" t="s">
        <v>77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80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61</v>
      </c>
      <c r="E7" s="37" t="s">
        <v>62</v>
      </c>
      <c r="F7" s="37" t="s">
        <v>63</v>
      </c>
      <c r="G7" s="37" t="s">
        <v>18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64</v>
      </c>
      <c r="B8" s="36" t="n">
        <v>4898242</v>
      </c>
      <c r="C8" s="36" t="n">
        <v>43762648</v>
      </c>
      <c r="D8" s="36" t="n">
        <v>301295</v>
      </c>
      <c r="E8" s="36" t="n">
        <v>0</v>
      </c>
      <c r="F8" s="36" t="n">
        <f aca="false">SUM(D8:E8)</f>
        <v>301295</v>
      </c>
      <c r="G8" s="36" t="n">
        <f aca="false">B8+C8+F8</f>
        <v>48962185</v>
      </c>
    </row>
    <row r="9" customFormat="false" ht="12.75" hidden="false" customHeight="false" outlineLevel="0" collapsed="false">
      <c r="A9" s="29" t="s">
        <v>65</v>
      </c>
      <c r="B9" s="36" t="n">
        <v>50014704</v>
      </c>
      <c r="C9" s="36" t="n">
        <v>5805892</v>
      </c>
      <c r="D9" s="36" t="n">
        <v>7731749</v>
      </c>
      <c r="E9" s="36" t="n">
        <v>-804194</v>
      </c>
      <c r="F9" s="36" t="n">
        <f aca="false">SUM(D9:E9)</f>
        <v>6927555</v>
      </c>
      <c r="G9" s="36" t="n">
        <f aca="false">B9+C9+F9</f>
        <v>62748151</v>
      </c>
    </row>
    <row r="10" customFormat="false" ht="12.75" hidden="false" customHeight="false" outlineLevel="0" collapsed="false">
      <c r="A10" s="29" t="s">
        <v>66</v>
      </c>
      <c r="B10" s="39" t="n">
        <v>0</v>
      </c>
      <c r="C10" s="39" t="n">
        <v>7870665</v>
      </c>
      <c r="D10" s="39" t="n">
        <f aca="false">Breakdown!AG15</f>
        <v>5267164</v>
      </c>
      <c r="E10" s="39" t="n">
        <f aca="false">Breakdown!AG14</f>
        <v>-7158407.8</v>
      </c>
      <c r="F10" s="39" t="n">
        <f aca="false">SUM(D10:E10)</f>
        <v>-1891243.8</v>
      </c>
      <c r="G10" s="39" t="n">
        <f aca="false">B10+C10+F10</f>
        <v>5979421.2</v>
      </c>
    </row>
    <row r="11" customFormat="false" ht="12.75" hidden="false" customHeight="false" outlineLevel="0" collapsed="false">
      <c r="A11" s="40" t="s">
        <v>81</v>
      </c>
      <c r="B11" s="41" t="n">
        <f aca="false">SUM(B8:B10)</f>
        <v>54912946</v>
      </c>
      <c r="C11" s="41" t="n">
        <f aca="false">SUM(C8:C10)</f>
        <v>57439205</v>
      </c>
      <c r="D11" s="41" t="n">
        <f aca="false">SUM(D8:D10)</f>
        <v>13300208</v>
      </c>
      <c r="E11" s="41" t="n">
        <f aca="false">SUM(E8:E10)</f>
        <v>-7962601.8</v>
      </c>
      <c r="F11" s="41" t="n">
        <f aca="false">SUM(F8:F10)</f>
        <v>5337606.2</v>
      </c>
      <c r="G11" s="41" t="n">
        <f aca="false">SUM(G8:G10)</f>
        <v>117689757.2</v>
      </c>
    </row>
    <row r="12" customFormat="false" ht="12.75" hidden="false" customHeight="false" outlineLevel="0" collapsed="false">
      <c r="B12" s="36"/>
      <c r="C12" s="36"/>
      <c r="D12" s="36"/>
      <c r="E12" s="36"/>
      <c r="F12" s="42" t="s">
        <v>67</v>
      </c>
      <c r="G12" s="43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0" t="s">
        <v>68</v>
      </c>
      <c r="G13" s="43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0" t="s">
        <v>69</v>
      </c>
      <c r="G14" s="44" t="n">
        <f aca="false">SUM(G11:G13)</f>
        <v>8389757.2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5" t="s">
        <v>70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5" t="s">
        <v>71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5" t="s">
        <v>72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5" t="s">
        <v>82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83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64</v>
      </c>
      <c r="B8" s="50" t="n">
        <v>5074723</v>
      </c>
      <c r="C8" s="50" t="n">
        <v>41803257</v>
      </c>
      <c r="D8" s="50" t="n">
        <v>301295</v>
      </c>
      <c r="E8" s="50" t="n">
        <f aca="false">SUM(B8:D8)</f>
        <v>47179275</v>
      </c>
    </row>
    <row r="9" customFormat="false" ht="12.75" hidden="false" customHeight="false" outlineLevel="0" collapsed="false">
      <c r="A9" s="49" t="s">
        <v>65</v>
      </c>
      <c r="B9" s="51" t="n">
        <v>51276017</v>
      </c>
      <c r="C9" s="51" t="n">
        <v>5906879</v>
      </c>
      <c r="D9" s="51" t="n">
        <v>6922098</v>
      </c>
      <c r="E9" s="50" t="n">
        <f aca="false">SUM(B9:D9)</f>
        <v>64104994</v>
      </c>
    </row>
    <row r="10" customFormat="false" ht="12.75" hidden="false" customHeight="false" outlineLevel="0" collapsed="false">
      <c r="A10" s="29" t="s">
        <v>66</v>
      </c>
      <c r="B10" s="52" t="n">
        <v>0</v>
      </c>
      <c r="C10" s="52" t="n">
        <v>7715129</v>
      </c>
      <c r="D10" s="52" t="n">
        <f aca="false">Breakdown!AF14+Breakdown!AF15</f>
        <v>-1703243.8</v>
      </c>
      <c r="E10" s="53" t="n">
        <f aca="false">SUM(B10:D10)</f>
        <v>6011885.2</v>
      </c>
    </row>
    <row r="11" customFormat="false" ht="12.75" hidden="false" customHeight="false" outlineLevel="0" collapsed="false">
      <c r="A11" s="45"/>
      <c r="B11" s="54" t="n">
        <f aca="false">SUM(B8:B10)</f>
        <v>56350740</v>
      </c>
      <c r="C11" s="54" t="n">
        <f aca="false">SUM(C8:C10)</f>
        <v>55425265</v>
      </c>
      <c r="D11" s="54" t="n">
        <f aca="false">SUM(D8:D10)</f>
        <v>5520149.2</v>
      </c>
      <c r="E11" s="54" t="n">
        <f aca="false">SUM(E8:E10)</f>
        <v>117296154.2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C13" s="55"/>
      <c r="D13" s="40" t="s">
        <v>68</v>
      </c>
      <c r="E13" s="43" t="n">
        <v>0</v>
      </c>
    </row>
    <row r="14" customFormat="false" ht="13.5" hidden="false" customHeight="false" outlineLevel="0" collapsed="false">
      <c r="A14" s="45"/>
      <c r="D14" s="55" t="s">
        <v>52</v>
      </c>
      <c r="E14" s="44" t="n">
        <f aca="false">SUM(E11:E13)</f>
        <v>7996154.2</v>
      </c>
    </row>
    <row r="15" customFormat="false" ht="13.5" hidden="false" customHeight="false" outlineLevel="0" collapsed="false">
      <c r="A15" s="45"/>
    </row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  <row r="18" customFormat="false" ht="12.75" hidden="false" customHeight="false" outlineLevel="0" collapsed="false">
      <c r="A18" s="45" t="s">
        <v>72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56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84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58</v>
      </c>
      <c r="B7" s="37" t="s">
        <v>59</v>
      </c>
      <c r="C7" s="37" t="s">
        <v>60</v>
      </c>
      <c r="D7" s="37" t="s">
        <v>63</v>
      </c>
      <c r="E7" s="37" t="s">
        <v>18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64</v>
      </c>
      <c r="B8" s="50" t="n">
        <v>4086444</v>
      </c>
      <c r="C8" s="50" t="n">
        <v>37993778</v>
      </c>
      <c r="D8" s="50" t="n">
        <v>301295</v>
      </c>
      <c r="E8" s="50" t="n">
        <f aca="false">SUM(B8:D8)</f>
        <v>42381517</v>
      </c>
    </row>
    <row r="9" customFormat="false" ht="12.75" hidden="false" customHeight="false" outlineLevel="0" collapsed="false">
      <c r="A9" s="49" t="s">
        <v>65</v>
      </c>
      <c r="B9" s="51" t="n">
        <v>44320127</v>
      </c>
      <c r="C9" s="51" t="n">
        <v>5454229</v>
      </c>
      <c r="D9" s="51" t="n">
        <v>13356891</v>
      </c>
      <c r="E9" s="50" t="n">
        <f aca="false">SUM(B9:D9)</f>
        <v>63131247</v>
      </c>
    </row>
    <row r="10" customFormat="false" ht="12.75" hidden="false" customHeight="false" outlineLevel="0" collapsed="false">
      <c r="A10" s="29" t="s">
        <v>66</v>
      </c>
      <c r="B10" s="52" t="n">
        <v>0</v>
      </c>
      <c r="C10" s="52" t="n">
        <v>7344774</v>
      </c>
      <c r="D10" s="52" t="n">
        <f aca="false">Breakdown!Z14+Breakdown!Z15</f>
        <v>-3182223.79999999</v>
      </c>
      <c r="E10" s="53" t="n">
        <f aca="false">SUM(B10:D10)</f>
        <v>4162550.20000001</v>
      </c>
    </row>
    <row r="11" customFormat="false" ht="12.75" hidden="false" customHeight="false" outlineLevel="0" collapsed="false">
      <c r="A11" s="45"/>
      <c r="B11" s="54" t="n">
        <f aca="false">SUM(B8:B10)</f>
        <v>48406571</v>
      </c>
      <c r="C11" s="54" t="n">
        <f aca="false">SUM(C8:C10)</f>
        <v>50792781</v>
      </c>
      <c r="D11" s="54" t="n">
        <f aca="false">SUM(D8:D10)</f>
        <v>10475962.2</v>
      </c>
      <c r="E11" s="54" t="n">
        <f aca="false">SUM(E8:E10)</f>
        <v>109675314.2</v>
      </c>
    </row>
    <row r="12" customFormat="false" ht="12.75" hidden="false" customHeight="false" outlineLevel="0" collapsed="false">
      <c r="A12" s="45"/>
      <c r="D12" s="42" t="s">
        <v>67</v>
      </c>
      <c r="E12" s="43" t="n">
        <v>-109300000</v>
      </c>
    </row>
    <row r="13" customFormat="false" ht="12.75" hidden="false" customHeight="false" outlineLevel="0" collapsed="false">
      <c r="C13" s="55"/>
      <c r="D13" s="40" t="s">
        <v>68</v>
      </c>
      <c r="E13" s="43" t="n">
        <v>0</v>
      </c>
    </row>
    <row r="14" customFormat="false" ht="13.5" hidden="false" customHeight="false" outlineLevel="0" collapsed="false">
      <c r="A14" s="45"/>
      <c r="D14" s="55" t="s">
        <v>52</v>
      </c>
      <c r="E14" s="44" t="n">
        <f aca="false">SUM(E11:E13)</f>
        <v>375314.200000003</v>
      </c>
    </row>
    <row r="15" customFormat="false" ht="13.5" hidden="false" customHeight="false" outlineLevel="0" collapsed="false">
      <c r="A15" s="45"/>
    </row>
    <row r="16" customFormat="false" ht="12.75" hidden="false" customHeight="false" outlineLevel="0" collapsed="false">
      <c r="A16" s="45" t="s">
        <v>70</v>
      </c>
    </row>
    <row r="17" customFormat="false" ht="12.75" hidden="false" customHeight="false" outlineLevel="0" collapsed="false">
      <c r="A17" s="45" t="s">
        <v>71</v>
      </c>
    </row>
    <row r="18" customFormat="false" ht="12.75" hidden="false" customHeight="false" outlineLevel="0" collapsed="false">
      <c r="A18" s="45" t="s">
        <v>72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2001-09-27T11:27:28Z</cp:lastPrinted>
  <dcterms:modified xsi:type="dcterms:W3CDTF">2001-09-27T11:27:32Z</dcterms:modified>
  <cp:revision>0</cp:revision>
  <dc:subject/>
  <dc:title/>
</cp:coreProperties>
</file>