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#BusinessQuery#" sheetId="1" state="hidden" r:id="rId3"/>
    <sheet name="Exec Summary - 3rd CE" sheetId="2" state="visible" r:id="rId4"/>
    <sheet name="Current Month - CE" sheetId="3" state="visible" r:id="rId5"/>
    <sheet name="MarginVarianceReport" sheetId="4" state="hidden" r:id="rId6"/>
    <sheet name="Data" sheetId="5" state="hidden" r:id="rId7"/>
  </sheets>
  <definedNames>
    <definedName function="false" hidden="false" localSheetId="2" name="_xlnm.Print_Area" vbProcedure="false">'Current Month - CE'!$B$2:$S$57</definedName>
    <definedName function="false" hidden="false" localSheetId="3" name="_xlnm.Print_Area" vbProcedure="false">MarginVarianceReport!$A$1:$H$74</definedName>
    <definedName function="false" hidden="false" name="_BQ4_16" vbProcedure="false">Data!$A$1:$D$7</definedName>
    <definedName function="false" hidden="false" name="_BQ4_17" vbProcedure="false">Data!$P$1:$S$6</definedName>
    <definedName function="false" hidden="false" name="_BQ4_18" vbProcedure="false">Data!$U$1:$W$2</definedName>
    <definedName function="false" hidden="false" name="_BQ4_4" vbProcedure="false">Data!$K$1:$N$5</definedName>
    <definedName function="false" hidden="false" name="_BQ4_6" vbProcedure="false">Data!$F$1:$I$6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b val="true"/>
            <sz val="12"/>
            <color rgb="FF000000"/>
            <rFont val="Tahoma"/>
            <family val="2"/>
          </rPr>
          <t xml:space="preserve">Control + p to Print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261</xdr:colOff>
                <xdr:row>2</xdr:row>
                <xdr:rowOff>11</xdr:rowOff>
              </xdr:from>
              <xdr:to>
                <xdr:col>2</xdr:col>
                <xdr:colOff>31</xdr:colOff>
                <xdr:row>3</xdr:row>
                <xdr:rowOff>19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skorbelik:
</t>
        </r>
        <r>
          <rPr>
            <sz val="8"/>
            <color rgb="FF000000"/>
            <rFont val="Tahoma"/>
            <family val="0"/>
          </rPr>
          <t xml:space="preserve">includes North &amp; Central  Base/Variable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</xdr:row>
                <xdr:rowOff>8</xdr:rowOff>
              </xdr:from>
              <xdr:to>
                <xdr:col>7</xdr:col>
                <xdr:colOff>58</xdr:colOff>
                <xdr:row>20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<sst xmlns="http://schemas.openxmlformats.org/spreadsheetml/2006/main" count="325" uniqueCount="199">
  <si>
    <t xml:space="preserve">QueryRef</t>
  </si>
  <si>
    <t xml:space="preserve">Domain</t>
  </si>
  <si>
    <t xml:space="preserve">Universe</t>
  </si>
  <si>
    <t xml:space="preserve">QueryName</t>
  </si>
  <si>
    <t xml:space="preserve">Header</t>
  </si>
  <si>
    <t xml:space="preserve">RowStrategy</t>
  </si>
  <si>
    <t xml:space="preserve">ColumnStrategy</t>
  </si>
  <si>
    <t xml:space="preserve">CreationDate</t>
  </si>
  <si>
    <t xml:space="preserve">RefreshDate</t>
  </si>
  <si>
    <t xml:space="preserve">RefreshOrder</t>
  </si>
  <si>
    <t xml:space="preserve">Created By</t>
  </si>
  <si>
    <t xml:space="preserve">Refreshed By</t>
  </si>
  <si>
    <t xml:space="preserve">Action</t>
  </si>
  <si>
    <t xml:space="preserve">AutoFit</t>
  </si>
  <si>
    <t xml:space="preserve">AutoFormat</t>
  </si>
  <si>
    <t xml:space="preserve">Description</t>
  </si>
  <si>
    <t xml:space="preserve">User Strategy</t>
  </si>
  <si>
    <t xml:space="preserve">Security Domain</t>
  </si>
  <si>
    <t xml:space="preserve">ET&amp;S_MFE</t>
  </si>
  <si>
    <t xml:space="preserve">Comm_CE</t>
  </si>
  <si>
    <t xml:space="preserve">acohrs</t>
  </si>
  <si>
    <t xml:space="preserve">skorbel</t>
  </si>
  <si>
    <t xml:space="preserve">16.Comm_CE.ET&amp;S_MFE.Universe</t>
  </si>
  <si>
    <t xml:space="preserve">BOMain</t>
  </si>
  <si>
    <t xml:space="preserve">Dem_CF</t>
  </si>
  <si>
    <t xml:space="preserve">ACOHRS</t>
  </si>
  <si>
    <t xml:space="preserve">jfiscus</t>
  </si>
  <si>
    <t xml:space="preserve">4.Dem_CF.ET&amp;S_MFE.Universe</t>
  </si>
  <si>
    <t xml:space="preserve">Dmnd_CE</t>
  </si>
  <si>
    <t xml:space="preserve">17.Dmnd_CE.ET&amp;S_MFE.Universe</t>
  </si>
  <si>
    <t xml:space="preserve">GraphForecast</t>
  </si>
  <si>
    <t xml:space="preserve">7.GraphForecast.ET&amp;S_MFE.Universe</t>
  </si>
  <si>
    <t xml:space="preserve">Market_Volume</t>
  </si>
  <si>
    <t xml:space="preserve">11.Market_Volume.ET&amp;S_MFE.Universe</t>
  </si>
  <si>
    <t xml:space="preserve">MFECommForecast</t>
  </si>
  <si>
    <t xml:space="preserve">6.MFECommForecast.ET&amp;S_MFE.Universe</t>
  </si>
  <si>
    <t xml:space="preserve">storage</t>
  </si>
  <si>
    <t xml:space="preserve">18.storage.ET&amp;S_MFE.Universe</t>
  </si>
  <si>
    <t xml:space="preserve">Storage</t>
  </si>
  <si>
    <t xml:space="preserve">9.Storage.ET&amp;S_MFE.Universe</t>
  </si>
  <si>
    <t xml:space="preserve">Northern Natural Gas Company - Commercial Group</t>
  </si>
  <si>
    <t xml:space="preserve">December Variances To 3rd Current Estimate</t>
  </si>
  <si>
    <t xml:space="preserve">Executive Summary</t>
  </si>
  <si>
    <t xml:space="preserve">(Millions of Dollars)</t>
  </si>
  <si>
    <t xml:space="preserve">CURRENT MONTH - DECEMBER, 2001</t>
  </si>
  <si>
    <t xml:space="preserve">ANNUAL AS OF DECEMBER 28, 2001</t>
  </si>
  <si>
    <t xml:space="preserve">Forecast</t>
  </si>
  <si>
    <t xml:space="preserve">vs 3rd CE</t>
  </si>
  <si>
    <t xml:space="preserve">Plan</t>
  </si>
  <si>
    <t xml:space="preserve">3rd CE Margin</t>
  </si>
  <si>
    <t xml:space="preserve">3rd Current Estimate Margins</t>
  </si>
  <si>
    <t xml:space="preserve">Midwest </t>
  </si>
  <si>
    <t xml:space="preserve">Additional winter TFX deals, rates</t>
  </si>
  <si>
    <t xml:space="preserve">SLA Rate Adj</t>
  </si>
  <si>
    <t xml:space="preserve">Pricing &amp; Structuring</t>
  </si>
  <si>
    <t xml:space="preserve">Strength in Calif/Demarc</t>
  </si>
  <si>
    <t xml:space="preserve">Subtotal Demand</t>
  </si>
  <si>
    <t xml:space="preserve">Demand</t>
  </si>
  <si>
    <t xml:space="preserve">Vol bcf +/-</t>
  </si>
  <si>
    <t xml:space="preserve">Midwest Commodity                           </t>
  </si>
  <si>
    <t xml:space="preserve">Warmer than normal weather</t>
  </si>
  <si>
    <t xml:space="preserve">Pricing &amp; Structuring Commodity </t>
  </si>
  <si>
    <t xml:space="preserve">TI rates</t>
  </si>
  <si>
    <t xml:space="preserve">Offshore Commodity </t>
  </si>
  <si>
    <t xml:space="preserve">TI volumes, rates</t>
  </si>
  <si>
    <t xml:space="preserve">Subtotal Commodity</t>
  </si>
  <si>
    <t xml:space="preserve">Commodity</t>
  </si>
  <si>
    <t xml:space="preserve">Storage - FDD/IDD Commodity</t>
  </si>
  <si>
    <t xml:space="preserve">Month to Month, Park n Ride</t>
  </si>
  <si>
    <t xml:space="preserve">Storage - FDD/IDD Comm</t>
  </si>
  <si>
    <t xml:space="preserve">Reserves</t>
  </si>
  <si>
    <t xml:space="preserve">($.1) UCU, ($.3) A/R</t>
  </si>
  <si>
    <t xml:space="preserve">DDVCs, Other</t>
  </si>
  <si>
    <t xml:space="preserve">                                      Subtotal Other</t>
  </si>
  <si>
    <t xml:space="preserve">Subtotal Revenue Variance</t>
  </si>
  <si>
    <t xml:space="preserve">Subject to Refund - SLA Rate Filing</t>
  </si>
  <si>
    <t xml:space="preserve">Strangers Gas</t>
  </si>
  <si>
    <t xml:space="preserve">Recurring IBIT Stretch</t>
  </si>
  <si>
    <t xml:space="preserve">Other - SP (non recurring)</t>
  </si>
  <si>
    <t xml:space="preserve">Forecasted Margin Variance to CE</t>
  </si>
  <si>
    <t xml:space="preserve">Forecasted Margin</t>
  </si>
  <si>
    <t xml:space="preserve">Forecasted Margins</t>
  </si>
  <si>
    <t xml:space="preserve">3rd CE Expenses</t>
  </si>
  <si>
    <t xml:space="preserve">Lower than forecast Expenses</t>
  </si>
  <si>
    <t xml:space="preserve">El Paso Offshore Expenses</t>
  </si>
  <si>
    <t xml:space="preserve">Forecasted Expenses</t>
  </si>
  <si>
    <t xml:space="preserve">Restated for addition of</t>
  </si>
  <si>
    <t xml:space="preserve">Business Services to </t>
  </si>
  <si>
    <t xml:space="preserve">Commercial Group</t>
  </si>
  <si>
    <t xml:space="preserve">3rd CE non recurring elements</t>
  </si>
  <si>
    <t xml:space="preserve">East Leg not completed until 2002</t>
  </si>
  <si>
    <t xml:space="preserve">Trailblazer</t>
  </si>
  <si>
    <t xml:space="preserve">Forecasted non recurring elements</t>
  </si>
  <si>
    <t xml:space="preserve">3rd CE Commercial IBIT</t>
  </si>
  <si>
    <t xml:space="preserve">3rd CE Commercial Contribution</t>
  </si>
  <si>
    <t xml:space="preserve">   Margins</t>
  </si>
  <si>
    <t xml:space="preserve">   Expenses</t>
  </si>
  <si>
    <t xml:space="preserve">   Non Recurring elements</t>
  </si>
  <si>
    <t xml:space="preserve">Forecasted Commercial IBIT</t>
  </si>
  <si>
    <t xml:space="preserve">Forecasted Commercial Contribution</t>
  </si>
  <si>
    <t xml:space="preserve">Weekly Coordinator:  Stephanie Korbelik (402) 398-7408</t>
  </si>
  <si>
    <t xml:space="preserve"> NORTHERN NATURAL GAS COMPANY - COMMERCIAL GROUP</t>
  </si>
  <si>
    <t xml:space="preserve">CURRENT MONTH FORECAST VS 2001 3RD CURRENT ESTIMATE</t>
  </si>
  <si>
    <t xml:space="preserve">As of December 28, 2001</t>
  </si>
  <si>
    <t xml:space="preserve">($000's Omitted)</t>
  </si>
  <si>
    <t xml:space="preserve">Revenue</t>
  </si>
  <si>
    <t xml:space="preserve">3rd CE</t>
  </si>
  <si>
    <t xml:space="preserve">Variance Analysis</t>
  </si>
  <si>
    <t xml:space="preserve">DEMAND:</t>
  </si>
  <si>
    <t xml:space="preserve">Units</t>
  </si>
  <si>
    <t xml:space="preserve">Rate</t>
  </si>
  <si>
    <t xml:space="preserve">Variance</t>
  </si>
  <si>
    <t xml:space="preserve">Price</t>
  </si>
  <si>
    <t xml:space="preserve">Volume</t>
  </si>
  <si>
    <t xml:space="preserve">North</t>
  </si>
  <si>
    <t xml:space="preserve">Central</t>
  </si>
  <si>
    <t xml:space="preserve">Power</t>
  </si>
  <si>
    <t xml:space="preserve"> Total Midwest</t>
  </si>
  <si>
    <t xml:space="preserve">Offshore </t>
  </si>
  <si>
    <t xml:space="preserve">     Subtotal - Demand Revenues</t>
  </si>
  <si>
    <t xml:space="preserve">COMMODITY:</t>
  </si>
  <si>
    <t xml:space="preserve">     Subtotal - Commodity Revenues</t>
  </si>
  <si>
    <t xml:space="preserve">Other Revenues:</t>
  </si>
  <si>
    <t xml:space="preserve">DDVC/Penalties</t>
  </si>
  <si>
    <t xml:space="preserve">Margin Stretch </t>
  </si>
  <si>
    <t xml:space="preserve">Other - Executive</t>
  </si>
  <si>
    <t xml:space="preserve">PPA's</t>
  </si>
  <si>
    <t xml:space="preserve">Subtotal - Other Revenues</t>
  </si>
  <si>
    <t xml:space="preserve">Less: SLA Rate Filing Subject to Refund</t>
  </si>
  <si>
    <t xml:space="preserve">Total - Revenues</t>
  </si>
  <si>
    <t xml:space="preserve">Less: Carlton Surcharge</t>
  </si>
  <si>
    <t xml:space="preserve">Total - Margins</t>
  </si>
  <si>
    <t xml:space="preserve">Structured Products - Non-Recurring</t>
  </si>
  <si>
    <t xml:space="preserve">Other</t>
  </si>
  <si>
    <t xml:space="preserve">Grand Total Margin</t>
  </si>
  <si>
    <t xml:space="preserve">NORTHERN NATURAL GAS COMPANY</t>
  </si>
  <si>
    <t xml:space="preserve">Current Month Variance to 3rd Current Estimate Report </t>
  </si>
  <si>
    <t xml:space="preserve">($ Thousands)</t>
  </si>
  <si>
    <t xml:space="preserve">MIDWEST</t>
  </si>
  <si>
    <t xml:space="preserve">Var. To CE</t>
  </si>
  <si>
    <t xml:space="preserve">Risk Assessed-North</t>
  </si>
  <si>
    <t xml:space="preserve">                        -Central</t>
  </si>
  <si>
    <t xml:space="preserve">SLA Rate Filing - Subject to Refund</t>
  </si>
  <si>
    <t xml:space="preserve">Taconites</t>
  </si>
  <si>
    <t xml:space="preserve">Reliant MGO</t>
  </si>
  <si>
    <t xml:space="preserve">Margin Stretch</t>
  </si>
  <si>
    <t xml:space="preserve">East Leg</t>
  </si>
  <si>
    <t xml:space="preserve">Winter TFX Deals</t>
  </si>
  <si>
    <t xml:space="preserve">MDQ variances</t>
  </si>
  <si>
    <t xml:space="preserve">Rate Variances</t>
  </si>
  <si>
    <t xml:space="preserve">Volumes</t>
  </si>
  <si>
    <t xml:space="preserve">Rates</t>
  </si>
  <si>
    <t xml:space="preserve">TOTAL MIDWEST VARIANCE</t>
  </si>
  <si>
    <t xml:space="preserve">PRICING &amp; STRUCTURING</t>
  </si>
  <si>
    <t xml:space="preserve">California markets</t>
  </si>
  <si>
    <t xml:space="preserve">Plants</t>
  </si>
  <si>
    <t xml:space="preserve">Demarc </t>
  </si>
  <si>
    <t xml:space="preserve">Unattached (plan included tranche 3 &amp; S.P. items) </t>
  </si>
  <si>
    <t xml:space="preserve">TI volume  </t>
  </si>
  <si>
    <t xml:space="preserve">TI rate</t>
  </si>
  <si>
    <t xml:space="preserve">TF/TFX rate</t>
  </si>
  <si>
    <t xml:space="preserve">TF/TFX volume</t>
  </si>
  <si>
    <t xml:space="preserve">TF/TFX overrun</t>
  </si>
  <si>
    <t xml:space="preserve">Other </t>
  </si>
  <si>
    <t xml:space="preserve">TOTAL VARIANCE PRICING &amp; STRUCTURING</t>
  </si>
  <si>
    <t xml:space="preserve">OFFSHORE</t>
  </si>
  <si>
    <t xml:space="preserve">MOPS</t>
  </si>
  <si>
    <t xml:space="preserve">Other- TI</t>
  </si>
  <si>
    <t xml:space="preserve">STORAGE</t>
  </si>
  <si>
    <t xml:space="preserve">Month to Month, and Park &amp; Ride</t>
  </si>
  <si>
    <t xml:space="preserve">TOTAL VARIANCE STORAGE</t>
  </si>
  <si>
    <t xml:space="preserve">OTHER REVENUES</t>
  </si>
  <si>
    <t xml:space="preserve">Reserves - ($100) UCU, ($300) A/R</t>
  </si>
  <si>
    <t xml:space="preserve">SLA Rate Filing</t>
  </si>
  <si>
    <t xml:space="preserve">DDVC</t>
  </si>
  <si>
    <t xml:space="preserve">TOTAL VARIANCE OTHER</t>
  </si>
  <si>
    <t xml:space="preserve">TOTAL CURRENT MONTH REVENUE VARIANCE TO CURRENT ESTIMATE</t>
  </si>
  <si>
    <t xml:space="preserve">Structured Products - Non Recurring</t>
  </si>
  <si>
    <t xml:space="preserve">Carlton Surcharge</t>
  </si>
  <si>
    <t xml:space="preserve">TOTAL CURRENT MONTH MARGIN VARIANCE TO CURRENT ESTIMATE</t>
  </si>
  <si>
    <t xml:space="preserve">Plan / Process Name</t>
  </si>
  <si>
    <t xml:space="preserve">Team Name</t>
  </si>
  <si>
    <t xml:space="preserve">Volume (Sum)</t>
  </si>
  <si>
    <t xml:space="preserve">Margin (Sum)</t>
  </si>
  <si>
    <t xml:space="preserve">Process Name</t>
  </si>
  <si>
    <t xml:space="preserve">Volume (w/o TFF, SMR)</t>
  </si>
  <si>
    <t xml:space="preserve">Billing Group Name</t>
  </si>
  <si>
    <t xml:space="preserve">2001 Plan / Third Current Estimate</t>
  </si>
  <si>
    <t xml:space="preserve">CENTRAL TEAM</t>
  </si>
  <si>
    <t xml:space="preserve">2001 Plan / Current Forecast</t>
  </si>
  <si>
    <t xml:space="preserve">Current Forecast</t>
  </si>
  <si>
    <t xml:space="preserve">NORTH TEAM</t>
  </si>
  <si>
    <t xml:space="preserve">POWER</t>
  </si>
  <si>
    <t xml:space="preserve">SOUTH OFF SHORE</t>
  </si>
  <si>
    <t xml:space="preserve">SOUTH REGION</t>
  </si>
  <si>
    <t xml:space="preserve">Commodity 3rd CE</t>
  </si>
  <si>
    <t xml:space="preserve">Commodity Current Forecast</t>
  </si>
  <si>
    <t xml:space="preserve">Demand - Forecast</t>
  </si>
  <si>
    <t xml:space="preserve">Demand = 3rd CE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</si>
</sst>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[$-409]#,##0_);\(#,##0\)"/>
    <numFmt numFmtId="166" formatCode="0.00_)"/>
    <numFmt numFmtId="167" formatCode="0.00%"/>
    <numFmt numFmtId="168" formatCode="@"/>
    <numFmt numFmtId="169" formatCode="[$-409]m/d/yyyy\ h:mm"/>
    <numFmt numFmtId="170" formatCode="_(* #,##0.00_);_(* \(#,##0.00\);_(* \-??_);_(@_)"/>
    <numFmt numFmtId="171" formatCode="_(* #,##0.0_);_(* \(#,##0.0\);_(* \-??_);_(@_)"/>
    <numFmt numFmtId="172" formatCode="_(\$* #,##0.00_);_(\$* \(#,##0.00\);_(\$* \-??_);_(@_)"/>
    <numFmt numFmtId="173" formatCode="_(\$* #,##0.0_);_(\$* \(#,##0.0\);_(\$* \-??_);_(@_)"/>
    <numFmt numFmtId="174" formatCode="0.0_);\(0.0\)"/>
    <numFmt numFmtId="175" formatCode="0.0_);[RED]\(0.0\)"/>
    <numFmt numFmtId="176" formatCode="0%"/>
    <numFmt numFmtId="177" formatCode="0.0%"/>
    <numFmt numFmtId="178" formatCode="[$-409]m/d/yyyy"/>
    <numFmt numFmtId="179" formatCode="\$#,##0.0000_);[RED]&quot;($&quot;#,##0.0000\)"/>
    <numFmt numFmtId="180" formatCode="_(\$* #,##0_);_(\$* \(#,##0\);_(\$* \-??_);_(@_)"/>
    <numFmt numFmtId="181" formatCode="0"/>
    <numFmt numFmtId="182" formatCode="_(* #,##0_);_(* \(#,##0\);_(* \-??_);_(@_)"/>
    <numFmt numFmtId="183" formatCode="_(* #,##0.0000_);_(* \(#,##0.0000\);_(* \-??_);_(@_)"/>
    <numFmt numFmtId="184" formatCode="0.0"/>
    <numFmt numFmtId="185" formatCode="0.0000"/>
    <numFmt numFmtId="186" formatCode="#,##0.0_);[RED]\(#,##0.0\)"/>
    <numFmt numFmtId="187" formatCode="#,##0.000_);[RED]\(#,##0.000\)"/>
    <numFmt numFmtId="188" formatCode="_(* #,##0.000_);_(* \(#,##0.000\);_(* \-??_);_(@_)"/>
    <numFmt numFmtId="189" formatCode="0_);\(0\)"/>
    <numFmt numFmtId="190" formatCode="0.000_);\(0.000\)"/>
    <numFmt numFmtId="191" formatCode="_(\$* #,##0.000_);_(\$* \(#,##0.000\);_(\$* \-??_);_(@_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18"/>
      <name val="Arial"/>
      <family val="2"/>
    </font>
    <font>
      <b val="true"/>
      <sz val="18"/>
      <color rgb="FF3366FF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4"/>
      <color rgb="FFFF0000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b val="true"/>
      <sz val="11"/>
      <color rgb="FF0000FF"/>
      <name val="Arial"/>
      <family val="2"/>
    </font>
    <font>
      <b val="true"/>
      <sz val="12"/>
      <color rgb="FF000000"/>
      <name val="Tahoma"/>
      <family val="2"/>
    </font>
    <font>
      <b val="true"/>
      <sz val="16"/>
      <name val="Arial"/>
      <family val="2"/>
    </font>
    <font>
      <b val="true"/>
      <sz val="16"/>
      <color rgb="FF0000FF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u val="single"/>
      <sz val="12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0080"/>
        <bgColor rgb="FF000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1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7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2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7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7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2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1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80" fontId="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9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9" fillId="3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customFormat="false" ht="12.75" hidden="false" customHeight="false" outlineLevel="0" collapsed="false">
      <c r="A2" s="1" t="n">
        <v>16</v>
      </c>
      <c r="B2" s="3" t="s">
        <v>2</v>
      </c>
      <c r="C2" s="3" t="s">
        <v>18</v>
      </c>
      <c r="D2" s="3" t="s">
        <v>19</v>
      </c>
      <c r="E2" s="2" t="b">
        <f aca="false">TRUE()</f>
        <v>1</v>
      </c>
      <c r="F2" s="2" t="n">
        <v>1</v>
      </c>
      <c r="G2" s="2" t="n">
        <v>1</v>
      </c>
      <c r="H2" s="4" t="n">
        <v>36998.5993865741</v>
      </c>
      <c r="I2" s="4" t="n">
        <v>37230.8112037037</v>
      </c>
      <c r="J2" s="2" t="n">
        <v>16</v>
      </c>
      <c r="K2" s="2" t="s">
        <v>20</v>
      </c>
      <c r="L2" s="2" t="s">
        <v>21</v>
      </c>
      <c r="M2" s="2" t="n">
        <v>3</v>
      </c>
      <c r="N2" s="2" t="b">
        <f aca="false">TRUE()</f>
        <v>1</v>
      </c>
      <c r="O2" s="2" t="b">
        <f aca="false">TRUE()</f>
        <v>1</v>
      </c>
      <c r="P2" s="3" t="s">
        <v>22</v>
      </c>
      <c r="Q2" s="2" t="n">
        <v>24</v>
      </c>
      <c r="R2" s="3" t="s">
        <v>23</v>
      </c>
    </row>
    <row r="3" customFormat="false" ht="12.75" hidden="false" customHeight="false" outlineLevel="0" collapsed="false">
      <c r="A3" s="1" t="n">
        <v>4</v>
      </c>
      <c r="B3" s="3" t="s">
        <v>2</v>
      </c>
      <c r="C3" s="3" t="s">
        <v>18</v>
      </c>
      <c r="D3" s="3" t="s">
        <v>24</v>
      </c>
      <c r="E3" s="2" t="b">
        <f aca="false">TRUE()</f>
        <v>1</v>
      </c>
      <c r="F3" s="2" t="n">
        <v>1</v>
      </c>
      <c r="G3" s="2" t="n">
        <v>1</v>
      </c>
      <c r="H3" s="4" t="n">
        <v>36949.9334375</v>
      </c>
      <c r="I3" s="4" t="n">
        <v>37252.9181134259</v>
      </c>
      <c r="J3" s="2" t="n">
        <v>4</v>
      </c>
      <c r="K3" s="2" t="s">
        <v>25</v>
      </c>
      <c r="L3" s="2" t="s">
        <v>26</v>
      </c>
      <c r="M3" s="2" t="n">
        <v>3</v>
      </c>
      <c r="N3" s="2" t="b">
        <f aca="false">TRUE()</f>
        <v>1</v>
      </c>
      <c r="O3" s="2" t="b">
        <f aca="false">TRUE()</f>
        <v>1</v>
      </c>
      <c r="P3" s="3" t="s">
        <v>27</v>
      </c>
      <c r="Q3" s="2" t="n">
        <v>24</v>
      </c>
      <c r="R3" s="3" t="s">
        <v>23</v>
      </c>
    </row>
    <row r="4" customFormat="false" ht="12.75" hidden="false" customHeight="false" outlineLevel="0" collapsed="false">
      <c r="A4" s="1" t="n">
        <v>17</v>
      </c>
      <c r="B4" s="3" t="s">
        <v>2</v>
      </c>
      <c r="C4" s="3" t="s">
        <v>18</v>
      </c>
      <c r="D4" s="3" t="s">
        <v>28</v>
      </c>
      <c r="E4" s="2" t="b">
        <f aca="false">TRUE()</f>
        <v>1</v>
      </c>
      <c r="F4" s="2" t="n">
        <v>1</v>
      </c>
      <c r="G4" s="2" t="n">
        <v>1</v>
      </c>
      <c r="H4" s="4" t="n">
        <v>36998.6228472222</v>
      </c>
      <c r="I4" s="4" t="n">
        <v>37231.8939236111</v>
      </c>
      <c r="J4" s="2" t="n">
        <v>17</v>
      </c>
      <c r="K4" s="2" t="s">
        <v>20</v>
      </c>
      <c r="L4" s="2" t="s">
        <v>21</v>
      </c>
      <c r="M4" s="2" t="n">
        <v>3</v>
      </c>
      <c r="N4" s="2" t="b">
        <f aca="false">TRUE()</f>
        <v>1</v>
      </c>
      <c r="O4" s="2" t="b">
        <f aca="false">TRUE()</f>
        <v>1</v>
      </c>
      <c r="P4" s="3" t="s">
        <v>29</v>
      </c>
      <c r="Q4" s="2" t="n">
        <v>24</v>
      </c>
      <c r="R4" s="3" t="s">
        <v>23</v>
      </c>
    </row>
    <row r="5" customFormat="false" ht="12.75" hidden="false" customHeight="false" outlineLevel="0" collapsed="false">
      <c r="A5" s="1" t="n">
        <v>7</v>
      </c>
      <c r="B5" s="3" t="s">
        <v>2</v>
      </c>
      <c r="C5" s="3" t="s">
        <v>18</v>
      </c>
      <c r="D5" s="3" t="s">
        <v>30</v>
      </c>
      <c r="E5" s="2" t="b">
        <f aca="false">TRUE()</f>
        <v>1</v>
      </c>
      <c r="F5" s="2" t="n">
        <v>2</v>
      </c>
      <c r="G5" s="2" t="n">
        <v>4</v>
      </c>
      <c r="H5" s="4" t="n">
        <v>36956.8583101852</v>
      </c>
      <c r="I5" s="4" t="n">
        <v>36966.731087963</v>
      </c>
      <c r="J5" s="2" t="n">
        <v>7</v>
      </c>
      <c r="K5" s="2" t="s">
        <v>25</v>
      </c>
      <c r="L5" s="2" t="s">
        <v>25</v>
      </c>
      <c r="M5" s="2" t="n">
        <v>3</v>
      </c>
      <c r="N5" s="2" t="b">
        <f aca="false">TRUE()</f>
        <v>1</v>
      </c>
      <c r="O5" s="2" t="b">
        <f aca="false">TRUE()</f>
        <v>1</v>
      </c>
      <c r="P5" s="3" t="s">
        <v>31</v>
      </c>
      <c r="Q5" s="2" t="n">
        <v>2</v>
      </c>
      <c r="R5" s="3" t="s">
        <v>23</v>
      </c>
    </row>
    <row r="6" customFormat="false" ht="12.75" hidden="false" customHeight="false" outlineLevel="0" collapsed="false">
      <c r="A6" s="1" t="n">
        <v>11</v>
      </c>
      <c r="B6" s="3" t="s">
        <v>2</v>
      </c>
      <c r="C6" s="3" t="s">
        <v>18</v>
      </c>
      <c r="D6" s="3" t="s">
        <v>32</v>
      </c>
      <c r="E6" s="2" t="b">
        <f aca="false">TRUE()</f>
        <v>1</v>
      </c>
      <c r="F6" s="2" t="n">
        <v>1</v>
      </c>
      <c r="G6" s="2" t="n">
        <v>1</v>
      </c>
      <c r="H6" s="4" t="n">
        <v>36959.6755902778</v>
      </c>
      <c r="I6" s="4" t="n">
        <v>36959.6755902778</v>
      </c>
      <c r="J6" s="2" t="n">
        <v>11</v>
      </c>
      <c r="K6" s="2" t="s">
        <v>25</v>
      </c>
      <c r="L6" s="2" t="s">
        <v>25</v>
      </c>
      <c r="M6" s="2" t="n">
        <v>3</v>
      </c>
      <c r="N6" s="2" t="b">
        <f aca="false">TRUE()</f>
        <v>1</v>
      </c>
      <c r="O6" s="2" t="b">
        <f aca="false">TRUE()</f>
        <v>1</v>
      </c>
      <c r="P6" s="3" t="s">
        <v>33</v>
      </c>
      <c r="Q6" s="2" t="n">
        <v>24</v>
      </c>
      <c r="R6" s="3" t="s">
        <v>23</v>
      </c>
    </row>
    <row r="7" customFormat="false" ht="12.75" hidden="false" customHeight="false" outlineLevel="0" collapsed="false">
      <c r="A7" s="1" t="n">
        <v>6</v>
      </c>
      <c r="B7" s="3" t="s">
        <v>2</v>
      </c>
      <c r="C7" s="3" t="s">
        <v>18</v>
      </c>
      <c r="D7" s="3" t="s">
        <v>34</v>
      </c>
      <c r="E7" s="2" t="b">
        <f aca="false">TRUE()</f>
        <v>1</v>
      </c>
      <c r="F7" s="2" t="n">
        <v>1</v>
      </c>
      <c r="G7" s="2" t="n">
        <v>1</v>
      </c>
      <c r="H7" s="4" t="n">
        <v>36951.6669791667</v>
      </c>
      <c r="I7" s="4" t="n">
        <v>37252.9184606482</v>
      </c>
      <c r="J7" s="2" t="n">
        <v>6</v>
      </c>
      <c r="K7" s="2" t="s">
        <v>25</v>
      </c>
      <c r="L7" s="2" t="s">
        <v>26</v>
      </c>
      <c r="M7" s="2" t="n">
        <v>3</v>
      </c>
      <c r="N7" s="2" t="b">
        <f aca="false">TRUE()</f>
        <v>1</v>
      </c>
      <c r="O7" s="2" t="b">
        <f aca="false">TRUE()</f>
        <v>1</v>
      </c>
      <c r="P7" s="3" t="s">
        <v>35</v>
      </c>
      <c r="Q7" s="2" t="n">
        <v>24</v>
      </c>
      <c r="R7" s="3" t="s">
        <v>23</v>
      </c>
    </row>
    <row r="8" customFormat="false" ht="12.75" hidden="false" customHeight="false" outlineLevel="0" collapsed="false">
      <c r="A8" s="1" t="n">
        <v>18</v>
      </c>
      <c r="B8" s="3" t="s">
        <v>2</v>
      </c>
      <c r="C8" s="3" t="s">
        <v>18</v>
      </c>
      <c r="D8" s="3" t="s">
        <v>36</v>
      </c>
      <c r="E8" s="2" t="b">
        <f aca="false">TRUE()</f>
        <v>1</v>
      </c>
      <c r="F8" s="2" t="n">
        <v>1</v>
      </c>
      <c r="G8" s="2" t="n">
        <v>1</v>
      </c>
      <c r="H8" s="4" t="n">
        <v>37019.6296643519</v>
      </c>
      <c r="I8" s="4" t="n">
        <v>37231.8938078704</v>
      </c>
      <c r="J8" s="2" t="n">
        <v>18</v>
      </c>
      <c r="K8" s="2" t="s">
        <v>20</v>
      </c>
      <c r="L8" s="2" t="s">
        <v>21</v>
      </c>
      <c r="M8" s="2" t="n">
        <v>3</v>
      </c>
      <c r="N8" s="2" t="b">
        <f aca="false">TRUE()</f>
        <v>1</v>
      </c>
      <c r="O8" s="2" t="b">
        <f aca="false">TRUE()</f>
        <v>1</v>
      </c>
      <c r="P8" s="3" t="s">
        <v>37</v>
      </c>
      <c r="Q8" s="2" t="n">
        <v>24</v>
      </c>
      <c r="R8" s="3" t="s">
        <v>23</v>
      </c>
    </row>
    <row r="9" customFormat="false" ht="12.75" hidden="false" customHeight="false" outlineLevel="0" collapsed="false">
      <c r="A9" s="1" t="n">
        <v>9</v>
      </c>
      <c r="B9" s="3" t="s">
        <v>2</v>
      </c>
      <c r="C9" s="3" t="s">
        <v>18</v>
      </c>
      <c r="D9" s="3" t="s">
        <v>38</v>
      </c>
      <c r="E9" s="2" t="b">
        <f aca="false">TRUE()</f>
        <v>1</v>
      </c>
      <c r="F9" s="2" t="n">
        <v>1</v>
      </c>
      <c r="G9" s="2" t="n">
        <v>1</v>
      </c>
      <c r="H9" s="4" t="n">
        <v>36958.7188888889</v>
      </c>
      <c r="I9" s="4" t="n">
        <v>36958.7188888889</v>
      </c>
      <c r="J9" s="2" t="n">
        <v>9</v>
      </c>
      <c r="K9" s="2" t="s">
        <v>25</v>
      </c>
      <c r="L9" s="2" t="s">
        <v>25</v>
      </c>
      <c r="M9" s="2" t="n">
        <v>3</v>
      </c>
      <c r="N9" s="2" t="b">
        <f aca="false">TRUE()</f>
        <v>1</v>
      </c>
      <c r="O9" s="2" t="b">
        <f aca="false">TRUE()</f>
        <v>1</v>
      </c>
      <c r="P9" s="3" t="s">
        <v>39</v>
      </c>
      <c r="Q9" s="2" t="n">
        <v>24</v>
      </c>
      <c r="R9" s="3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.7"/>
    <col collapsed="false" customWidth="true" hidden="false" outlineLevel="0" max="2" min="2" style="2" width="46.99"/>
    <col collapsed="false" customWidth="true" hidden="false" outlineLevel="0" max="3" min="3" style="2" width="8.28"/>
    <col collapsed="false" customWidth="true" hidden="false" outlineLevel="0" max="4" min="4" style="2" width="0.99"/>
    <col collapsed="false" customWidth="true" hidden="false" outlineLevel="0" max="5" min="5" style="2" width="9.85"/>
    <col collapsed="false" customWidth="true" hidden="false" outlineLevel="0" max="6" min="6" style="2" width="3.28"/>
    <col collapsed="false" customWidth="true" hidden="false" outlineLevel="0" max="7" min="7" style="2" width="9.85"/>
    <col collapsed="false" customWidth="true" hidden="false" outlineLevel="0" max="8" min="8" style="2" width="8.7"/>
    <col collapsed="false" customWidth="true" hidden="false" outlineLevel="0" max="9" min="9" style="2" width="11.56"/>
    <col collapsed="false" customWidth="true" hidden="false" outlineLevel="0" max="10" min="10" style="2" width="2.42"/>
    <col collapsed="false" customWidth="true" hidden="false" outlineLevel="0" max="11" min="11" style="2" width="1.7"/>
    <col collapsed="false" customWidth="true" hidden="false" outlineLevel="0" max="14" min="14" style="2" width="23.56"/>
    <col collapsed="false" customWidth="true" hidden="false" outlineLevel="0" max="15" min="15" style="2" width="10.28"/>
    <col collapsed="false" customWidth="true" hidden="false" outlineLevel="0" max="16" min="16" style="2" width="2.99"/>
    <col collapsed="false" customWidth="true" hidden="false" outlineLevel="0" max="17" min="17" style="2" width="10.41"/>
    <col collapsed="false" customWidth="true" hidden="false" outlineLevel="0" max="18" min="18" style="2" width="2.42"/>
    <col collapsed="false" customWidth="true" hidden="false" outlineLevel="0" max="19" min="19" style="2" width="4.7"/>
  </cols>
  <sheetData>
    <row r="1" customFormat="false" ht="23.25" hidden="false" customHeight="false" outlineLevel="0" collapsed="false">
      <c r="B1" s="5" t="s">
        <v>40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23.25" hidden="false" customHeight="false" outlineLevel="0" collapsed="false">
      <c r="B2" s="6" t="s">
        <v>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23.25" hidden="false" customHeight="false" outlineLevel="0" collapsed="false">
      <c r="B3" s="5" t="s">
        <v>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customFormat="false" ht="20.25" hidden="false" customHeight="false" outlineLevel="0" collapsed="false">
      <c r="B4" s="7" t="s">
        <v>43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9" hidden="false" customHeight="true" outlineLevel="0" collapsed="false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customFormat="false" ht="12.75" hidden="false" customHeight="false" outlineLevel="0" collapsed="false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customFormat="false" ht="16.5" hidden="false" customHeight="false" outlineLevel="0" collapsed="false">
      <c r="B7" s="11" t="s">
        <v>44</v>
      </c>
      <c r="C7" s="11"/>
      <c r="D7" s="11"/>
      <c r="E7" s="11"/>
      <c r="F7" s="11"/>
      <c r="G7" s="11"/>
      <c r="H7" s="11"/>
      <c r="I7" s="11"/>
      <c r="J7" s="10"/>
      <c r="K7" s="10"/>
      <c r="L7" s="11" t="s">
        <v>45</v>
      </c>
      <c r="M7" s="11"/>
      <c r="N7" s="11"/>
      <c r="O7" s="11"/>
      <c r="P7" s="11"/>
      <c r="Q7" s="11"/>
      <c r="R7" s="10"/>
    </row>
    <row r="8" customFormat="false" ht="6" hidden="false" customHeight="true" outlineLevel="0" collapsed="false">
      <c r="B8" s="7"/>
      <c r="C8" s="7"/>
      <c r="D8" s="7"/>
      <c r="E8" s="7"/>
      <c r="F8" s="7"/>
      <c r="G8" s="7"/>
      <c r="H8" s="7"/>
      <c r="I8" s="7"/>
      <c r="J8" s="10"/>
      <c r="K8" s="10"/>
      <c r="L8" s="7"/>
      <c r="M8" s="7"/>
      <c r="N8" s="7"/>
      <c r="O8" s="7"/>
      <c r="P8" s="7"/>
      <c r="Q8" s="7"/>
      <c r="R8" s="10"/>
    </row>
    <row r="9" customFormat="false" ht="12.75" hidden="false" customHeight="false" outlineLevel="0" collapsed="false">
      <c r="B9" s="12"/>
      <c r="C9" s="13"/>
      <c r="D9" s="13"/>
      <c r="E9" s="13"/>
      <c r="F9" s="13"/>
      <c r="G9" s="13"/>
      <c r="H9" s="13"/>
      <c r="I9" s="14"/>
      <c r="J9" s="10"/>
      <c r="K9" s="10"/>
      <c r="L9" s="12"/>
      <c r="M9" s="13"/>
      <c r="N9" s="13"/>
      <c r="O9" s="15" t="s">
        <v>46</v>
      </c>
      <c r="P9" s="13"/>
      <c r="Q9" s="16"/>
      <c r="R9" s="10"/>
    </row>
    <row r="10" customFormat="false" ht="18" hidden="false" customHeight="false" outlineLevel="0" collapsed="false">
      <c r="B10" s="17"/>
      <c r="C10" s="10"/>
      <c r="D10" s="10"/>
      <c r="E10" s="10"/>
      <c r="F10" s="10"/>
      <c r="G10" s="10"/>
      <c r="H10" s="10"/>
      <c r="I10" s="18"/>
      <c r="J10" s="10"/>
      <c r="K10" s="10"/>
      <c r="L10" s="19"/>
      <c r="M10" s="10"/>
      <c r="N10" s="10"/>
      <c r="O10" s="20" t="s">
        <v>47</v>
      </c>
      <c r="P10" s="10"/>
      <c r="Q10" s="21" t="s">
        <v>48</v>
      </c>
      <c r="R10" s="10"/>
    </row>
    <row r="11" customFormat="false" ht="15" hidden="false" customHeight="false" outlineLevel="0" collapsed="false">
      <c r="B11" s="22" t="s">
        <v>49</v>
      </c>
      <c r="C11" s="23"/>
      <c r="D11" s="24"/>
      <c r="E11" s="25" t="n">
        <f aca="false">+'Current Month - CE'!K57/1000</f>
        <v>53.609554</v>
      </c>
      <c r="F11" s="10"/>
      <c r="G11" s="10"/>
      <c r="H11" s="10"/>
      <c r="I11" s="18"/>
      <c r="J11" s="10"/>
      <c r="K11" s="10"/>
      <c r="L11" s="22" t="s">
        <v>50</v>
      </c>
      <c r="M11" s="23"/>
      <c r="N11" s="23"/>
      <c r="O11" s="25" t="n">
        <v>449.9</v>
      </c>
      <c r="P11" s="23"/>
      <c r="Q11" s="26" t="n">
        <v>443.5</v>
      </c>
      <c r="R11" s="10"/>
    </row>
    <row r="12" customFormat="false" ht="14.25" hidden="false" customHeight="false" outlineLevel="0" collapsed="false">
      <c r="B12" s="27"/>
      <c r="C12" s="23"/>
      <c r="D12" s="24"/>
      <c r="E12" s="24"/>
      <c r="F12" s="10"/>
      <c r="G12" s="10"/>
      <c r="H12" s="10"/>
      <c r="I12" s="18"/>
      <c r="J12" s="10"/>
      <c r="K12" s="10"/>
      <c r="L12" s="27"/>
      <c r="M12" s="23"/>
      <c r="N12" s="23"/>
      <c r="O12" s="23"/>
      <c r="P12" s="23"/>
      <c r="Q12" s="28"/>
      <c r="R12" s="10"/>
    </row>
    <row r="13" customFormat="false" ht="14.25" hidden="false" customHeight="false" outlineLevel="0" collapsed="false">
      <c r="B13" s="27"/>
      <c r="C13" s="23"/>
      <c r="D13" s="24"/>
      <c r="E13" s="29"/>
      <c r="F13" s="10"/>
      <c r="G13" s="10"/>
      <c r="H13" s="10"/>
      <c r="I13" s="18"/>
      <c r="J13" s="10"/>
      <c r="K13" s="10"/>
      <c r="L13" s="27"/>
      <c r="M13" s="23"/>
      <c r="N13" s="23"/>
      <c r="O13" s="23"/>
      <c r="P13" s="23"/>
      <c r="Q13" s="30"/>
      <c r="R13" s="10"/>
    </row>
    <row r="14" customFormat="false" ht="14.25" hidden="false" customHeight="false" outlineLevel="0" collapsed="false">
      <c r="B14" s="27" t="s">
        <v>51</v>
      </c>
      <c r="C14" s="23"/>
      <c r="D14" s="24"/>
      <c r="E14" s="31" t="n">
        <f aca="false">1.3-0.8</f>
        <v>0.5</v>
      </c>
      <c r="F14" s="10"/>
      <c r="G14" s="10" t="s">
        <v>52</v>
      </c>
      <c r="H14" s="10"/>
      <c r="I14" s="18"/>
      <c r="J14" s="10"/>
      <c r="K14" s="10"/>
      <c r="L14" s="27"/>
      <c r="M14" s="23"/>
      <c r="N14" s="23"/>
      <c r="O14" s="23"/>
      <c r="P14" s="23"/>
      <c r="Q14" s="30"/>
      <c r="R14" s="10"/>
    </row>
    <row r="15" customFormat="false" ht="14.25" hidden="false" customHeight="false" outlineLevel="0" collapsed="false">
      <c r="B15" s="27" t="s">
        <v>53</v>
      </c>
      <c r="C15" s="23"/>
      <c r="D15" s="24"/>
      <c r="E15" s="31" t="n">
        <v>0.8</v>
      </c>
      <c r="F15" s="10"/>
      <c r="G15" s="10"/>
      <c r="H15" s="10"/>
      <c r="I15" s="18"/>
      <c r="J15" s="10"/>
      <c r="K15" s="10"/>
      <c r="L15" s="27"/>
      <c r="M15" s="23"/>
      <c r="N15" s="23"/>
      <c r="O15" s="23"/>
      <c r="P15" s="23"/>
      <c r="Q15" s="30"/>
      <c r="R15" s="10"/>
    </row>
    <row r="16" customFormat="false" ht="14.25" hidden="false" customHeight="false" outlineLevel="0" collapsed="false">
      <c r="B16" s="27" t="s">
        <v>54</v>
      </c>
      <c r="C16" s="23"/>
      <c r="D16" s="24"/>
      <c r="E16" s="31" t="n">
        <v>0</v>
      </c>
      <c r="F16" s="10"/>
      <c r="G16" s="32" t="s">
        <v>55</v>
      </c>
      <c r="H16" s="10"/>
      <c r="I16" s="18"/>
      <c r="J16" s="10"/>
      <c r="K16" s="10"/>
      <c r="L16" s="27"/>
      <c r="M16" s="23"/>
      <c r="N16" s="23"/>
      <c r="O16" s="23"/>
      <c r="P16" s="23"/>
      <c r="Q16" s="28"/>
      <c r="R16" s="10"/>
    </row>
    <row r="17" customFormat="false" ht="14.25" hidden="false" customHeight="false" outlineLevel="0" collapsed="false">
      <c r="B17" s="27"/>
      <c r="C17" s="23"/>
      <c r="D17" s="23"/>
      <c r="E17" s="33"/>
      <c r="F17" s="10"/>
      <c r="G17" s="10"/>
      <c r="H17" s="10"/>
      <c r="I17" s="18"/>
      <c r="J17" s="10"/>
      <c r="K17" s="10"/>
      <c r="L17" s="27"/>
      <c r="M17" s="34"/>
      <c r="N17" s="23"/>
      <c r="O17" s="35"/>
      <c r="P17" s="23"/>
      <c r="Q17" s="28"/>
      <c r="R17" s="10"/>
    </row>
    <row r="18" customFormat="false" ht="14.25" hidden="false" customHeight="false" outlineLevel="0" collapsed="false">
      <c r="B18" s="36" t="s">
        <v>56</v>
      </c>
      <c r="C18" s="23"/>
      <c r="D18" s="24"/>
      <c r="E18" s="29" t="n">
        <f aca="false">SUM(E13:E17)</f>
        <v>1.3</v>
      </c>
      <c r="F18" s="10"/>
      <c r="G18" s="10"/>
      <c r="H18" s="10"/>
      <c r="I18" s="18"/>
      <c r="J18" s="10"/>
      <c r="K18" s="10"/>
      <c r="L18" s="27"/>
      <c r="M18" s="23" t="s">
        <v>57</v>
      </c>
      <c r="O18" s="24" t="n">
        <f aca="false">0.446+1.385+1.746+E18</f>
        <v>4.877</v>
      </c>
      <c r="P18" s="23"/>
      <c r="Q18" s="28"/>
      <c r="R18" s="10"/>
    </row>
    <row r="19" customFormat="false" ht="14.25" hidden="false" customHeight="false" outlineLevel="0" collapsed="false">
      <c r="B19" s="27"/>
      <c r="C19" s="23"/>
      <c r="D19" s="23"/>
      <c r="E19" s="23"/>
      <c r="F19" s="10"/>
      <c r="G19" s="10"/>
      <c r="H19" s="10"/>
      <c r="I19" s="18"/>
      <c r="J19" s="10"/>
      <c r="K19" s="10"/>
      <c r="L19" s="27"/>
      <c r="M19" s="23"/>
      <c r="N19" s="23"/>
      <c r="O19" s="23"/>
      <c r="P19" s="23"/>
      <c r="Q19" s="28"/>
      <c r="R19" s="10"/>
    </row>
    <row r="20" customFormat="false" ht="14.25" hidden="false" customHeight="false" outlineLevel="0" collapsed="false">
      <c r="B20" s="27"/>
      <c r="C20" s="37" t="s">
        <v>58</v>
      </c>
      <c r="D20" s="23"/>
      <c r="E20" s="23"/>
      <c r="F20" s="10"/>
      <c r="G20" s="10"/>
      <c r="H20" s="10"/>
      <c r="I20" s="18"/>
      <c r="J20" s="10"/>
      <c r="K20" s="10"/>
      <c r="L20" s="27"/>
      <c r="M20" s="23"/>
      <c r="N20" s="23"/>
      <c r="O20" s="23"/>
      <c r="P20" s="23"/>
      <c r="Q20" s="28"/>
      <c r="R20" s="10"/>
    </row>
    <row r="21" customFormat="false" ht="14.25" hidden="false" customHeight="false" outlineLevel="0" collapsed="false">
      <c r="B21" s="27" t="s">
        <v>59</v>
      </c>
      <c r="C21" s="38" t="n">
        <f aca="false">+'Current Month - CE'!M29/1000</f>
        <v>-12.464931</v>
      </c>
      <c r="D21" s="24"/>
      <c r="E21" s="31" t="n">
        <v>-0.4</v>
      </c>
      <c r="F21" s="10"/>
      <c r="G21" s="10" t="s">
        <v>60</v>
      </c>
      <c r="H21" s="10"/>
      <c r="I21" s="18"/>
      <c r="J21" s="10"/>
      <c r="K21" s="10"/>
      <c r="L21" s="27"/>
      <c r="M21" s="23"/>
      <c r="N21" s="23"/>
      <c r="O21" s="23"/>
      <c r="P21" s="23"/>
      <c r="Q21" s="28"/>
      <c r="R21" s="10"/>
    </row>
    <row r="22" customFormat="false" ht="14.25" hidden="false" customHeight="false" outlineLevel="0" collapsed="false">
      <c r="B22" s="27" t="s">
        <v>61</v>
      </c>
      <c r="C22" s="38" t="n">
        <f aca="false">+'Current Month - CE'!M31/1000</f>
        <v>1.789315</v>
      </c>
      <c r="D22" s="24"/>
      <c r="E22" s="31" t="n">
        <v>0.1</v>
      </c>
      <c r="F22" s="10"/>
      <c r="G22" s="10" t="s">
        <v>62</v>
      </c>
      <c r="H22" s="10"/>
      <c r="I22" s="18"/>
      <c r="J22" s="10"/>
      <c r="K22" s="10"/>
      <c r="L22" s="27"/>
      <c r="M22" s="23"/>
      <c r="N22" s="23"/>
      <c r="O22" s="23"/>
      <c r="P22" s="23"/>
      <c r="Q22" s="28"/>
      <c r="R22" s="10"/>
    </row>
    <row r="23" customFormat="false" ht="14.25" hidden="false" customHeight="false" outlineLevel="0" collapsed="false">
      <c r="B23" s="27" t="s">
        <v>63</v>
      </c>
      <c r="C23" s="38" t="n">
        <f aca="false">+'Current Month - CE'!M33/1000</f>
        <v>1.390326</v>
      </c>
      <c r="D23" s="23"/>
      <c r="E23" s="33" t="n">
        <v>0.2</v>
      </c>
      <c r="F23" s="10"/>
      <c r="G23" s="10" t="s">
        <v>64</v>
      </c>
      <c r="H23" s="10"/>
      <c r="I23" s="18"/>
      <c r="J23" s="10"/>
      <c r="K23" s="10"/>
      <c r="L23" s="27"/>
      <c r="M23" s="23"/>
      <c r="N23" s="23"/>
      <c r="O23" s="39"/>
      <c r="P23" s="23"/>
      <c r="Q23" s="40"/>
      <c r="R23" s="10"/>
    </row>
    <row r="24" customFormat="false" ht="14.25" hidden="false" customHeight="false" outlineLevel="0" collapsed="false">
      <c r="B24" s="36" t="s">
        <v>65</v>
      </c>
      <c r="C24" s="23"/>
      <c r="D24" s="24"/>
      <c r="E24" s="29" t="n">
        <f aca="false">SUM(E21:E23)</f>
        <v>-0.1</v>
      </c>
      <c r="F24" s="10"/>
      <c r="G24" s="10"/>
      <c r="H24" s="10"/>
      <c r="I24" s="18"/>
      <c r="J24" s="10"/>
      <c r="K24" s="10"/>
      <c r="L24" s="27"/>
      <c r="M24" s="23" t="s">
        <v>66</v>
      </c>
      <c r="O24" s="24" t="n">
        <f aca="false">-0.06+0.883+0.229+E24</f>
        <v>0.952</v>
      </c>
      <c r="P24" s="23"/>
      <c r="Q24" s="28"/>
      <c r="R24" s="10"/>
    </row>
    <row r="25" customFormat="false" ht="14.25" hidden="false" customHeight="false" outlineLevel="0" collapsed="false">
      <c r="B25" s="27"/>
      <c r="C25" s="23"/>
      <c r="D25" s="23"/>
      <c r="E25" s="23"/>
      <c r="F25" s="10"/>
      <c r="G25" s="10"/>
      <c r="H25" s="10"/>
      <c r="I25" s="18"/>
      <c r="J25" s="10"/>
      <c r="K25" s="10"/>
      <c r="L25" s="27"/>
      <c r="M25" s="23"/>
      <c r="N25" s="23"/>
      <c r="O25" s="41"/>
      <c r="P25" s="23"/>
      <c r="Q25" s="40"/>
      <c r="R25" s="10"/>
    </row>
    <row r="26" customFormat="false" ht="14.25" hidden="false" customHeight="false" outlineLevel="0" collapsed="false">
      <c r="B26" s="27" t="s">
        <v>67</v>
      </c>
      <c r="C26" s="23"/>
      <c r="D26" s="24"/>
      <c r="E26" s="31" t="n">
        <v>0.3</v>
      </c>
      <c r="F26" s="10"/>
      <c r="G26" s="42" t="s">
        <v>68</v>
      </c>
      <c r="H26" s="10"/>
      <c r="I26" s="18"/>
      <c r="J26" s="10"/>
      <c r="K26" s="10"/>
      <c r="L26" s="27"/>
      <c r="M26" s="23" t="s">
        <v>69</v>
      </c>
      <c r="O26" s="41" t="n">
        <f aca="false">0.344+0.401+0.635+E26</f>
        <v>1.68</v>
      </c>
      <c r="P26" s="23"/>
      <c r="Q26" s="40"/>
      <c r="R26" s="10"/>
    </row>
    <row r="27" customFormat="false" ht="14.25" hidden="false" customHeight="false" outlineLevel="0" collapsed="false">
      <c r="B27" s="27" t="s">
        <v>70</v>
      </c>
      <c r="C27" s="23"/>
      <c r="D27" s="24"/>
      <c r="E27" s="31" t="n">
        <f aca="false">-0.1-0.2-0.1</f>
        <v>-0.4</v>
      </c>
      <c r="F27" s="10"/>
      <c r="G27" s="42" t="s">
        <v>71</v>
      </c>
      <c r="H27" s="10"/>
      <c r="I27" s="18"/>
      <c r="J27" s="10"/>
      <c r="K27" s="10"/>
      <c r="L27" s="27"/>
      <c r="M27" s="23" t="str">
        <f aca="false">B27</f>
        <v>Reserves</v>
      </c>
      <c r="O27" s="41" t="n">
        <f aca="false">-0.1+0.31+E27</f>
        <v>-0.19</v>
      </c>
      <c r="P27" s="23"/>
      <c r="Q27" s="40"/>
      <c r="R27" s="10"/>
    </row>
    <row r="28" customFormat="false" ht="14.25" hidden="false" customHeight="false" outlineLevel="0" collapsed="false">
      <c r="B28" s="27" t="s">
        <v>72</v>
      </c>
      <c r="C28" s="23"/>
      <c r="D28" s="23"/>
      <c r="E28" s="43" t="n">
        <v>-0.2</v>
      </c>
      <c r="F28" s="10"/>
      <c r="G28" s="10"/>
      <c r="H28" s="10"/>
      <c r="I28" s="18"/>
      <c r="J28" s="10"/>
      <c r="K28" s="10"/>
      <c r="L28" s="27"/>
      <c r="M28" s="23" t="str">
        <f aca="false">B28</f>
        <v>DDVCs, Other</v>
      </c>
      <c r="O28" s="44" t="n">
        <f aca="false">0.026+0.019+0.03+0.048+0.029-0.159+E28</f>
        <v>-0.207</v>
      </c>
      <c r="P28" s="23"/>
      <c r="Q28" s="28"/>
      <c r="R28" s="10"/>
    </row>
    <row r="29" customFormat="false" ht="15" hidden="false" customHeight="false" outlineLevel="0" collapsed="false">
      <c r="B29" s="45" t="s">
        <v>73</v>
      </c>
      <c r="C29" s="23"/>
      <c r="D29" s="23"/>
      <c r="E29" s="46" t="n">
        <f aca="false">SUM(E26:E28)</f>
        <v>-0.3</v>
      </c>
      <c r="F29" s="10"/>
      <c r="G29" s="10"/>
      <c r="H29" s="10"/>
      <c r="I29" s="18"/>
      <c r="J29" s="10"/>
      <c r="K29" s="10"/>
      <c r="L29" s="27"/>
      <c r="M29" s="23"/>
      <c r="N29" s="23"/>
      <c r="O29" s="46" t="n">
        <f aca="false">SUM(O26:O28)</f>
        <v>1.283</v>
      </c>
      <c r="P29" s="23"/>
      <c r="Q29" s="47"/>
      <c r="R29" s="10"/>
    </row>
    <row r="30" customFormat="false" ht="15" hidden="false" customHeight="false" outlineLevel="0" collapsed="false">
      <c r="B30" s="48"/>
      <c r="C30" s="23"/>
      <c r="D30" s="23"/>
      <c r="E30" s="44"/>
      <c r="F30" s="10"/>
      <c r="G30" s="10"/>
      <c r="H30" s="10"/>
      <c r="I30" s="18"/>
      <c r="J30" s="10"/>
      <c r="K30" s="10"/>
      <c r="L30" s="27"/>
      <c r="M30" s="23"/>
      <c r="N30" s="23"/>
      <c r="O30" s="49"/>
      <c r="P30" s="23"/>
      <c r="Q30" s="47"/>
      <c r="R30" s="10"/>
    </row>
    <row r="31" customFormat="false" ht="15" hidden="false" customHeight="false" outlineLevel="0" collapsed="false">
      <c r="B31" s="50" t="s">
        <v>74</v>
      </c>
      <c r="C31" s="23"/>
      <c r="D31" s="23"/>
      <c r="E31" s="51" t="n">
        <f aca="false">+E29+E24+E18</f>
        <v>0.9</v>
      </c>
      <c r="F31" s="10"/>
      <c r="G31" s="10"/>
      <c r="H31" s="10"/>
      <c r="I31" s="18"/>
      <c r="J31" s="10"/>
      <c r="K31" s="10"/>
      <c r="L31" s="27"/>
      <c r="M31" s="52" t="s">
        <v>74</v>
      </c>
      <c r="N31" s="23"/>
      <c r="O31" s="51" t="n">
        <f aca="false">+O29+O24+O18</f>
        <v>7.112</v>
      </c>
      <c r="P31" s="51"/>
      <c r="Q31" s="47"/>
      <c r="R31" s="10"/>
    </row>
    <row r="32" customFormat="false" ht="15" hidden="false" customHeight="false" outlineLevel="0" collapsed="false">
      <c r="B32" s="48"/>
      <c r="C32" s="23"/>
      <c r="D32" s="23"/>
      <c r="E32" s="46"/>
      <c r="F32" s="10"/>
      <c r="G32" s="10"/>
      <c r="H32" s="10"/>
      <c r="I32" s="18"/>
      <c r="J32" s="10"/>
      <c r="K32" s="10"/>
      <c r="L32" s="27"/>
      <c r="M32" s="23"/>
      <c r="N32" s="23"/>
      <c r="O32" s="51"/>
      <c r="P32" s="23"/>
      <c r="Q32" s="47"/>
      <c r="R32" s="10"/>
    </row>
    <row r="33" customFormat="false" ht="15" hidden="false" customHeight="false" outlineLevel="0" collapsed="false">
      <c r="B33" s="45" t="s">
        <v>75</v>
      </c>
      <c r="C33" s="23"/>
      <c r="D33" s="23"/>
      <c r="E33" s="46" t="n">
        <f aca="false">-E15</f>
        <v>-0.8</v>
      </c>
      <c r="F33" s="10"/>
      <c r="G33" s="10"/>
      <c r="H33" s="10"/>
      <c r="I33" s="18"/>
      <c r="J33" s="10"/>
      <c r="K33" s="10"/>
      <c r="L33" s="27"/>
      <c r="M33" s="37" t="s">
        <v>75</v>
      </c>
      <c r="O33" s="46" t="n">
        <f aca="false">-0.256-0.226-0.756+E33</f>
        <v>-2.038</v>
      </c>
      <c r="P33" s="23"/>
      <c r="Q33" s="47"/>
      <c r="R33" s="10"/>
    </row>
    <row r="34" customFormat="false" ht="15" hidden="false" customHeight="false" outlineLevel="0" collapsed="false">
      <c r="B34" s="53" t="s">
        <v>76</v>
      </c>
      <c r="C34" s="23"/>
      <c r="D34" s="23"/>
      <c r="E34" s="54" t="n">
        <v>0</v>
      </c>
      <c r="F34" s="10"/>
      <c r="G34" s="10"/>
      <c r="H34" s="10"/>
      <c r="I34" s="18"/>
      <c r="J34" s="10"/>
      <c r="K34" s="10"/>
      <c r="L34" s="27"/>
      <c r="M34" s="55" t="s">
        <v>76</v>
      </c>
      <c r="O34" s="51" t="n">
        <f aca="false">E34</f>
        <v>0</v>
      </c>
      <c r="P34" s="23"/>
      <c r="Q34" s="47"/>
      <c r="R34" s="10"/>
    </row>
    <row r="35" customFormat="false" ht="14.25" hidden="false" customHeight="false" outlineLevel="0" collapsed="false">
      <c r="A35" s="10"/>
      <c r="B35" s="27" t="s">
        <v>77</v>
      </c>
      <c r="C35" s="23"/>
      <c r="D35" s="24"/>
      <c r="E35" s="56" t="n">
        <v>0</v>
      </c>
      <c r="F35" s="10"/>
      <c r="G35" s="57"/>
      <c r="H35" s="10"/>
      <c r="I35" s="18"/>
      <c r="J35" s="10"/>
      <c r="K35" s="10"/>
      <c r="L35" s="27"/>
      <c r="M35" s="23" t="s">
        <v>77</v>
      </c>
      <c r="O35" s="24" t="n">
        <f aca="false">E35</f>
        <v>0</v>
      </c>
      <c r="P35" s="23"/>
      <c r="Q35" s="30"/>
      <c r="R35" s="10"/>
      <c r="S35" s="10"/>
      <c r="T35" s="10"/>
      <c r="U35" s="10"/>
      <c r="V35" s="10"/>
      <c r="W35" s="10"/>
      <c r="X35" s="10"/>
    </row>
    <row r="36" customFormat="false" ht="14.25" hidden="false" customHeight="false" outlineLevel="0" collapsed="false">
      <c r="A36" s="10"/>
      <c r="B36" s="27" t="s">
        <v>78</v>
      </c>
      <c r="C36" s="23"/>
      <c r="D36" s="24"/>
      <c r="E36" s="43" t="n">
        <v>-0.1</v>
      </c>
      <c r="F36" s="10"/>
      <c r="G36" s="57"/>
      <c r="H36" s="10"/>
      <c r="I36" s="58"/>
      <c r="J36" s="10"/>
      <c r="K36" s="10"/>
      <c r="L36" s="27"/>
      <c r="M36" s="23" t="s">
        <v>78</v>
      </c>
      <c r="O36" s="44" t="n">
        <f aca="false">E36</f>
        <v>-0.1</v>
      </c>
      <c r="P36" s="23"/>
      <c r="Q36" s="28"/>
      <c r="R36" s="10"/>
      <c r="S36" s="10"/>
      <c r="T36" s="10"/>
      <c r="U36" s="10"/>
      <c r="V36" s="10"/>
      <c r="W36" s="10"/>
      <c r="X36" s="10"/>
    </row>
    <row r="37" customFormat="false" ht="15" hidden="false" customHeight="false" outlineLevel="0" collapsed="false">
      <c r="A37" s="10"/>
      <c r="B37" s="22" t="s">
        <v>79</v>
      </c>
      <c r="C37" s="23"/>
      <c r="D37" s="24"/>
      <c r="E37" s="25" t="n">
        <f aca="false">+E35+E29+E24+E33+E18+E36+E34</f>
        <v>0</v>
      </c>
      <c r="F37" s="10"/>
      <c r="G37" s="59" t="n">
        <f aca="false">+E37/E11</f>
        <v>0</v>
      </c>
      <c r="H37" s="10"/>
      <c r="I37" s="58"/>
      <c r="J37" s="10"/>
      <c r="K37" s="10"/>
      <c r="L37" s="27"/>
      <c r="M37" s="60" t="s">
        <v>79</v>
      </c>
      <c r="N37" s="23"/>
      <c r="O37" s="61" t="n">
        <f aca="false">+O35+O29+O24+O33+O34+O18+O36</f>
        <v>4.974</v>
      </c>
      <c r="P37" s="23"/>
      <c r="Q37" s="47"/>
      <c r="R37" s="10"/>
      <c r="S37" s="10"/>
      <c r="T37" s="10"/>
      <c r="U37" s="10"/>
      <c r="V37" s="10"/>
      <c r="W37" s="10"/>
      <c r="X37" s="10"/>
    </row>
    <row r="38" customFormat="false" ht="15" hidden="false" customHeight="false" outlineLevel="0" collapsed="false">
      <c r="A38" s="10"/>
      <c r="B38" s="27"/>
      <c r="C38" s="60"/>
      <c r="D38" s="62"/>
      <c r="E38" s="62"/>
      <c r="F38" s="10"/>
      <c r="G38" s="57"/>
      <c r="H38" s="10"/>
      <c r="I38" s="18"/>
      <c r="J38" s="10"/>
      <c r="K38" s="10"/>
      <c r="L38" s="27"/>
      <c r="M38" s="23"/>
      <c r="N38" s="23"/>
      <c r="O38" s="23"/>
      <c r="P38" s="23"/>
      <c r="Q38" s="28"/>
      <c r="R38" s="10"/>
      <c r="S38" s="10"/>
      <c r="T38" s="10"/>
      <c r="U38" s="10"/>
      <c r="V38" s="10"/>
      <c r="W38" s="10"/>
      <c r="X38" s="10"/>
    </row>
    <row r="39" customFormat="false" ht="15" hidden="false" customHeight="false" outlineLevel="0" collapsed="false">
      <c r="A39" s="10"/>
      <c r="B39" s="63" t="s">
        <v>80</v>
      </c>
      <c r="C39" s="64"/>
      <c r="D39" s="65"/>
      <c r="E39" s="66" t="n">
        <f aca="false">+E11+E37</f>
        <v>53.609554</v>
      </c>
      <c r="F39" s="67"/>
      <c r="G39" s="68"/>
      <c r="H39" s="69"/>
      <c r="I39" s="70"/>
      <c r="J39" s="10"/>
      <c r="K39" s="10"/>
      <c r="L39" s="63" t="s">
        <v>81</v>
      </c>
      <c r="M39" s="35"/>
      <c r="N39" s="35"/>
      <c r="O39" s="66" t="n">
        <f aca="false">+O11+O37</f>
        <v>454.874</v>
      </c>
      <c r="P39" s="35"/>
      <c r="Q39" s="71" t="n">
        <v>443.5</v>
      </c>
      <c r="R39" s="10"/>
      <c r="S39" s="10"/>
      <c r="T39" s="10"/>
      <c r="U39" s="10"/>
      <c r="V39" s="10"/>
      <c r="W39" s="10"/>
      <c r="X39" s="10"/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57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2" customFormat="false" ht="15" hidden="false" customHeight="false" outlineLevel="0" collapsed="false">
      <c r="B42" s="72" t="s">
        <v>82</v>
      </c>
      <c r="C42" s="73"/>
      <c r="D42" s="73"/>
      <c r="E42" s="74" t="n">
        <v>-4.8</v>
      </c>
      <c r="F42" s="73"/>
      <c r="G42" s="73"/>
      <c r="H42" s="73"/>
      <c r="I42" s="75"/>
      <c r="J42" s="60"/>
      <c r="K42" s="60"/>
      <c r="L42" s="72" t="s">
        <v>82</v>
      </c>
      <c r="M42" s="73"/>
      <c r="N42" s="73"/>
      <c r="O42" s="76" t="n">
        <v>-44.7</v>
      </c>
      <c r="P42" s="76"/>
      <c r="Q42" s="77"/>
      <c r="R42" s="10"/>
    </row>
    <row r="43" customFormat="false" ht="4.5" hidden="false" customHeight="true" outlineLevel="0" collapsed="false">
      <c r="B43" s="22"/>
      <c r="C43" s="60"/>
      <c r="D43" s="60"/>
      <c r="E43" s="62"/>
      <c r="F43" s="60"/>
      <c r="G43" s="60"/>
      <c r="H43" s="60"/>
      <c r="I43" s="78"/>
      <c r="J43" s="60"/>
      <c r="K43" s="60"/>
      <c r="L43" s="22"/>
      <c r="M43" s="60"/>
      <c r="N43" s="60"/>
      <c r="O43" s="62"/>
      <c r="P43" s="62"/>
      <c r="Q43" s="79"/>
      <c r="R43" s="10"/>
    </row>
    <row r="44" customFormat="false" ht="15" hidden="false" customHeight="false" outlineLevel="0" collapsed="false">
      <c r="B44" s="27" t="s">
        <v>83</v>
      </c>
      <c r="C44" s="60"/>
      <c r="D44" s="60"/>
      <c r="E44" s="24" t="n">
        <f aca="false">0.2</f>
        <v>0.2</v>
      </c>
      <c r="F44" s="60"/>
      <c r="G44" s="60"/>
      <c r="H44" s="60"/>
      <c r="I44" s="78"/>
      <c r="J44" s="60"/>
      <c r="K44" s="60"/>
      <c r="L44" s="22"/>
      <c r="M44" s="60"/>
      <c r="N44" s="60"/>
      <c r="O44" s="24" t="n">
        <f aca="false">0.508+1.266-0.534+E44</f>
        <v>1.44</v>
      </c>
      <c r="P44" s="62"/>
      <c r="Q44" s="30"/>
      <c r="R44" s="10"/>
    </row>
    <row r="45" customFormat="false" ht="15" hidden="false" customHeight="false" outlineLevel="0" collapsed="false">
      <c r="B45" s="27" t="s">
        <v>84</v>
      </c>
      <c r="C45" s="60"/>
      <c r="D45" s="60"/>
      <c r="E45" s="80" t="n">
        <v>-0.2</v>
      </c>
      <c r="F45" s="60"/>
      <c r="G45" s="60"/>
      <c r="H45" s="60"/>
      <c r="I45" s="78"/>
      <c r="J45" s="60"/>
      <c r="K45" s="60"/>
      <c r="L45" s="22"/>
      <c r="M45" s="60"/>
      <c r="N45" s="60"/>
      <c r="O45" s="80" t="n">
        <f aca="false">+E45</f>
        <v>-0.2</v>
      </c>
      <c r="P45" s="62"/>
      <c r="Q45" s="30"/>
      <c r="R45" s="10"/>
    </row>
    <row r="46" customFormat="false" ht="15" hidden="false" customHeight="false" outlineLevel="0" collapsed="false">
      <c r="B46" s="63" t="s">
        <v>85</v>
      </c>
      <c r="C46" s="35"/>
      <c r="D46" s="35"/>
      <c r="E46" s="65" t="n">
        <f aca="false">SUM(E42:E45)</f>
        <v>-4.8</v>
      </c>
      <c r="F46" s="35"/>
      <c r="G46" s="35"/>
      <c r="H46" s="64"/>
      <c r="I46" s="81"/>
      <c r="J46" s="23"/>
      <c r="K46" s="23"/>
      <c r="L46" s="63" t="s">
        <v>85</v>
      </c>
      <c r="M46" s="35"/>
      <c r="N46" s="35"/>
      <c r="O46" s="65" t="n">
        <f aca="false">SUM(O42:O45)</f>
        <v>-43.46</v>
      </c>
      <c r="P46" s="80"/>
      <c r="Q46" s="82" t="n">
        <v>-49</v>
      </c>
      <c r="R46" s="10"/>
      <c r="S46" s="2" t="s">
        <v>86</v>
      </c>
    </row>
    <row r="47" customFormat="false" ht="12.75" hidden="false" customHeight="false" outlineLevel="0" collapsed="false">
      <c r="E47" s="10"/>
      <c r="O47" s="57"/>
      <c r="P47" s="57"/>
      <c r="Q47" s="57"/>
      <c r="S47" s="2" t="s">
        <v>87</v>
      </c>
    </row>
    <row r="48" customFormat="false" ht="12.75" hidden="false" customHeight="false" outlineLevel="0" collapsed="false">
      <c r="E48" s="10"/>
      <c r="O48" s="57"/>
      <c r="P48" s="57"/>
      <c r="Q48" s="57"/>
      <c r="S48" s="2" t="s">
        <v>88</v>
      </c>
    </row>
    <row r="49" customFormat="false" ht="15" hidden="false" customHeight="false" outlineLevel="0" collapsed="false">
      <c r="B49" s="72" t="s">
        <v>89</v>
      </c>
      <c r="C49" s="73"/>
      <c r="D49" s="73"/>
      <c r="E49" s="76" t="n">
        <v>2.3</v>
      </c>
      <c r="F49" s="73"/>
      <c r="G49" s="73"/>
      <c r="H49" s="73"/>
      <c r="I49" s="75"/>
      <c r="J49" s="60"/>
      <c r="K49" s="60"/>
      <c r="L49" s="72" t="s">
        <v>89</v>
      </c>
      <c r="M49" s="73"/>
      <c r="N49" s="73"/>
      <c r="O49" s="76" t="n">
        <v>2.9</v>
      </c>
      <c r="P49" s="76"/>
      <c r="Q49" s="77"/>
      <c r="R49" s="10"/>
      <c r="S49" s="10"/>
    </row>
    <row r="50" customFormat="false" ht="14.25" hidden="false" customHeight="false" outlineLevel="0" collapsed="false">
      <c r="B50" s="27" t="s">
        <v>90</v>
      </c>
      <c r="C50" s="23"/>
      <c r="D50" s="23"/>
      <c r="E50" s="24" t="n">
        <v>-2.3</v>
      </c>
      <c r="F50" s="23"/>
      <c r="G50" s="23"/>
      <c r="H50" s="23"/>
      <c r="I50" s="28"/>
      <c r="J50" s="23"/>
      <c r="K50" s="23"/>
      <c r="L50" s="27"/>
      <c r="M50" s="23"/>
      <c r="N50" s="23"/>
      <c r="O50" s="24" t="n">
        <f aca="false">0.203+0.028+E50</f>
        <v>-2.069</v>
      </c>
      <c r="P50" s="23"/>
      <c r="Q50" s="30"/>
      <c r="R50" s="10"/>
    </row>
    <row r="51" customFormat="false" ht="14.25" hidden="false" customHeight="false" outlineLevel="0" collapsed="false">
      <c r="B51" s="27" t="s">
        <v>91</v>
      </c>
      <c r="C51" s="23"/>
      <c r="D51" s="23"/>
      <c r="E51" s="80" t="n">
        <v>0.1</v>
      </c>
      <c r="F51" s="23"/>
      <c r="G51" s="23"/>
      <c r="H51" s="23"/>
      <c r="I51" s="28"/>
      <c r="J51" s="23"/>
      <c r="K51" s="23"/>
      <c r="L51" s="27"/>
      <c r="M51" s="23"/>
      <c r="N51" s="23"/>
      <c r="O51" s="80" t="n">
        <f aca="false">E51</f>
        <v>0.1</v>
      </c>
      <c r="P51" s="23"/>
      <c r="Q51" s="30"/>
      <c r="R51" s="10"/>
    </row>
    <row r="52" customFormat="false" ht="15" hidden="false" customHeight="false" outlineLevel="0" collapsed="false">
      <c r="B52" s="63" t="s">
        <v>92</v>
      </c>
      <c r="C52" s="35"/>
      <c r="D52" s="35"/>
      <c r="E52" s="65" t="n">
        <f aca="false">SUM(E49:E51)</f>
        <v>0.1</v>
      </c>
      <c r="F52" s="35"/>
      <c r="G52" s="35"/>
      <c r="H52" s="64"/>
      <c r="I52" s="81"/>
      <c r="J52" s="23"/>
      <c r="K52" s="23"/>
      <c r="L52" s="63" t="s">
        <v>92</v>
      </c>
      <c r="M52" s="35"/>
      <c r="N52" s="35"/>
      <c r="O52" s="65" t="n">
        <f aca="false">SUM(O49:O51)</f>
        <v>0.931</v>
      </c>
      <c r="P52" s="80"/>
      <c r="Q52" s="82" t="n">
        <v>9.9</v>
      </c>
      <c r="R52" s="10"/>
    </row>
    <row r="55" customFormat="false" ht="15" hidden="false" customHeight="false" outlineLevel="0" collapsed="false">
      <c r="B55" s="72" t="s">
        <v>93</v>
      </c>
      <c r="C55" s="73"/>
      <c r="D55" s="73"/>
      <c r="E55" s="76" t="n">
        <f aca="false">+E11+E42+E49</f>
        <v>51.109554</v>
      </c>
      <c r="F55" s="73"/>
      <c r="G55" s="73"/>
      <c r="H55" s="73"/>
      <c r="I55" s="75"/>
      <c r="J55" s="83"/>
      <c r="K55" s="83"/>
      <c r="L55" s="72" t="s">
        <v>94</v>
      </c>
      <c r="M55" s="73"/>
      <c r="N55" s="73"/>
      <c r="O55" s="76" t="n">
        <f aca="false">+O11+O42+O49</f>
        <v>408.1</v>
      </c>
      <c r="P55" s="76"/>
      <c r="Q55" s="77"/>
      <c r="R55" s="10"/>
    </row>
    <row r="56" customFormat="false" ht="15" hidden="false" customHeight="false" outlineLevel="0" collapsed="false">
      <c r="B56" s="22" t="s">
        <v>95</v>
      </c>
      <c r="C56" s="60"/>
      <c r="D56" s="60"/>
      <c r="E56" s="62" t="n">
        <f aca="false">+E37</f>
        <v>0</v>
      </c>
      <c r="F56" s="60"/>
      <c r="G56" s="60"/>
      <c r="H56" s="60"/>
      <c r="I56" s="78"/>
      <c r="J56" s="83"/>
      <c r="K56" s="83"/>
      <c r="L56" s="22" t="s">
        <v>95</v>
      </c>
      <c r="M56" s="60"/>
      <c r="N56" s="60"/>
      <c r="O56" s="62" t="n">
        <f aca="false">O37</f>
        <v>4.974</v>
      </c>
      <c r="P56" s="62"/>
      <c r="Q56" s="79"/>
      <c r="R56" s="10"/>
    </row>
    <row r="57" customFormat="false" ht="15" hidden="false" customHeight="false" outlineLevel="0" collapsed="false">
      <c r="B57" s="22" t="s">
        <v>96</v>
      </c>
      <c r="C57" s="23"/>
      <c r="D57" s="23"/>
      <c r="E57" s="62" t="n">
        <f aca="false">+E44+E45</f>
        <v>0</v>
      </c>
      <c r="F57" s="60"/>
      <c r="G57" s="60"/>
      <c r="H57" s="60"/>
      <c r="I57" s="78"/>
      <c r="J57" s="83"/>
      <c r="K57" s="83"/>
      <c r="L57" s="22" t="s">
        <v>96</v>
      </c>
      <c r="M57" s="60"/>
      <c r="N57" s="60"/>
      <c r="O57" s="51" t="n">
        <f aca="false">O44+O45</f>
        <v>1.24</v>
      </c>
      <c r="P57" s="60"/>
      <c r="Q57" s="79"/>
      <c r="R57" s="10"/>
    </row>
    <row r="58" customFormat="false" ht="15" hidden="false" customHeight="false" outlineLevel="0" collapsed="false">
      <c r="B58" s="22" t="s">
        <v>97</v>
      </c>
      <c r="C58" s="23"/>
      <c r="D58" s="23"/>
      <c r="E58" s="49" t="n">
        <f aca="false">SUM(E50:E51)</f>
        <v>-2.2</v>
      </c>
      <c r="F58" s="60"/>
      <c r="G58" s="60"/>
      <c r="H58" s="60"/>
      <c r="I58" s="78"/>
      <c r="J58" s="83"/>
      <c r="K58" s="83"/>
      <c r="L58" s="22" t="s">
        <v>97</v>
      </c>
      <c r="M58" s="60"/>
      <c r="N58" s="60"/>
      <c r="O58" s="65" t="n">
        <f aca="false">SUM(O50:O51)</f>
        <v>-1.969</v>
      </c>
      <c r="P58" s="60"/>
      <c r="Q58" s="84"/>
      <c r="R58" s="10"/>
    </row>
    <row r="59" customFormat="false" ht="15" hidden="false" customHeight="false" outlineLevel="0" collapsed="false">
      <c r="B59" s="63" t="s">
        <v>98</v>
      </c>
      <c r="C59" s="35"/>
      <c r="D59" s="35"/>
      <c r="E59" s="66" t="n">
        <f aca="false">SUM(E55:E58)</f>
        <v>48.909554</v>
      </c>
      <c r="F59" s="35"/>
      <c r="G59" s="35"/>
      <c r="H59" s="64"/>
      <c r="I59" s="81"/>
      <c r="J59" s="10"/>
      <c r="K59" s="10"/>
      <c r="L59" s="63" t="s">
        <v>99</v>
      </c>
      <c r="M59" s="35"/>
      <c r="N59" s="35"/>
      <c r="O59" s="66" t="n">
        <f aca="false">SUM(O55:O58)</f>
        <v>412.345</v>
      </c>
      <c r="P59" s="85"/>
      <c r="Q59" s="71" t="n">
        <f aca="false">+Q39+Q46+Q52</f>
        <v>404.4</v>
      </c>
      <c r="R59" s="10"/>
    </row>
    <row r="61" customFormat="false" ht="15" hidden="false" customHeight="false" outlineLevel="0" collapsed="false">
      <c r="B61" s="86" t="s">
        <v>100</v>
      </c>
      <c r="O61" s="87"/>
      <c r="Q61" s="87" t="n">
        <f aca="false">O59-Q59</f>
        <v>7.94499999999999</v>
      </c>
    </row>
  </sheetData>
  <mergeCells count="6">
    <mergeCell ref="B1:S1"/>
    <mergeCell ref="B2:S2"/>
    <mergeCell ref="B3:S3"/>
    <mergeCell ref="B4:S4"/>
    <mergeCell ref="B7:I7"/>
    <mergeCell ref="L7:Q7"/>
  </mergeCells>
  <printOptions headings="false" gridLines="false" gridLinesSet="true" horizontalCentered="false" verticalCentered="false"/>
  <pageMargins left="0.25" right="0.25" top="0.279861111111111" bottom="0.410416666666667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&amp;T&amp;CPage 1 of 2&amp;R&amp;F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29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100" workbookViewId="0">
      <selection pane="topLeft" activeCell="F64" activeCellId="0" sqref="F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3.42"/>
    <col collapsed="false" customWidth="true" hidden="false" outlineLevel="0" max="2" min="2" style="2" width="41.28"/>
    <col collapsed="false" customWidth="true" hidden="false" outlineLevel="0" max="3" min="3" style="2" width="10.71"/>
    <col collapsed="false" customWidth="true" hidden="true" outlineLevel="0" max="4" min="4" style="2" width="14.7"/>
    <col collapsed="false" customWidth="true" hidden="true" outlineLevel="0" max="5" min="5" style="2" width="11.42"/>
    <col collapsed="false" customWidth="true" hidden="false" outlineLevel="0" max="6" min="6" style="2" width="16.84"/>
    <col collapsed="false" customWidth="true" hidden="false" outlineLevel="0" max="7" min="7" style="2" width="2.42"/>
    <col collapsed="false" customWidth="true" hidden="false" outlineLevel="0" max="8" min="8" style="2" width="1.56"/>
    <col collapsed="false" customWidth="true" hidden="true" outlineLevel="0" max="9" min="9" style="2" width="14.7"/>
    <col collapsed="false" customWidth="true" hidden="true" outlineLevel="0" max="10" min="10" style="2" width="11.42"/>
    <col collapsed="false" customWidth="true" hidden="false" outlineLevel="0" max="11" min="11" style="2" width="15.7"/>
    <col collapsed="false" customWidth="true" hidden="false" outlineLevel="0" max="12" min="12" style="2" width="3.99"/>
    <col collapsed="false" customWidth="true" hidden="true" outlineLevel="0" max="13" min="13" style="2" width="14.7"/>
    <col collapsed="false" customWidth="true" hidden="true" outlineLevel="0" max="14" min="14" style="2" width="11.42"/>
    <col collapsed="false" customWidth="true" hidden="false" outlineLevel="0" max="15" min="15" style="2" width="15.28"/>
    <col collapsed="false" customWidth="true" hidden="false" outlineLevel="0" max="16" min="16" style="2" width="3.99"/>
    <col collapsed="false" customWidth="true" hidden="false" outlineLevel="0" max="17" min="17" style="2" width="13.41"/>
    <col collapsed="false" customWidth="true" hidden="false" outlineLevel="0" max="18" min="18" style="2" width="3.85"/>
    <col collapsed="false" customWidth="true" hidden="false" outlineLevel="0" max="19" min="19" style="2" width="12.85"/>
    <col collapsed="false" customWidth="true" hidden="false" outlineLevel="0" max="23" min="23" style="2" width="11.7"/>
  </cols>
  <sheetData>
    <row r="1" customFormat="false" ht="9.75" hidden="false" customHeight="true" outlineLevel="0" collapsed="false">
      <c r="S1" s="88"/>
    </row>
    <row r="2" customFormat="false" ht="20.25" hidden="false" customHeight="false" outlineLevel="0" collapsed="false">
      <c r="B2" s="89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customFormat="false" ht="20.25" hidden="false" customHeight="false" outlineLevel="0" collapsed="false">
      <c r="B3" s="89" t="s">
        <v>102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customFormat="false" ht="20.25" hidden="false" customHeight="false" outlineLevel="0" collapsed="false">
      <c r="B4" s="90" t="s">
        <v>103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customFormat="false" ht="20.25" hidden="false" customHeight="true" outlineLevel="0" collapsed="false">
      <c r="B5" s="91" t="s">
        <v>104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customFormat="false" ht="12.75" hidden="false" customHeight="false" outlineLevel="0" collapsed="false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customFormat="false" ht="15.75" hidden="false" customHeight="false" outlineLevel="0" collapsed="false">
      <c r="B7" s="92"/>
      <c r="C7" s="92"/>
      <c r="D7" s="32"/>
      <c r="E7" s="32"/>
      <c r="F7" s="93"/>
      <c r="G7" s="93"/>
      <c r="H7" s="93"/>
      <c r="I7" s="92"/>
      <c r="J7" s="92"/>
      <c r="K7" s="92"/>
      <c r="L7" s="92"/>
      <c r="M7" s="32"/>
      <c r="N7" s="32"/>
      <c r="O7" s="92"/>
      <c r="P7" s="10"/>
      <c r="Q7" s="94" t="s">
        <v>105</v>
      </c>
      <c r="R7" s="94"/>
      <c r="S7" s="9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customFormat="false" ht="15.75" hidden="false" customHeight="false" outlineLevel="0" collapsed="false">
      <c r="B8" s="32"/>
      <c r="C8" s="32"/>
      <c r="D8" s="32"/>
      <c r="E8" s="32"/>
      <c r="F8" s="94" t="s">
        <v>46</v>
      </c>
      <c r="G8" s="7"/>
      <c r="H8" s="95"/>
      <c r="I8" s="94" t="s">
        <v>106</v>
      </c>
      <c r="J8" s="94"/>
      <c r="K8" s="94"/>
      <c r="L8" s="96"/>
      <c r="M8" s="32"/>
      <c r="N8" s="32"/>
      <c r="O8" s="94" t="s">
        <v>105</v>
      </c>
      <c r="P8" s="10"/>
      <c r="Q8" s="97" t="s">
        <v>107</v>
      </c>
      <c r="R8" s="97"/>
      <c r="S8" s="9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customFormat="false" ht="15.75" hidden="false" customHeight="false" outlineLevel="0" collapsed="false">
      <c r="B9" s="98" t="s">
        <v>108</v>
      </c>
      <c r="C9" s="99"/>
      <c r="D9" s="100" t="s">
        <v>109</v>
      </c>
      <c r="E9" s="101" t="s">
        <v>110</v>
      </c>
      <c r="F9" s="97" t="s">
        <v>105</v>
      </c>
      <c r="G9" s="101"/>
      <c r="H9" s="96"/>
      <c r="I9" s="100" t="s">
        <v>109</v>
      </c>
      <c r="J9" s="101" t="s">
        <v>110</v>
      </c>
      <c r="K9" s="97" t="s">
        <v>105</v>
      </c>
      <c r="L9" s="96"/>
      <c r="M9" s="102" t="s">
        <v>109</v>
      </c>
      <c r="N9" s="101" t="s">
        <v>110</v>
      </c>
      <c r="O9" s="97" t="s">
        <v>111</v>
      </c>
      <c r="P9" s="10"/>
      <c r="Q9" s="103" t="s">
        <v>112</v>
      </c>
      <c r="R9" s="7"/>
      <c r="S9" s="104" t="s">
        <v>113</v>
      </c>
      <c r="T9" s="105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customFormat="false" ht="8.25" hidden="false" customHeight="true" outlineLevel="0" collapsed="false">
      <c r="B10" s="83"/>
      <c r="C10" s="83"/>
      <c r="D10" s="106"/>
      <c r="E10" s="32"/>
      <c r="F10" s="107"/>
      <c r="G10" s="83"/>
      <c r="H10" s="83"/>
      <c r="I10" s="106"/>
      <c r="J10" s="32"/>
      <c r="K10" s="108"/>
      <c r="L10" s="32"/>
      <c r="M10" s="106"/>
      <c r="N10" s="32"/>
      <c r="O10" s="108"/>
      <c r="P10" s="10"/>
      <c r="Q10" s="19"/>
      <c r="S10" s="18"/>
      <c r="T10" s="105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customFormat="false" ht="15" hidden="false" customHeight="false" outlineLevel="0" collapsed="false">
      <c r="B11" s="83" t="s">
        <v>114</v>
      </c>
      <c r="C11" s="83"/>
      <c r="D11" s="106"/>
      <c r="E11" s="32"/>
      <c r="F11" s="109" t="n">
        <f aca="false">+Data!N3/1000</f>
        <v>22493.481</v>
      </c>
      <c r="G11" s="110"/>
      <c r="H11" s="83"/>
      <c r="I11" s="106"/>
      <c r="J11" s="32"/>
      <c r="K11" s="109" t="n">
        <f aca="false">+Data!S3/1000</f>
        <v>21838.008</v>
      </c>
      <c r="L11" s="32"/>
      <c r="M11" s="106"/>
      <c r="N11" s="32"/>
      <c r="O11" s="111" t="n">
        <f aca="false">+F11-K11</f>
        <v>655.472999999998</v>
      </c>
      <c r="P11" s="10"/>
      <c r="Q11" s="112"/>
      <c r="R11" s="113"/>
      <c r="S11" s="114"/>
      <c r="T11" s="105"/>
      <c r="U11" s="115"/>
      <c r="V11" s="116"/>
      <c r="W11" s="117"/>
      <c r="X11" s="10"/>
      <c r="Y11" s="10"/>
      <c r="Z11" s="10"/>
      <c r="AA11" s="10"/>
      <c r="AB11" s="10"/>
      <c r="AC11" s="10"/>
      <c r="AD11" s="10"/>
    </row>
    <row r="12" customFormat="false" ht="15" hidden="false" customHeight="false" outlineLevel="0" collapsed="false">
      <c r="B12" s="83" t="s">
        <v>115</v>
      </c>
      <c r="C12" s="83"/>
      <c r="D12" s="106"/>
      <c r="E12" s="32"/>
      <c r="F12" s="109" t="n">
        <f aca="false">+Data!N2/1000</f>
        <v>23431.485</v>
      </c>
      <c r="G12" s="110"/>
      <c r="H12" s="83"/>
      <c r="I12" s="106"/>
      <c r="J12" s="32"/>
      <c r="K12" s="109" t="n">
        <f aca="false">+Data!S2/1000</f>
        <v>22777.088</v>
      </c>
      <c r="L12" s="32"/>
      <c r="M12" s="106"/>
      <c r="N12" s="32"/>
      <c r="O12" s="111" t="n">
        <f aca="false">+F12-K12</f>
        <v>654.397000000001</v>
      </c>
      <c r="P12" s="10"/>
      <c r="Q12" s="112"/>
      <c r="R12" s="113"/>
      <c r="S12" s="114"/>
      <c r="T12" s="105"/>
      <c r="U12" s="115"/>
      <c r="V12" s="116"/>
      <c r="W12" s="117"/>
      <c r="X12" s="10"/>
      <c r="Y12" s="10"/>
      <c r="Z12" s="10"/>
      <c r="AA12" s="10"/>
      <c r="AB12" s="10"/>
      <c r="AC12" s="10"/>
      <c r="AD12" s="10"/>
    </row>
    <row r="13" customFormat="false" ht="15" hidden="false" customHeight="false" outlineLevel="0" collapsed="false">
      <c r="B13" s="83" t="s">
        <v>116</v>
      </c>
      <c r="C13" s="83"/>
      <c r="D13" s="118"/>
      <c r="E13" s="119"/>
      <c r="F13" s="120" t="n">
        <v>0</v>
      </c>
      <c r="G13" s="121"/>
      <c r="H13" s="122"/>
      <c r="I13" s="123"/>
      <c r="J13" s="124"/>
      <c r="K13" s="125" t="n">
        <v>0</v>
      </c>
      <c r="L13" s="32"/>
      <c r="M13" s="118"/>
      <c r="N13" s="119"/>
      <c r="O13" s="126" t="n">
        <f aca="false">+F13-K13</f>
        <v>0</v>
      </c>
      <c r="P13" s="10"/>
      <c r="Q13" s="112"/>
      <c r="R13" s="113"/>
      <c r="S13" s="114"/>
      <c r="T13" s="105"/>
      <c r="U13" s="115"/>
      <c r="V13" s="116"/>
      <c r="W13" s="117"/>
      <c r="X13" s="10"/>
      <c r="Y13" s="10"/>
      <c r="Z13" s="10"/>
      <c r="AA13" s="10"/>
      <c r="AB13" s="10"/>
      <c r="AC13" s="10"/>
      <c r="AD13" s="10"/>
    </row>
    <row r="14" customFormat="false" ht="12.75" hidden="false" customHeight="false" outlineLevel="0" collapsed="false">
      <c r="B14" s="83" t="s">
        <v>117</v>
      </c>
      <c r="C14" s="83"/>
      <c r="D14" s="127"/>
      <c r="E14" s="128"/>
      <c r="F14" s="109" t="n">
        <f aca="false">SUM(F11:F13)</f>
        <v>45924.966</v>
      </c>
      <c r="G14" s="110"/>
      <c r="H14" s="129"/>
      <c r="I14" s="127"/>
      <c r="J14" s="128"/>
      <c r="K14" s="130" t="n">
        <f aca="false">SUM(K11:K13)</f>
        <v>44615.096</v>
      </c>
      <c r="L14" s="129"/>
      <c r="M14" s="131"/>
      <c r="N14" s="132"/>
      <c r="O14" s="109" t="n">
        <f aca="false">SUM(O11:O13)</f>
        <v>1309.87</v>
      </c>
      <c r="P14" s="10"/>
      <c r="Q14" s="133"/>
      <c r="R14" s="134"/>
      <c r="S14" s="135"/>
      <c r="T14" s="136"/>
      <c r="U14" s="137"/>
      <c r="V14" s="110"/>
      <c r="W14" s="138"/>
      <c r="X14" s="10"/>
      <c r="Y14" s="10"/>
      <c r="Z14" s="10"/>
      <c r="AA14" s="10"/>
      <c r="AB14" s="10"/>
      <c r="AC14" s="10"/>
      <c r="AD14" s="10"/>
    </row>
    <row r="15" customFormat="false" ht="12.75" hidden="false" customHeight="false" outlineLevel="0" collapsed="false">
      <c r="B15" s="101"/>
      <c r="C15" s="101"/>
      <c r="D15" s="139"/>
      <c r="E15" s="140"/>
      <c r="F15" s="141"/>
      <c r="G15" s="142"/>
      <c r="H15" s="143"/>
      <c r="I15" s="139"/>
      <c r="J15" s="140"/>
      <c r="K15" s="109"/>
      <c r="L15" s="140"/>
      <c r="M15" s="144"/>
      <c r="N15" s="129"/>
      <c r="O15" s="109"/>
      <c r="P15" s="10"/>
      <c r="Q15" s="133"/>
      <c r="R15" s="134"/>
      <c r="S15" s="135"/>
      <c r="T15" s="136"/>
      <c r="U15" s="57"/>
      <c r="V15" s="10"/>
      <c r="W15" s="10"/>
      <c r="X15" s="10"/>
      <c r="Y15" s="10"/>
      <c r="Z15" s="10"/>
      <c r="AA15" s="10"/>
      <c r="AB15" s="10"/>
      <c r="AC15" s="10"/>
      <c r="AD15" s="10"/>
    </row>
    <row r="16" customFormat="false" ht="12.75" hidden="false" customHeight="false" outlineLevel="0" collapsed="false">
      <c r="B16" s="83" t="s">
        <v>54</v>
      </c>
      <c r="C16" s="83"/>
      <c r="D16" s="127"/>
      <c r="E16" s="128"/>
      <c r="F16" s="109" t="n">
        <f aca="false">+Data!N5/1000</f>
        <v>2214.564</v>
      </c>
      <c r="G16" s="110"/>
      <c r="H16" s="129"/>
      <c r="I16" s="127"/>
      <c r="J16" s="128"/>
      <c r="K16" s="109" t="n">
        <f aca="false">+Data!S6/1000</f>
        <v>2249.35</v>
      </c>
      <c r="L16" s="129"/>
      <c r="M16" s="131"/>
      <c r="N16" s="132"/>
      <c r="O16" s="109" t="n">
        <f aca="false">+F16-K16</f>
        <v>-34.7860000000001</v>
      </c>
      <c r="P16" s="10"/>
      <c r="Q16" s="133"/>
      <c r="R16" s="134"/>
      <c r="S16" s="135"/>
      <c r="T16" s="105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customFormat="false" ht="8.25" hidden="false" customHeight="true" outlineLevel="0" collapsed="false">
      <c r="B17" s="83"/>
      <c r="C17" s="83"/>
      <c r="D17" s="127"/>
      <c r="E17" s="128"/>
      <c r="F17" s="109"/>
      <c r="G17" s="110"/>
      <c r="H17" s="129"/>
      <c r="I17" s="127"/>
      <c r="J17" s="128"/>
      <c r="K17" s="109"/>
      <c r="L17" s="129"/>
      <c r="M17" s="131"/>
      <c r="N17" s="132"/>
      <c r="O17" s="109"/>
      <c r="P17" s="10"/>
      <c r="Q17" s="133"/>
      <c r="R17" s="134"/>
      <c r="S17" s="135"/>
      <c r="T17" s="105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customFormat="false" ht="12.75" hidden="false" customHeight="false" outlineLevel="0" collapsed="false">
      <c r="B18" s="83" t="s">
        <v>118</v>
      </c>
      <c r="C18" s="83"/>
      <c r="D18" s="127"/>
      <c r="E18" s="128"/>
      <c r="F18" s="109" t="n">
        <f aca="false">+Data!N4/1000</f>
        <v>44.151</v>
      </c>
      <c r="G18" s="110"/>
      <c r="H18" s="129"/>
      <c r="I18" s="127"/>
      <c r="J18" s="128"/>
      <c r="K18" s="109" t="n">
        <f aca="false">+Data!S5/1000</f>
        <v>36.6</v>
      </c>
      <c r="L18" s="129"/>
      <c r="M18" s="131"/>
      <c r="N18" s="132"/>
      <c r="O18" s="109" t="n">
        <f aca="false">+F18-K18</f>
        <v>7.551</v>
      </c>
      <c r="P18" s="10"/>
      <c r="Q18" s="133"/>
      <c r="R18" s="134"/>
      <c r="S18" s="135"/>
      <c r="T18" s="105"/>
      <c r="U18" s="10"/>
      <c r="V18" s="10"/>
    </row>
    <row r="19" customFormat="false" ht="8.25" hidden="false" customHeight="true" outlineLevel="0" collapsed="false">
      <c r="B19" s="83"/>
      <c r="C19" s="83"/>
      <c r="D19" s="127"/>
      <c r="E19" s="128"/>
      <c r="F19" s="109"/>
      <c r="G19" s="110"/>
      <c r="H19" s="129"/>
      <c r="I19" s="127"/>
      <c r="J19" s="128"/>
      <c r="K19" s="109"/>
      <c r="L19" s="129"/>
      <c r="M19" s="131"/>
      <c r="N19" s="132"/>
      <c r="O19" s="109"/>
      <c r="P19" s="10"/>
      <c r="Q19" s="133"/>
      <c r="R19" s="134"/>
      <c r="S19" s="135"/>
      <c r="T19" s="105"/>
      <c r="U19" s="10"/>
      <c r="V19" s="10"/>
    </row>
    <row r="20" customFormat="false" ht="12.75" hidden="false" customHeight="false" outlineLevel="0" collapsed="false">
      <c r="B20" s="83" t="s">
        <v>38</v>
      </c>
      <c r="C20" s="83"/>
      <c r="D20" s="127"/>
      <c r="E20" s="128"/>
      <c r="F20" s="125" t="n">
        <v>1157</v>
      </c>
      <c r="G20" s="110"/>
      <c r="H20" s="129"/>
      <c r="I20" s="127"/>
      <c r="J20" s="128"/>
      <c r="K20" s="125" t="n">
        <v>1154</v>
      </c>
      <c r="L20" s="129"/>
      <c r="M20" s="131"/>
      <c r="N20" s="145"/>
      <c r="O20" s="109" t="n">
        <f aca="false">+F20-K20</f>
        <v>3</v>
      </c>
      <c r="P20" s="32"/>
      <c r="Q20" s="133"/>
      <c r="R20" s="134"/>
      <c r="S20" s="135"/>
      <c r="T20" s="146"/>
      <c r="U20" s="32"/>
      <c r="V20" s="32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</row>
    <row r="21" customFormat="false" ht="8.25" hidden="false" customHeight="true" outlineLevel="0" collapsed="false">
      <c r="B21" s="83"/>
      <c r="C21" s="83"/>
      <c r="D21" s="127"/>
      <c r="E21" s="128"/>
      <c r="F21" s="148"/>
      <c r="G21" s="149"/>
      <c r="H21" s="129"/>
      <c r="I21" s="150"/>
      <c r="J21" s="151"/>
      <c r="K21" s="148"/>
      <c r="L21" s="129"/>
      <c r="M21" s="131"/>
      <c r="N21" s="145"/>
      <c r="O21" s="152"/>
      <c r="P21" s="10"/>
      <c r="Q21" s="153"/>
      <c r="R21" s="146"/>
      <c r="S21" s="154"/>
      <c r="T21" s="105"/>
      <c r="U21" s="10"/>
      <c r="V21" s="10"/>
    </row>
    <row r="22" customFormat="false" ht="12.75" hidden="false" customHeight="false" outlineLevel="0" collapsed="false">
      <c r="B22" s="155" t="s">
        <v>119</v>
      </c>
      <c r="C22" s="156"/>
      <c r="D22" s="157" t="n">
        <f aca="false">SUM(D14:D20)</f>
        <v>0</v>
      </c>
      <c r="E22" s="158"/>
      <c r="F22" s="159" t="n">
        <f aca="false">SUM(F14:F20)</f>
        <v>49340.681</v>
      </c>
      <c r="G22" s="142"/>
      <c r="H22" s="160"/>
      <c r="I22" s="157" t="n">
        <f aca="false">SUM(I14:I20)</f>
        <v>0</v>
      </c>
      <c r="J22" s="161"/>
      <c r="K22" s="159" t="n">
        <f aca="false">SUM(K14:K20)</f>
        <v>48055.046</v>
      </c>
      <c r="L22" s="162"/>
      <c r="M22" s="157" t="n">
        <f aca="false">SUM(M14:M20)</f>
        <v>0</v>
      </c>
      <c r="N22" s="158"/>
      <c r="O22" s="159" t="n">
        <f aca="false">SUM(O14:O20)</f>
        <v>1285.635</v>
      </c>
      <c r="P22" s="10"/>
      <c r="Q22" s="163"/>
      <c r="R22" s="164"/>
      <c r="S22" s="165"/>
      <c r="T22" s="105"/>
      <c r="U22" s="10"/>
      <c r="V22" s="10"/>
    </row>
    <row r="23" customFormat="false" ht="9" hidden="false" customHeight="true" outlineLevel="0" collapsed="false">
      <c r="B23" s="83"/>
      <c r="C23" s="83"/>
      <c r="D23" s="144"/>
      <c r="E23" s="129"/>
      <c r="F23" s="166"/>
      <c r="G23" s="129"/>
      <c r="H23" s="129"/>
      <c r="I23" s="144"/>
      <c r="J23" s="129"/>
      <c r="K23" s="167"/>
      <c r="L23" s="129"/>
      <c r="M23" s="144"/>
      <c r="N23" s="129"/>
      <c r="O23" s="167"/>
      <c r="P23" s="10"/>
      <c r="Q23" s="168"/>
      <c r="R23" s="105"/>
      <c r="S23" s="169"/>
      <c r="T23" s="170"/>
    </row>
    <row r="24" customFormat="false" ht="15.75" hidden="false" customHeight="false" outlineLevel="0" collapsed="false">
      <c r="B24" s="98" t="s">
        <v>120</v>
      </c>
      <c r="C24" s="99"/>
      <c r="D24" s="144"/>
      <c r="E24" s="129"/>
      <c r="F24" s="167"/>
      <c r="G24" s="129"/>
      <c r="H24" s="129"/>
      <c r="I24" s="144"/>
      <c r="J24" s="129"/>
      <c r="K24" s="167"/>
      <c r="L24" s="129"/>
      <c r="M24" s="144"/>
      <c r="N24" s="129"/>
      <c r="O24" s="167"/>
      <c r="P24" s="10"/>
      <c r="Q24" s="168"/>
      <c r="R24" s="105"/>
      <c r="S24" s="169"/>
      <c r="T24" s="170"/>
    </row>
    <row r="25" customFormat="false" ht="8.25" hidden="false" customHeight="true" outlineLevel="0" collapsed="false">
      <c r="B25" s="83"/>
      <c r="C25" s="83"/>
      <c r="D25" s="144"/>
      <c r="E25" s="129"/>
      <c r="F25" s="167"/>
      <c r="G25" s="129"/>
      <c r="H25" s="129"/>
      <c r="I25" s="144"/>
      <c r="J25" s="129"/>
      <c r="K25" s="167"/>
      <c r="L25" s="129"/>
      <c r="M25" s="144"/>
      <c r="N25" s="129"/>
      <c r="O25" s="167"/>
      <c r="P25" s="10"/>
      <c r="Q25" s="168"/>
      <c r="R25" s="105"/>
      <c r="S25" s="169"/>
      <c r="T25" s="170"/>
    </row>
    <row r="26" customFormat="false" ht="12.75" hidden="false" customHeight="false" outlineLevel="0" collapsed="false">
      <c r="B26" s="83" t="s">
        <v>114</v>
      </c>
      <c r="C26" s="83"/>
      <c r="D26" s="131" t="n">
        <f aca="false">+Data!H3/1000</f>
        <v>35077.871</v>
      </c>
      <c r="E26" s="132" t="n">
        <f aca="false">+F26/D26</f>
        <v>0.0332169817261715</v>
      </c>
      <c r="F26" s="109" t="n">
        <f aca="false">+Data!I3/1000</f>
        <v>1165.181</v>
      </c>
      <c r="G26" s="110"/>
      <c r="H26" s="129"/>
      <c r="I26" s="131" t="n">
        <f aca="false">+Data!C3/1000</f>
        <v>40941.433</v>
      </c>
      <c r="J26" s="132" t="n">
        <f aca="false">+K26/I26</f>
        <v>0.0334509786210952</v>
      </c>
      <c r="K26" s="109" t="n">
        <f aca="false">+Data!D3/1000</f>
        <v>1369.531</v>
      </c>
      <c r="L26" s="129"/>
      <c r="M26" s="131" t="n">
        <f aca="false">+D26-I26</f>
        <v>-5863.562</v>
      </c>
      <c r="N26" s="132" t="n">
        <f aca="false">+E26-J26</f>
        <v>-0.000233996894923691</v>
      </c>
      <c r="O26" s="109" t="n">
        <f aca="false">+F26-K26</f>
        <v>-204.35</v>
      </c>
      <c r="P26" s="10"/>
      <c r="Q26" s="133" t="n">
        <f aca="false">ROUND((D26*N26),0)</f>
        <v>-8</v>
      </c>
      <c r="R26" s="134"/>
      <c r="S26" s="135" t="n">
        <f aca="false">ROUND((J26*M26),0)</f>
        <v>-196</v>
      </c>
      <c r="T26" s="170"/>
    </row>
    <row r="27" customFormat="false" ht="12.75" hidden="false" customHeight="false" outlineLevel="0" collapsed="false">
      <c r="B27" s="83" t="s">
        <v>115</v>
      </c>
      <c r="C27" s="83"/>
      <c r="D27" s="131" t="n">
        <f aca="false">+Data!H2/1000</f>
        <v>44216.815</v>
      </c>
      <c r="E27" s="132" t="n">
        <f aca="false">+F27/D27</f>
        <v>0.0358390806755303</v>
      </c>
      <c r="F27" s="109" t="n">
        <f aca="false">+Data!I2/1000</f>
        <v>1584.69</v>
      </c>
      <c r="G27" s="110"/>
      <c r="H27" s="129"/>
      <c r="I27" s="131" t="n">
        <f aca="false">+Data!C2/1000</f>
        <v>50829.185</v>
      </c>
      <c r="J27" s="132" t="n">
        <f aca="false">+K27/I27</f>
        <v>0.0347834615093671</v>
      </c>
      <c r="K27" s="109" t="n">
        <f aca="false">+Data!D2/1000</f>
        <v>1768.015</v>
      </c>
      <c r="L27" s="129"/>
      <c r="M27" s="131" t="n">
        <f aca="false">+D27-I27</f>
        <v>-6612.37</v>
      </c>
      <c r="N27" s="132" t="n">
        <f aca="false">+E27-J27</f>
        <v>0.00105561916616322</v>
      </c>
      <c r="O27" s="109" t="n">
        <f aca="false">+F27-K27</f>
        <v>-183.325</v>
      </c>
      <c r="P27" s="10"/>
      <c r="Q27" s="133" t="n">
        <f aca="false">ROUND((D27*N27),0)</f>
        <v>47</v>
      </c>
      <c r="R27" s="134"/>
      <c r="S27" s="135" t="n">
        <f aca="false">ROUND((J27*M27),0)</f>
        <v>-230</v>
      </c>
      <c r="T27" s="170"/>
    </row>
    <row r="28" customFormat="false" ht="12.75" hidden="false" customHeight="false" outlineLevel="0" collapsed="false">
      <c r="B28" s="83" t="s">
        <v>116</v>
      </c>
      <c r="C28" s="83"/>
      <c r="D28" s="171" t="n">
        <f aca="false">Data!H4/1000</f>
        <v>11.001</v>
      </c>
      <c r="E28" s="172" t="n">
        <v>0</v>
      </c>
      <c r="F28" s="173" t="n">
        <f aca="false">Data!I4/1000</f>
        <v>4.985</v>
      </c>
      <c r="G28" s="110"/>
      <c r="H28" s="129"/>
      <c r="I28" s="174" t="n">
        <v>0</v>
      </c>
      <c r="J28" s="172" t="n">
        <v>0</v>
      </c>
      <c r="K28" s="173" t="n">
        <v>0</v>
      </c>
      <c r="L28" s="129"/>
      <c r="M28" s="171" t="n">
        <f aca="false">+D28-I28</f>
        <v>11.001</v>
      </c>
      <c r="N28" s="175" t="n">
        <f aca="false">+E28-J28</f>
        <v>0</v>
      </c>
      <c r="O28" s="173" t="n">
        <f aca="false">+F28-K28</f>
        <v>4.985</v>
      </c>
      <c r="P28" s="10"/>
      <c r="Q28" s="176" t="n">
        <f aca="false">ROUND((D28*N28),0)</f>
        <v>0</v>
      </c>
      <c r="R28" s="177"/>
      <c r="S28" s="178" t="n">
        <f aca="false">ROUND((J28*M28),0)</f>
        <v>0</v>
      </c>
      <c r="T28" s="170"/>
    </row>
    <row r="29" customFormat="false" ht="12.75" hidden="false" customHeight="false" outlineLevel="0" collapsed="false">
      <c r="B29" s="83" t="s">
        <v>117</v>
      </c>
      <c r="C29" s="83"/>
      <c r="D29" s="131" t="n">
        <f aca="false">SUM(D26:D28)</f>
        <v>79305.687</v>
      </c>
      <c r="E29" s="132" t="n">
        <f aca="false">+F29/D29</f>
        <v>0.0347371809539964</v>
      </c>
      <c r="F29" s="109" t="n">
        <f aca="false">SUM(F26:F28)</f>
        <v>2754.856</v>
      </c>
      <c r="G29" s="110"/>
      <c r="H29" s="129"/>
      <c r="I29" s="131" t="n">
        <f aca="false">SUM(I26:I28)</f>
        <v>91770.618</v>
      </c>
      <c r="J29" s="132" t="n">
        <f aca="false">+K29/I29</f>
        <v>0.0341890037179438</v>
      </c>
      <c r="K29" s="109" t="n">
        <f aca="false">SUM(K26:K28)</f>
        <v>3137.546</v>
      </c>
      <c r="L29" s="129"/>
      <c r="M29" s="131" t="n">
        <f aca="false">+D29-I29</f>
        <v>-12464.931</v>
      </c>
      <c r="N29" s="132" t="n">
        <f aca="false">+E29-J29</f>
        <v>0.000548177236052598</v>
      </c>
      <c r="O29" s="109" t="n">
        <f aca="false">+F29-K29</f>
        <v>-382.69</v>
      </c>
      <c r="P29" s="10"/>
      <c r="Q29" s="133" t="n">
        <f aca="false">ROUND((D29*N29),0)</f>
        <v>43</v>
      </c>
      <c r="R29" s="134"/>
      <c r="S29" s="135" t="n">
        <f aca="false">ROUND((J29*M29),0)</f>
        <v>-426</v>
      </c>
      <c r="T29" s="170"/>
      <c r="U29" s="179"/>
    </row>
    <row r="30" customFormat="false" ht="8.25" hidden="false" customHeight="true" outlineLevel="0" collapsed="false">
      <c r="B30" s="101"/>
      <c r="C30" s="101"/>
      <c r="D30" s="144"/>
      <c r="E30" s="129"/>
      <c r="F30" s="109"/>
      <c r="G30" s="110"/>
      <c r="H30" s="129"/>
      <c r="I30" s="144"/>
      <c r="J30" s="129"/>
      <c r="K30" s="109"/>
      <c r="L30" s="129"/>
      <c r="M30" s="144"/>
      <c r="N30" s="129"/>
      <c r="O30" s="109"/>
      <c r="P30" s="10"/>
      <c r="Q30" s="133"/>
      <c r="R30" s="134"/>
      <c r="S30" s="135"/>
      <c r="T30" s="170"/>
    </row>
    <row r="31" customFormat="false" ht="12.75" hidden="false" customHeight="false" outlineLevel="0" collapsed="false">
      <c r="B31" s="83" t="s">
        <v>54</v>
      </c>
      <c r="C31" s="83"/>
      <c r="D31" s="131" t="n">
        <f aca="false">Data!H6/1000</f>
        <v>58163.288</v>
      </c>
      <c r="E31" s="132" t="n">
        <f aca="false">+F31/D31</f>
        <v>0.0189306698067001</v>
      </c>
      <c r="F31" s="109" t="n">
        <f aca="false">Data!I6/1000</f>
        <v>1101.07</v>
      </c>
      <c r="G31" s="149"/>
      <c r="H31" s="129"/>
      <c r="I31" s="131" t="n">
        <f aca="false">+Data!C7/1000</f>
        <v>56373.973</v>
      </c>
      <c r="J31" s="132" t="n">
        <f aca="false">+K31/I31</f>
        <v>0.0175900321944668</v>
      </c>
      <c r="K31" s="109" t="n">
        <f aca="false">+Data!D7/1000</f>
        <v>991.62</v>
      </c>
      <c r="L31" s="129"/>
      <c r="M31" s="131" t="n">
        <f aca="false">+D31-I31</f>
        <v>1789.315</v>
      </c>
      <c r="N31" s="132" t="n">
        <f aca="false">+E31-J31</f>
        <v>0.0013406376122333</v>
      </c>
      <c r="O31" s="109" t="n">
        <f aca="false">+F31-K31</f>
        <v>109.45</v>
      </c>
      <c r="P31" s="10"/>
      <c r="Q31" s="133" t="n">
        <f aca="false">ROUND((D31*N31),0)</f>
        <v>78</v>
      </c>
      <c r="R31" s="134"/>
      <c r="S31" s="135" t="n">
        <f aca="false">ROUND((J31*M31),0)</f>
        <v>31</v>
      </c>
      <c r="T31" s="170"/>
    </row>
    <row r="32" customFormat="false" ht="8.25" hidden="false" customHeight="true" outlineLevel="0" collapsed="false">
      <c r="B32" s="83"/>
      <c r="C32" s="83"/>
      <c r="D32" s="144"/>
      <c r="E32" s="129"/>
      <c r="F32" s="109"/>
      <c r="G32" s="110"/>
      <c r="H32" s="129"/>
      <c r="I32" s="144"/>
      <c r="J32" s="129"/>
      <c r="K32" s="109"/>
      <c r="L32" s="129"/>
      <c r="M32" s="144"/>
      <c r="N32" s="129"/>
      <c r="O32" s="109"/>
      <c r="P32" s="10"/>
      <c r="Q32" s="133"/>
      <c r="R32" s="134"/>
      <c r="S32" s="135"/>
      <c r="T32" s="170"/>
    </row>
    <row r="33" customFormat="false" ht="12.75" hidden="false" customHeight="false" outlineLevel="0" collapsed="false">
      <c r="B33" s="83" t="s">
        <v>118</v>
      </c>
      <c r="C33" s="180"/>
      <c r="D33" s="131" t="n">
        <f aca="false">Data!H5/1000</f>
        <v>4874.606</v>
      </c>
      <c r="E33" s="132" t="n">
        <f aca="false">+F33/D33</f>
        <v>0.0739996217130164</v>
      </c>
      <c r="F33" s="109" t="n">
        <f aca="false">Data!I5/1000</f>
        <v>360.719</v>
      </c>
      <c r="G33" s="149"/>
      <c r="H33" s="129"/>
      <c r="I33" s="131" t="n">
        <f aca="false">+Data!C6/1000</f>
        <v>3484.28</v>
      </c>
      <c r="J33" s="132" t="n">
        <f aca="false">+K33/I33</f>
        <v>0.0569248166048653</v>
      </c>
      <c r="K33" s="109" t="n">
        <f aca="false">+Data!D6/1000</f>
        <v>198.342</v>
      </c>
      <c r="L33" s="129"/>
      <c r="M33" s="131" t="n">
        <f aca="false">+D33-I33</f>
        <v>1390.326</v>
      </c>
      <c r="N33" s="132" t="n">
        <f aca="false">+E33-J33</f>
        <v>0.0170748051081511</v>
      </c>
      <c r="O33" s="109" t="n">
        <f aca="false">+F33-K33</f>
        <v>162.377</v>
      </c>
      <c r="P33" s="10"/>
      <c r="Q33" s="133" t="n">
        <f aca="false">ROUND((D33*N33),0)</f>
        <v>83</v>
      </c>
      <c r="R33" s="134"/>
      <c r="S33" s="135" t="n">
        <f aca="false">ROUND((J33*M33),0)</f>
        <v>79</v>
      </c>
      <c r="T33" s="170"/>
    </row>
    <row r="34" customFormat="false" ht="8.25" hidden="false" customHeight="true" outlineLevel="0" collapsed="false">
      <c r="B34" s="83"/>
      <c r="C34" s="83"/>
      <c r="D34" s="144"/>
      <c r="E34" s="129"/>
      <c r="F34" s="109"/>
      <c r="G34" s="110"/>
      <c r="H34" s="129"/>
      <c r="I34" s="144"/>
      <c r="J34" s="129"/>
      <c r="K34" s="109"/>
      <c r="L34" s="129"/>
      <c r="M34" s="144"/>
      <c r="N34" s="129"/>
      <c r="O34" s="109"/>
      <c r="P34" s="10"/>
      <c r="Q34" s="133"/>
      <c r="R34" s="134"/>
      <c r="S34" s="135"/>
      <c r="T34" s="170"/>
    </row>
    <row r="35" customFormat="false" ht="12.75" hidden="false" customHeight="false" outlineLevel="0" collapsed="false">
      <c r="B35" s="83" t="s">
        <v>38</v>
      </c>
      <c r="C35" s="83"/>
      <c r="D35" s="131"/>
      <c r="E35" s="132"/>
      <c r="F35" s="125" t="n">
        <v>968</v>
      </c>
      <c r="G35" s="110"/>
      <c r="H35" s="129"/>
      <c r="I35" s="131"/>
      <c r="J35" s="132"/>
      <c r="K35" s="109" t="n">
        <f aca="false">+Data!W2/1000</f>
        <v>644</v>
      </c>
      <c r="L35" s="129"/>
      <c r="M35" s="131"/>
      <c r="N35" s="132"/>
      <c r="O35" s="109" t="n">
        <f aca="false">+F35-K35</f>
        <v>324</v>
      </c>
      <c r="P35" s="10"/>
      <c r="Q35" s="133"/>
      <c r="R35" s="181"/>
      <c r="S35" s="182"/>
      <c r="T35" s="170"/>
    </row>
    <row r="36" customFormat="false" ht="8.25" hidden="false" customHeight="true" outlineLevel="0" collapsed="false">
      <c r="B36" s="32"/>
      <c r="C36" s="32"/>
      <c r="D36" s="131"/>
      <c r="E36" s="129"/>
      <c r="F36" s="167"/>
      <c r="G36" s="129"/>
      <c r="H36" s="129"/>
      <c r="I36" s="144"/>
      <c r="J36" s="129"/>
      <c r="K36" s="167"/>
      <c r="L36" s="129"/>
      <c r="M36" s="144"/>
      <c r="N36" s="129"/>
      <c r="O36" s="167"/>
      <c r="P36" s="10"/>
      <c r="Q36" s="168"/>
      <c r="R36" s="105"/>
      <c r="S36" s="169"/>
      <c r="T36" s="170"/>
    </row>
    <row r="37" customFormat="false" ht="12.75" hidden="false" customHeight="false" outlineLevel="0" collapsed="false">
      <c r="A37" s="183"/>
      <c r="B37" s="155" t="s">
        <v>121</v>
      </c>
      <c r="C37" s="156"/>
      <c r="D37" s="157" t="n">
        <f aca="false">SUM(D29:D35)</f>
        <v>142343.581</v>
      </c>
      <c r="E37" s="158"/>
      <c r="F37" s="159" t="n">
        <f aca="false">SUM(F29:F35)</f>
        <v>5184.645</v>
      </c>
      <c r="G37" s="142"/>
      <c r="H37" s="160"/>
      <c r="I37" s="157" t="n">
        <f aca="false">SUM(I29:I35)</f>
        <v>151628.871</v>
      </c>
      <c r="J37" s="158"/>
      <c r="K37" s="159" t="n">
        <f aca="false">SUM(K29:K35)</f>
        <v>4971.508</v>
      </c>
      <c r="L37" s="162"/>
      <c r="M37" s="157" t="n">
        <f aca="false">SUM(M29:M35)</f>
        <v>-9285.28999999998</v>
      </c>
      <c r="N37" s="158"/>
      <c r="O37" s="159" t="n">
        <f aca="false">SUM(O29:O35)</f>
        <v>213.137</v>
      </c>
      <c r="P37" s="83"/>
      <c r="Q37" s="184"/>
      <c r="R37" s="185"/>
      <c r="S37" s="186"/>
      <c r="T37" s="187"/>
      <c r="U37" s="183"/>
      <c r="V37" s="183"/>
      <c r="W37" s="183"/>
    </row>
    <row r="38" customFormat="false" ht="6.75" hidden="false" customHeight="true" outlineLevel="0" collapsed="false">
      <c r="B38" s="32"/>
      <c r="C38" s="32"/>
      <c r="D38" s="144"/>
      <c r="E38" s="129"/>
      <c r="F38" s="167"/>
      <c r="G38" s="129"/>
      <c r="H38" s="129"/>
      <c r="I38" s="144"/>
      <c r="J38" s="129"/>
      <c r="K38" s="166"/>
      <c r="L38" s="129"/>
      <c r="M38" s="144"/>
      <c r="N38" s="129"/>
      <c r="O38" s="167"/>
      <c r="P38" s="10"/>
      <c r="Q38" s="170"/>
      <c r="R38" s="170"/>
      <c r="S38" s="170"/>
      <c r="T38" s="170"/>
    </row>
    <row r="39" customFormat="false" ht="12.75" hidden="false" customHeight="false" outlineLevel="0" collapsed="false">
      <c r="B39" s="188" t="s">
        <v>122</v>
      </c>
      <c r="C39" s="188"/>
      <c r="D39" s="144"/>
      <c r="E39" s="129"/>
      <c r="F39" s="167"/>
      <c r="G39" s="129"/>
      <c r="H39" s="129"/>
      <c r="I39" s="144"/>
      <c r="J39" s="129"/>
      <c r="K39" s="167"/>
      <c r="L39" s="129"/>
      <c r="M39" s="144"/>
      <c r="N39" s="129"/>
      <c r="O39" s="167"/>
      <c r="P39" s="10"/>
      <c r="Q39" s="170"/>
      <c r="R39" s="170"/>
      <c r="S39" s="170"/>
      <c r="T39" s="170"/>
    </row>
    <row r="40" customFormat="false" ht="12.75" hidden="false" customHeight="false" outlineLevel="0" collapsed="false">
      <c r="B40" s="83" t="s">
        <v>123</v>
      </c>
      <c r="C40" s="83"/>
      <c r="D40" s="144"/>
      <c r="E40" s="129"/>
      <c r="F40" s="125" t="n">
        <v>0</v>
      </c>
      <c r="G40" s="110"/>
      <c r="H40" s="129"/>
      <c r="I40" s="144"/>
      <c r="J40" s="129"/>
      <c r="K40" s="109" t="n">
        <f aca="false">+Data!D4/1000</f>
        <v>250</v>
      </c>
      <c r="L40" s="129"/>
      <c r="M40" s="144"/>
      <c r="N40" s="129"/>
      <c r="O40" s="109" t="n">
        <f aca="false">+F40-K40</f>
        <v>-250</v>
      </c>
      <c r="P40" s="10"/>
      <c r="Q40" s="170"/>
      <c r="R40" s="170"/>
      <c r="S40" s="170"/>
      <c r="T40" s="170"/>
    </row>
    <row r="41" customFormat="false" ht="12.75" hidden="false" customHeight="false" outlineLevel="0" collapsed="false">
      <c r="B41" s="189" t="s">
        <v>124</v>
      </c>
      <c r="C41" s="189"/>
      <c r="D41" s="127"/>
      <c r="E41" s="128"/>
      <c r="F41" s="125" t="n">
        <v>0</v>
      </c>
      <c r="G41" s="110"/>
      <c r="H41" s="129"/>
      <c r="I41" s="127"/>
      <c r="J41" s="128"/>
      <c r="K41" s="125" t="n">
        <v>0</v>
      </c>
      <c r="L41" s="129"/>
      <c r="M41" s="144"/>
      <c r="N41" s="190"/>
      <c r="O41" s="109" t="n">
        <f aca="false">+F41-K41</f>
        <v>0</v>
      </c>
      <c r="P41" s="10"/>
      <c r="Q41" s="170"/>
      <c r="R41" s="170"/>
      <c r="S41" s="170"/>
      <c r="T41" s="170"/>
    </row>
    <row r="42" customFormat="false" ht="12.75" hidden="false" customHeight="false" outlineLevel="0" collapsed="false">
      <c r="B42" s="83" t="s">
        <v>125</v>
      </c>
      <c r="C42" s="83"/>
      <c r="D42" s="127"/>
      <c r="E42" s="128"/>
      <c r="F42" s="125" t="n">
        <v>0</v>
      </c>
      <c r="G42" s="110"/>
      <c r="H42" s="129"/>
      <c r="I42" s="127"/>
      <c r="J42" s="128"/>
      <c r="K42" s="125" t="n">
        <v>0</v>
      </c>
      <c r="L42" s="129"/>
      <c r="M42" s="144"/>
      <c r="N42" s="190"/>
      <c r="O42" s="109" t="n">
        <f aca="false">+F42-K42</f>
        <v>0</v>
      </c>
      <c r="P42" s="10"/>
      <c r="Q42" s="170"/>
      <c r="R42" s="170"/>
      <c r="S42" s="170"/>
      <c r="T42" s="170"/>
    </row>
    <row r="43" customFormat="false" ht="12.75" hidden="false" customHeight="false" outlineLevel="0" collapsed="false">
      <c r="B43" s="83" t="s">
        <v>70</v>
      </c>
      <c r="C43" s="83"/>
      <c r="D43" s="127"/>
      <c r="E43" s="128"/>
      <c r="F43" s="125" t="n">
        <f aca="false">-100-200-100</f>
        <v>-400</v>
      </c>
      <c r="G43" s="110"/>
      <c r="H43" s="129"/>
      <c r="I43" s="127"/>
      <c r="J43" s="128"/>
      <c r="K43" s="125" t="n">
        <v>0</v>
      </c>
      <c r="L43" s="129"/>
      <c r="M43" s="144"/>
      <c r="N43" s="190"/>
      <c r="O43" s="109" t="n">
        <f aca="false">+F43-K43</f>
        <v>-400</v>
      </c>
      <c r="P43" s="10"/>
      <c r="Q43" s="170"/>
      <c r="R43" s="170"/>
      <c r="S43" s="170"/>
      <c r="T43" s="170"/>
    </row>
    <row r="44" customFormat="false" ht="12.75" hidden="false" customHeight="false" outlineLevel="0" collapsed="false">
      <c r="B44" s="83" t="s">
        <v>126</v>
      </c>
      <c r="C44" s="83"/>
      <c r="D44" s="144"/>
      <c r="E44" s="129"/>
      <c r="F44" s="125" t="n">
        <v>0</v>
      </c>
      <c r="G44" s="110"/>
      <c r="H44" s="129"/>
      <c r="I44" s="144"/>
      <c r="J44" s="129"/>
      <c r="K44" s="109" t="n">
        <v>0</v>
      </c>
      <c r="L44" s="129"/>
      <c r="M44" s="144"/>
      <c r="N44" s="129"/>
      <c r="O44" s="109" t="n">
        <f aca="false">+F44-K44</f>
        <v>0</v>
      </c>
      <c r="P44" s="10"/>
      <c r="Q44" s="170"/>
      <c r="R44" s="170"/>
      <c r="S44" s="170"/>
      <c r="T44" s="170"/>
    </row>
    <row r="45" customFormat="false" ht="6" hidden="false" customHeight="true" outlineLevel="0" collapsed="false">
      <c r="B45" s="32"/>
      <c r="C45" s="32"/>
      <c r="D45" s="144"/>
      <c r="E45" s="129"/>
      <c r="F45" s="173"/>
      <c r="G45" s="110"/>
      <c r="H45" s="129"/>
      <c r="I45" s="144"/>
      <c r="J45" s="129"/>
      <c r="K45" s="109"/>
      <c r="L45" s="129"/>
      <c r="M45" s="144"/>
      <c r="N45" s="129"/>
      <c r="O45" s="109"/>
      <c r="P45" s="10"/>
      <c r="Q45" s="170"/>
      <c r="R45" s="170"/>
      <c r="S45" s="170"/>
      <c r="T45" s="170"/>
    </row>
    <row r="46" customFormat="false" ht="12.75" hidden="false" customHeight="false" outlineLevel="0" collapsed="false">
      <c r="B46" s="155" t="s">
        <v>127</v>
      </c>
      <c r="C46" s="156"/>
      <c r="D46" s="191"/>
      <c r="E46" s="192"/>
      <c r="F46" s="159" t="n">
        <f aca="false">SUM(F40:F44)</f>
        <v>-400</v>
      </c>
      <c r="G46" s="142"/>
      <c r="H46" s="193"/>
      <c r="I46" s="191"/>
      <c r="J46" s="192"/>
      <c r="K46" s="159" t="n">
        <f aca="false">SUM(K40:K44)</f>
        <v>250</v>
      </c>
      <c r="L46" s="193"/>
      <c r="M46" s="191"/>
      <c r="N46" s="192"/>
      <c r="O46" s="159" t="n">
        <f aca="false">SUM(O40:O44)</f>
        <v>-650</v>
      </c>
      <c r="P46" s="10"/>
      <c r="Q46" s="170"/>
      <c r="R46" s="170"/>
      <c r="S46" s="170"/>
      <c r="T46" s="170"/>
    </row>
    <row r="47" customFormat="false" ht="6.75" hidden="false" customHeight="true" outlineLevel="0" collapsed="false">
      <c r="B47" s="32"/>
      <c r="C47" s="32"/>
      <c r="D47" s="144"/>
      <c r="E47" s="129"/>
      <c r="F47" s="166"/>
      <c r="G47" s="129"/>
      <c r="H47" s="129"/>
      <c r="I47" s="144"/>
      <c r="J47" s="129"/>
      <c r="K47" s="167"/>
      <c r="L47" s="129"/>
      <c r="M47" s="144"/>
      <c r="N47" s="129"/>
      <c r="O47" s="167"/>
      <c r="P47" s="10"/>
      <c r="Q47" s="170"/>
      <c r="R47" s="170"/>
      <c r="S47" s="170"/>
      <c r="T47" s="170"/>
    </row>
    <row r="48" customFormat="false" ht="12.75" hidden="false" customHeight="false" outlineLevel="0" collapsed="false">
      <c r="B48" s="194" t="s">
        <v>128</v>
      </c>
      <c r="C48" s="83"/>
      <c r="D48" s="144"/>
      <c r="E48" s="129"/>
      <c r="F48" s="125" t="n">
        <v>-762</v>
      </c>
      <c r="G48" s="110"/>
      <c r="H48" s="129"/>
      <c r="I48" s="144"/>
      <c r="J48" s="129"/>
      <c r="K48" s="109" t="n">
        <v>0</v>
      </c>
      <c r="L48" s="129"/>
      <c r="M48" s="144"/>
      <c r="N48" s="129"/>
      <c r="O48" s="109" t="n">
        <f aca="false">+F48-K48</f>
        <v>-762</v>
      </c>
      <c r="P48" s="10"/>
      <c r="Q48" s="170"/>
      <c r="R48" s="170"/>
      <c r="S48" s="170"/>
      <c r="T48" s="170"/>
    </row>
    <row r="49" customFormat="false" ht="6.75" hidden="false" customHeight="true" outlineLevel="0" collapsed="false">
      <c r="B49" s="32"/>
      <c r="C49" s="32"/>
      <c r="D49" s="144"/>
      <c r="E49" s="129"/>
      <c r="F49" s="195"/>
      <c r="G49" s="129"/>
      <c r="H49" s="129"/>
      <c r="I49" s="144"/>
      <c r="J49" s="129"/>
      <c r="K49" s="167"/>
      <c r="L49" s="129"/>
      <c r="M49" s="144"/>
      <c r="N49" s="129"/>
      <c r="O49" s="167"/>
      <c r="P49" s="10"/>
      <c r="Q49" s="170"/>
      <c r="R49" s="170"/>
      <c r="S49" s="170"/>
      <c r="T49" s="170"/>
    </row>
    <row r="50" customFormat="false" ht="12.75" hidden="false" customHeight="false" outlineLevel="0" collapsed="false">
      <c r="B50" s="196" t="s">
        <v>129</v>
      </c>
      <c r="C50" s="197"/>
      <c r="D50" s="198"/>
      <c r="E50" s="199"/>
      <c r="F50" s="159" t="n">
        <f aca="false">+F22+F37+F46+F48</f>
        <v>53363.326</v>
      </c>
      <c r="G50" s="110"/>
      <c r="H50" s="200"/>
      <c r="I50" s="198"/>
      <c r="J50" s="199"/>
      <c r="K50" s="159" t="n">
        <f aca="false">+K22+K37+K46</f>
        <v>53276.554</v>
      </c>
      <c r="L50" s="107"/>
      <c r="M50" s="198"/>
      <c r="N50" s="199"/>
      <c r="O50" s="159" t="n">
        <f aca="false">+O22+O37+O46+O48</f>
        <v>86.7719999999988</v>
      </c>
      <c r="P50" s="83"/>
      <c r="Q50" s="170"/>
      <c r="R50" s="170"/>
      <c r="S50" s="170"/>
      <c r="T50" s="170"/>
    </row>
    <row r="51" customFormat="false" ht="12.75" hidden="false" customHeight="false" outlineLevel="0" collapsed="false">
      <c r="B51" s="194" t="s">
        <v>130</v>
      </c>
      <c r="C51" s="83"/>
      <c r="D51" s="106"/>
      <c r="E51" s="32"/>
      <c r="F51" s="125" t="n">
        <v>-125</v>
      </c>
      <c r="G51" s="110"/>
      <c r="H51" s="32"/>
      <c r="I51" s="144"/>
      <c r="J51" s="129"/>
      <c r="K51" s="125" t="n">
        <v>-84</v>
      </c>
      <c r="L51" s="32"/>
      <c r="M51" s="144"/>
      <c r="N51" s="129"/>
      <c r="O51" s="109" t="n">
        <f aca="false">+F51-K51</f>
        <v>-41</v>
      </c>
      <c r="P51" s="10"/>
      <c r="Q51" s="170"/>
      <c r="R51" s="170"/>
      <c r="S51" s="170"/>
      <c r="T51" s="170"/>
    </row>
    <row r="52" customFormat="false" ht="12.75" hidden="false" customHeight="false" outlineLevel="0" collapsed="false">
      <c r="B52" s="196" t="s">
        <v>131</v>
      </c>
      <c r="C52" s="197"/>
      <c r="D52" s="201"/>
      <c r="E52" s="202"/>
      <c r="F52" s="159" t="n">
        <f aca="false">+F50+F51</f>
        <v>53238.326</v>
      </c>
      <c r="G52" s="142"/>
      <c r="H52" s="203"/>
      <c r="I52" s="201"/>
      <c r="J52" s="202"/>
      <c r="K52" s="159" t="n">
        <f aca="false">+K50+K51</f>
        <v>53192.554</v>
      </c>
      <c r="L52" s="203"/>
      <c r="M52" s="201"/>
      <c r="N52" s="202"/>
      <c r="O52" s="159" t="n">
        <f aca="false">+O50+O51</f>
        <v>45.7719999999988</v>
      </c>
      <c r="P52" s="10"/>
      <c r="Q52" s="170"/>
      <c r="R52" s="170"/>
      <c r="S52" s="170"/>
      <c r="T52" s="170"/>
    </row>
    <row r="53" customFormat="false" ht="15" hidden="false" customHeight="false" outlineLevel="0" collapsed="false">
      <c r="B53" s="204"/>
      <c r="C53" s="204"/>
      <c r="D53" s="92"/>
      <c r="E53" s="92"/>
      <c r="F53" s="205"/>
      <c r="G53" s="92"/>
      <c r="H53" s="92"/>
      <c r="I53" s="92"/>
      <c r="J53" s="92"/>
      <c r="K53" s="205"/>
      <c r="L53" s="92"/>
      <c r="M53" s="92"/>
      <c r="N53" s="92"/>
      <c r="O53" s="205"/>
      <c r="P53" s="10"/>
      <c r="Q53" s="170"/>
      <c r="R53" s="170"/>
      <c r="S53" s="170"/>
      <c r="T53" s="170"/>
    </row>
    <row r="54" customFormat="false" ht="15" hidden="false" customHeight="true" outlineLevel="0" collapsed="false">
      <c r="B54" s="183" t="s">
        <v>77</v>
      </c>
      <c r="C54" s="206"/>
      <c r="D54" s="207"/>
      <c r="E54" s="208"/>
      <c r="F54" s="125" t="n">
        <v>0</v>
      </c>
      <c r="G54" s="147"/>
      <c r="H54" s="209"/>
      <c r="I54" s="32"/>
      <c r="J54" s="210"/>
      <c r="K54" s="125" t="n">
        <v>86</v>
      </c>
      <c r="L54" s="92"/>
      <c r="M54" s="92"/>
      <c r="N54" s="92"/>
      <c r="O54" s="109" t="n">
        <f aca="false">+F54-K54</f>
        <v>-86</v>
      </c>
      <c r="P54" s="10"/>
      <c r="Q54" s="211"/>
      <c r="R54" s="170"/>
      <c r="S54" s="170"/>
      <c r="T54" s="170"/>
    </row>
    <row r="55" customFormat="false" ht="15" hidden="false" customHeight="true" outlineLevel="0" collapsed="false">
      <c r="B55" s="183" t="s">
        <v>132</v>
      </c>
      <c r="C55" s="212"/>
      <c r="D55" s="213"/>
      <c r="E55" s="92"/>
      <c r="F55" s="125" t="n">
        <v>331</v>
      </c>
      <c r="G55" s="147"/>
      <c r="H55" s="209"/>
      <c r="I55" s="32"/>
      <c r="J55" s="210"/>
      <c r="K55" s="125" t="n">
        <f aca="false">331</f>
        <v>331</v>
      </c>
      <c r="L55" s="92"/>
      <c r="M55" s="92"/>
      <c r="N55" s="92"/>
      <c r="O55" s="109" t="n">
        <f aca="false">+F55-K55</f>
        <v>0</v>
      </c>
      <c r="P55" s="10"/>
      <c r="Q55" s="211"/>
      <c r="R55" s="170"/>
      <c r="S55" s="170"/>
      <c r="T55" s="170"/>
    </row>
    <row r="56" customFormat="false" ht="15" hidden="false" customHeight="true" outlineLevel="0" collapsed="false">
      <c r="B56" s="183" t="s">
        <v>133</v>
      </c>
      <c r="C56" s="212"/>
      <c r="D56" s="213"/>
      <c r="E56" s="92"/>
      <c r="F56" s="125" t="n">
        <v>0</v>
      </c>
      <c r="G56" s="147"/>
      <c r="H56" s="209"/>
      <c r="I56" s="32"/>
      <c r="J56" s="214"/>
      <c r="K56" s="125" t="n">
        <v>0</v>
      </c>
      <c r="L56" s="92"/>
      <c r="M56" s="92"/>
      <c r="N56" s="92"/>
      <c r="O56" s="109" t="n">
        <f aca="false">+F56-K56</f>
        <v>0</v>
      </c>
      <c r="P56" s="10"/>
      <c r="Q56" s="211"/>
      <c r="R56" s="170"/>
      <c r="S56" s="170"/>
      <c r="T56" s="170"/>
    </row>
    <row r="57" customFormat="false" ht="16.5" hidden="false" customHeight="false" outlineLevel="0" collapsed="false">
      <c r="B57" s="215" t="s">
        <v>134</v>
      </c>
      <c r="C57" s="92"/>
      <c r="D57" s="92"/>
      <c r="E57" s="92"/>
      <c r="F57" s="216" t="n">
        <f aca="false">SUM(F52:F56)</f>
        <v>53569.326</v>
      </c>
      <c r="G57" s="217"/>
      <c r="H57" s="92"/>
      <c r="I57" s="92"/>
      <c r="J57" s="92"/>
      <c r="K57" s="216" t="n">
        <f aca="false">SUM(K52:K56)</f>
        <v>53609.554</v>
      </c>
      <c r="L57" s="92"/>
      <c r="M57" s="92"/>
      <c r="N57" s="92"/>
      <c r="O57" s="216" t="n">
        <f aca="false">SUM(O52:O56)</f>
        <v>-40.2280000000012</v>
      </c>
      <c r="P57" s="10"/>
      <c r="Q57" s="105"/>
      <c r="R57" s="170"/>
      <c r="S57" s="170"/>
      <c r="T57" s="170"/>
    </row>
    <row r="58" customFormat="false" ht="15.75" hidden="false" customHeight="false" outlineLevel="0" collapsed="false">
      <c r="B58" s="92"/>
      <c r="C58" s="92"/>
      <c r="D58" s="92"/>
      <c r="E58" s="92"/>
      <c r="F58" s="217"/>
      <c r="G58" s="217"/>
      <c r="H58" s="92"/>
      <c r="I58" s="92"/>
      <c r="J58" s="92"/>
      <c r="K58" s="217"/>
      <c r="L58" s="92"/>
      <c r="M58" s="92"/>
      <c r="N58" s="92"/>
      <c r="O58" s="218"/>
      <c r="P58" s="10"/>
      <c r="Q58" s="170"/>
      <c r="R58" s="170"/>
      <c r="S58" s="170"/>
      <c r="T58" s="170"/>
    </row>
    <row r="59" customFormat="false" ht="15" hidden="false" customHeight="false" outlineLevel="0" collapsed="false">
      <c r="B59" s="92"/>
      <c r="C59" s="92"/>
      <c r="D59" s="92"/>
      <c r="E59" s="92"/>
      <c r="F59" s="92"/>
      <c r="G59" s="92"/>
      <c r="H59" s="92"/>
      <c r="I59" s="92"/>
      <c r="J59" s="92"/>
      <c r="K59" s="217"/>
      <c r="L59" s="92"/>
      <c r="M59" s="92"/>
      <c r="N59" s="92"/>
      <c r="O59" s="92"/>
      <c r="P59" s="10"/>
      <c r="Q59" s="170"/>
      <c r="R59" s="170"/>
      <c r="S59" s="170"/>
      <c r="T59" s="170"/>
    </row>
    <row r="60" customFormat="false" ht="15" hidden="false" customHeight="false" outlineLevel="0" collapsed="false">
      <c r="B60" s="92"/>
      <c r="C60" s="92"/>
      <c r="D60" s="218"/>
      <c r="E60" s="218"/>
      <c r="F60" s="218"/>
      <c r="G60" s="218"/>
      <c r="H60" s="92"/>
      <c r="I60" s="218"/>
      <c r="J60" s="218"/>
      <c r="K60" s="218"/>
      <c r="L60" s="92"/>
      <c r="M60" s="218"/>
      <c r="N60" s="218"/>
      <c r="O60" s="218"/>
      <c r="P60" s="10"/>
      <c r="Q60" s="170"/>
      <c r="R60" s="170"/>
      <c r="S60" s="219"/>
      <c r="T60" s="219"/>
      <c r="U60" s="220"/>
      <c r="V60" s="220"/>
      <c r="W60" s="220"/>
      <c r="X60" s="220"/>
    </row>
    <row r="61" customFormat="false" ht="12.75" hidden="false" customHeight="false" outlineLevel="0" collapsed="false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10"/>
      <c r="Q61" s="170"/>
      <c r="R61" s="170"/>
      <c r="S61" s="136"/>
      <c r="T61" s="221"/>
      <c r="U61" s="222"/>
      <c r="V61" s="222"/>
      <c r="W61" s="222"/>
      <c r="X61" s="222"/>
    </row>
    <row r="62" customFormat="false" ht="7.5" hidden="false" customHeight="true" outlineLevel="0" collapsed="false">
      <c r="B62" s="10"/>
      <c r="C62" s="10"/>
      <c r="D62" s="10"/>
      <c r="E62" s="10"/>
      <c r="F62" s="10"/>
      <c r="G62" s="10"/>
      <c r="H62" s="10"/>
      <c r="I62" s="10"/>
      <c r="J62" s="223"/>
      <c r="K62" s="10"/>
      <c r="L62" s="10"/>
      <c r="M62" s="10"/>
      <c r="N62" s="10"/>
      <c r="O62" s="10"/>
      <c r="P62" s="10"/>
      <c r="Q62" s="170"/>
      <c r="R62" s="170"/>
      <c r="S62" s="136"/>
      <c r="T62" s="221"/>
      <c r="U62" s="222"/>
      <c r="V62" s="222"/>
      <c r="W62" s="222"/>
      <c r="X62" s="222"/>
    </row>
    <row r="63" customFormat="false" ht="12.7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83"/>
      <c r="L63" s="10"/>
      <c r="M63" s="10"/>
      <c r="N63" s="10"/>
      <c r="O63" s="10"/>
      <c r="P63" s="10"/>
      <c r="Q63" s="170"/>
      <c r="R63" s="170"/>
      <c r="S63" s="221"/>
      <c r="T63" s="221"/>
      <c r="U63" s="222"/>
      <c r="V63" s="222"/>
      <c r="W63" s="222"/>
      <c r="X63" s="222"/>
    </row>
    <row r="64" customFormat="false" ht="15" hidden="false" customHeight="false" outlineLevel="0" collapsed="false">
      <c r="B64" s="10"/>
      <c r="C64" s="10"/>
      <c r="D64" s="92"/>
      <c r="E64" s="92"/>
      <c r="F64" s="224"/>
      <c r="G64" s="224"/>
      <c r="H64" s="224"/>
      <c r="I64" s="92"/>
      <c r="J64" s="92"/>
      <c r="K64" s="92"/>
      <c r="L64" s="92"/>
      <c r="M64" s="92"/>
      <c r="N64" s="92"/>
      <c r="O64" s="217"/>
      <c r="P64" s="10"/>
      <c r="Q64" s="170"/>
      <c r="R64" s="170"/>
      <c r="S64" s="225"/>
      <c r="T64" s="221"/>
      <c r="U64" s="222"/>
      <c r="V64" s="222"/>
      <c r="W64" s="222"/>
      <c r="X64" s="222"/>
    </row>
    <row r="65" customFormat="false" ht="1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92"/>
      <c r="K65" s="226"/>
      <c r="L65" s="226"/>
      <c r="M65" s="92"/>
      <c r="N65" s="10"/>
      <c r="O65" s="10"/>
      <c r="P65" s="10"/>
      <c r="Q65" s="170"/>
      <c r="R65" s="170"/>
      <c r="S65" s="221"/>
      <c r="T65" s="221"/>
      <c r="U65" s="222"/>
      <c r="V65" s="222"/>
      <c r="W65" s="222"/>
      <c r="X65" s="222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92"/>
      <c r="K66" s="92"/>
      <c r="L66" s="92"/>
      <c r="M66" s="92"/>
      <c r="N66" s="10"/>
      <c r="O66" s="10"/>
      <c r="P66" s="10"/>
      <c r="Q66" s="170"/>
      <c r="R66" s="170"/>
      <c r="S66" s="221"/>
      <c r="T66" s="221"/>
      <c r="U66" s="222"/>
      <c r="V66" s="222"/>
      <c r="W66" s="222"/>
      <c r="X66" s="222"/>
    </row>
    <row r="67" customFormat="false" ht="1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92"/>
      <c r="K67" s="226"/>
      <c r="L67" s="226"/>
      <c r="M67" s="92"/>
      <c r="N67" s="10"/>
      <c r="O67" s="10"/>
      <c r="P67" s="10"/>
      <c r="Q67" s="170"/>
      <c r="R67" s="170"/>
      <c r="S67" s="105"/>
      <c r="T67" s="105"/>
      <c r="U67" s="10"/>
      <c r="V67" s="10"/>
      <c r="W67" s="10"/>
      <c r="X67" s="10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92"/>
      <c r="K68" s="92"/>
      <c r="L68" s="92"/>
      <c r="M68" s="92"/>
      <c r="N68" s="10"/>
      <c r="O68" s="10"/>
      <c r="P68" s="10"/>
      <c r="Q68" s="170"/>
      <c r="R68" s="170"/>
      <c r="S68" s="105"/>
      <c r="T68" s="105"/>
      <c r="U68" s="10"/>
      <c r="V68" s="10"/>
      <c r="W68" s="10"/>
      <c r="X68" s="10"/>
    </row>
    <row r="69" customFormat="false" ht="1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92"/>
      <c r="K69" s="92"/>
      <c r="L69" s="92"/>
      <c r="M69" s="92"/>
      <c r="N69" s="10"/>
      <c r="O69" s="10"/>
      <c r="P69" s="10"/>
      <c r="Q69" s="170"/>
      <c r="R69" s="170"/>
      <c r="S69" s="170"/>
      <c r="T69" s="170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92"/>
      <c r="K70" s="92"/>
      <c r="L70" s="92"/>
      <c r="M70" s="92"/>
      <c r="N70" s="10"/>
      <c r="O70" s="10"/>
      <c r="P70" s="10"/>
      <c r="Q70" s="170"/>
      <c r="R70" s="170"/>
      <c r="S70" s="170"/>
      <c r="T70" s="170"/>
    </row>
    <row r="71" customFormat="false" ht="1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92"/>
      <c r="K71" s="92"/>
      <c r="L71" s="92"/>
      <c r="M71" s="92"/>
      <c r="N71" s="10"/>
      <c r="O71" s="10"/>
      <c r="P71" s="10"/>
      <c r="Q71" s="170"/>
      <c r="R71" s="170"/>
      <c r="S71" s="170"/>
      <c r="T71" s="170"/>
    </row>
    <row r="72" customFormat="false" ht="12.7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70"/>
      <c r="R72" s="170"/>
      <c r="S72" s="170"/>
      <c r="T72" s="170"/>
    </row>
    <row r="73" customFormat="false" ht="12.7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70"/>
      <c r="R73" s="170"/>
      <c r="S73" s="170"/>
      <c r="T73" s="170"/>
    </row>
    <row r="74" customFormat="false" ht="12.7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70"/>
      <c r="R74" s="170"/>
      <c r="S74" s="170"/>
      <c r="T74" s="170"/>
    </row>
    <row r="75" customFormat="false" ht="12.7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70"/>
      <c r="R75" s="170"/>
      <c r="S75" s="170"/>
      <c r="T75" s="170"/>
    </row>
    <row r="76" customFormat="false" ht="12.7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70"/>
      <c r="R76" s="170"/>
      <c r="S76" s="170"/>
      <c r="T76" s="170"/>
    </row>
    <row r="77" customFormat="false" ht="12.7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70"/>
      <c r="R77" s="170"/>
      <c r="S77" s="170"/>
      <c r="T77" s="170"/>
    </row>
    <row r="78" customFormat="false" ht="12.7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70"/>
      <c r="R78" s="170"/>
      <c r="S78" s="170"/>
      <c r="T78" s="170"/>
    </row>
    <row r="79" customFormat="false" ht="12.7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70"/>
      <c r="R79" s="170"/>
      <c r="S79" s="170"/>
      <c r="T79" s="170"/>
    </row>
    <row r="80" customFormat="false" ht="12.7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70"/>
      <c r="R80" s="170"/>
      <c r="S80" s="170"/>
      <c r="T80" s="170"/>
    </row>
    <row r="81" customFormat="false" ht="12.75" hidden="false" customHeight="false" outlineLevel="0" collapsed="false">
      <c r="Q81" s="170"/>
      <c r="R81" s="170"/>
      <c r="S81" s="170"/>
      <c r="T81" s="170"/>
    </row>
    <row r="82" customFormat="false" ht="12.75" hidden="false" customHeight="false" outlineLevel="0" collapsed="false">
      <c r="Q82" s="170"/>
      <c r="R82" s="170"/>
      <c r="S82" s="170"/>
      <c r="T82" s="170"/>
    </row>
    <row r="83" customFormat="false" ht="12.75" hidden="false" customHeight="false" outlineLevel="0" collapsed="false">
      <c r="Q83" s="170"/>
      <c r="R83" s="170"/>
      <c r="S83" s="170"/>
      <c r="T83" s="170"/>
    </row>
    <row r="84" customFormat="false" ht="12.75" hidden="false" customHeight="false" outlineLevel="0" collapsed="false">
      <c r="Q84" s="170"/>
      <c r="R84" s="170"/>
      <c r="S84" s="170"/>
      <c r="T84" s="170"/>
    </row>
    <row r="85" customFormat="false" ht="12.75" hidden="false" customHeight="false" outlineLevel="0" collapsed="false">
      <c r="Q85" s="170"/>
      <c r="R85" s="170"/>
      <c r="S85" s="170"/>
      <c r="T85" s="170"/>
    </row>
    <row r="86" customFormat="false" ht="12.75" hidden="false" customHeight="false" outlineLevel="0" collapsed="false">
      <c r="Q86" s="170"/>
      <c r="R86" s="170"/>
      <c r="S86" s="170"/>
      <c r="T86" s="170"/>
    </row>
    <row r="87" customFormat="false" ht="12.75" hidden="false" customHeight="false" outlineLevel="0" collapsed="false">
      <c r="Q87" s="170"/>
      <c r="R87" s="170"/>
      <c r="S87" s="170"/>
      <c r="T87" s="170"/>
    </row>
    <row r="88" customFormat="false" ht="12.75" hidden="false" customHeight="false" outlineLevel="0" collapsed="false">
      <c r="Q88" s="170"/>
      <c r="R88" s="170"/>
      <c r="S88" s="170"/>
      <c r="T88" s="170"/>
    </row>
    <row r="89" customFormat="false" ht="12.75" hidden="false" customHeight="false" outlineLevel="0" collapsed="false">
      <c r="Q89" s="170"/>
      <c r="R89" s="170"/>
      <c r="S89" s="170"/>
      <c r="T89" s="170"/>
    </row>
    <row r="90" customFormat="false" ht="12.75" hidden="false" customHeight="false" outlineLevel="0" collapsed="false">
      <c r="Q90" s="227"/>
      <c r="R90" s="227"/>
      <c r="S90" s="227"/>
      <c r="T90" s="227"/>
    </row>
    <row r="91" customFormat="false" ht="12.75" hidden="false" customHeight="false" outlineLevel="0" collapsed="false">
      <c r="Q91" s="227"/>
      <c r="R91" s="227"/>
      <c r="S91" s="227"/>
      <c r="T91" s="227"/>
    </row>
    <row r="92" customFormat="false" ht="12.75" hidden="false" customHeight="false" outlineLevel="0" collapsed="false">
      <c r="Q92" s="227"/>
      <c r="R92" s="227"/>
      <c r="S92" s="227"/>
      <c r="T92" s="227"/>
    </row>
    <row r="93" customFormat="false" ht="12.75" hidden="false" customHeight="false" outlineLevel="0" collapsed="false">
      <c r="Q93" s="227"/>
      <c r="R93" s="227"/>
      <c r="S93" s="227"/>
      <c r="T93" s="227"/>
    </row>
    <row r="94" customFormat="false" ht="12.75" hidden="false" customHeight="false" outlineLevel="0" collapsed="false">
      <c r="Q94" s="227"/>
      <c r="R94" s="227"/>
      <c r="S94" s="227"/>
      <c r="T94" s="227"/>
    </row>
    <row r="95" customFormat="false" ht="12.75" hidden="false" customHeight="false" outlineLevel="0" collapsed="false">
      <c r="Q95" s="227"/>
      <c r="R95" s="227"/>
      <c r="S95" s="227"/>
      <c r="T95" s="227"/>
    </row>
    <row r="96" customFormat="false" ht="12.75" hidden="false" customHeight="false" outlineLevel="0" collapsed="false">
      <c r="Q96" s="227"/>
      <c r="R96" s="227"/>
      <c r="S96" s="227"/>
      <c r="T96" s="227"/>
    </row>
    <row r="97" customFormat="false" ht="12.75" hidden="false" customHeight="false" outlineLevel="0" collapsed="false">
      <c r="Q97" s="227"/>
      <c r="R97" s="227"/>
      <c r="S97" s="227"/>
      <c r="T97" s="227"/>
    </row>
    <row r="98" customFormat="false" ht="12.75" hidden="false" customHeight="false" outlineLevel="0" collapsed="false">
      <c r="Q98" s="227"/>
      <c r="R98" s="227"/>
      <c r="S98" s="227"/>
      <c r="T98" s="227"/>
    </row>
    <row r="99" customFormat="false" ht="12.75" hidden="false" customHeight="false" outlineLevel="0" collapsed="false">
      <c r="Q99" s="227"/>
      <c r="R99" s="227"/>
      <c r="S99" s="227"/>
      <c r="T99" s="227"/>
    </row>
    <row r="100" customFormat="false" ht="12.75" hidden="false" customHeight="false" outlineLevel="0" collapsed="false">
      <c r="Q100" s="227"/>
      <c r="R100" s="227"/>
      <c r="S100" s="227"/>
      <c r="T100" s="227"/>
    </row>
    <row r="101" customFormat="false" ht="12.75" hidden="false" customHeight="false" outlineLevel="0" collapsed="false">
      <c r="Q101" s="227"/>
      <c r="R101" s="227"/>
      <c r="S101" s="227"/>
      <c r="T101" s="227"/>
    </row>
    <row r="102" customFormat="false" ht="12.75" hidden="false" customHeight="false" outlineLevel="0" collapsed="false">
      <c r="Q102" s="227"/>
      <c r="R102" s="227"/>
      <c r="S102" s="227"/>
      <c r="T102" s="227"/>
    </row>
    <row r="103" customFormat="false" ht="12.75" hidden="false" customHeight="false" outlineLevel="0" collapsed="false">
      <c r="Q103" s="227"/>
      <c r="R103" s="227"/>
      <c r="S103" s="227"/>
      <c r="T103" s="227"/>
    </row>
    <row r="104" customFormat="false" ht="12.75" hidden="false" customHeight="false" outlineLevel="0" collapsed="false">
      <c r="Q104" s="227"/>
      <c r="R104" s="227"/>
      <c r="S104" s="227"/>
      <c r="T104" s="227"/>
    </row>
    <row r="105" customFormat="false" ht="12.75" hidden="false" customHeight="false" outlineLevel="0" collapsed="false">
      <c r="Q105" s="227"/>
      <c r="R105" s="227"/>
      <c r="S105" s="227"/>
      <c r="T105" s="227"/>
    </row>
    <row r="106" customFormat="false" ht="12.75" hidden="false" customHeight="false" outlineLevel="0" collapsed="false">
      <c r="Q106" s="227"/>
      <c r="R106" s="227"/>
      <c r="S106" s="227"/>
      <c r="T106" s="227"/>
    </row>
    <row r="107" customFormat="false" ht="12.75" hidden="false" customHeight="false" outlineLevel="0" collapsed="false">
      <c r="Q107" s="227"/>
      <c r="R107" s="227"/>
      <c r="S107" s="227"/>
      <c r="T107" s="227"/>
    </row>
    <row r="108" customFormat="false" ht="12.75" hidden="false" customHeight="false" outlineLevel="0" collapsed="false">
      <c r="Q108" s="227"/>
      <c r="R108" s="227"/>
      <c r="S108" s="227"/>
      <c r="T108" s="227"/>
    </row>
    <row r="109" customFormat="false" ht="12.75" hidden="false" customHeight="false" outlineLevel="0" collapsed="false">
      <c r="Q109" s="227"/>
      <c r="R109" s="227"/>
      <c r="S109" s="227"/>
      <c r="T109" s="227"/>
    </row>
    <row r="110" customFormat="false" ht="12.75" hidden="false" customHeight="false" outlineLevel="0" collapsed="false">
      <c r="Q110" s="227"/>
      <c r="R110" s="227"/>
      <c r="S110" s="227"/>
      <c r="T110" s="227"/>
    </row>
    <row r="111" customFormat="false" ht="12.75" hidden="false" customHeight="false" outlineLevel="0" collapsed="false">
      <c r="Q111" s="227"/>
      <c r="R111" s="227"/>
      <c r="S111" s="227"/>
      <c r="T111" s="227"/>
    </row>
    <row r="112" customFormat="false" ht="12.75" hidden="false" customHeight="false" outlineLevel="0" collapsed="false">
      <c r="Q112" s="227"/>
      <c r="R112" s="227"/>
      <c r="S112" s="227"/>
      <c r="T112" s="227"/>
    </row>
    <row r="113" customFormat="false" ht="12.75" hidden="false" customHeight="false" outlineLevel="0" collapsed="false">
      <c r="Q113" s="227"/>
      <c r="R113" s="227"/>
      <c r="S113" s="227"/>
      <c r="T113" s="227"/>
    </row>
    <row r="114" customFormat="false" ht="12.75" hidden="false" customHeight="false" outlineLevel="0" collapsed="false">
      <c r="Q114" s="227"/>
      <c r="R114" s="227"/>
      <c r="S114" s="227"/>
      <c r="T114" s="227"/>
    </row>
    <row r="115" customFormat="false" ht="12.75" hidden="false" customHeight="false" outlineLevel="0" collapsed="false">
      <c r="Q115" s="227"/>
      <c r="R115" s="227"/>
      <c r="S115" s="227"/>
      <c r="T115" s="227"/>
    </row>
    <row r="116" customFormat="false" ht="12.75" hidden="false" customHeight="false" outlineLevel="0" collapsed="false">
      <c r="Q116" s="227"/>
      <c r="R116" s="227"/>
      <c r="S116" s="227"/>
      <c r="T116" s="227"/>
    </row>
    <row r="117" customFormat="false" ht="12.75" hidden="false" customHeight="false" outlineLevel="0" collapsed="false">
      <c r="Q117" s="227"/>
      <c r="R117" s="227"/>
      <c r="S117" s="227"/>
      <c r="T117" s="227"/>
    </row>
    <row r="118" customFormat="false" ht="12.75" hidden="false" customHeight="false" outlineLevel="0" collapsed="false">
      <c r="Q118" s="227"/>
      <c r="R118" s="227"/>
      <c r="S118" s="227"/>
      <c r="T118" s="227"/>
    </row>
    <row r="119" customFormat="false" ht="12.75" hidden="false" customHeight="false" outlineLevel="0" collapsed="false">
      <c r="Q119" s="227"/>
      <c r="R119" s="227"/>
      <c r="S119" s="227"/>
      <c r="T119" s="227"/>
    </row>
    <row r="120" customFormat="false" ht="12.75" hidden="false" customHeight="false" outlineLevel="0" collapsed="false">
      <c r="Q120" s="227"/>
      <c r="R120" s="227"/>
      <c r="S120" s="227"/>
      <c r="T120" s="227"/>
    </row>
    <row r="121" customFormat="false" ht="12.75" hidden="false" customHeight="false" outlineLevel="0" collapsed="false">
      <c r="Q121" s="227"/>
      <c r="R121" s="227"/>
      <c r="S121" s="227"/>
      <c r="T121" s="227"/>
    </row>
    <row r="122" customFormat="false" ht="12.75" hidden="false" customHeight="false" outlineLevel="0" collapsed="false">
      <c r="Q122" s="227"/>
      <c r="R122" s="227"/>
      <c r="S122" s="227"/>
      <c r="T122" s="227"/>
    </row>
    <row r="123" customFormat="false" ht="12.75" hidden="false" customHeight="false" outlineLevel="0" collapsed="false">
      <c r="Q123" s="227"/>
      <c r="R123" s="227"/>
      <c r="S123" s="227"/>
      <c r="T123" s="227"/>
    </row>
    <row r="124" customFormat="false" ht="12.75" hidden="false" customHeight="false" outlineLevel="0" collapsed="false">
      <c r="Q124" s="227"/>
      <c r="R124" s="227"/>
      <c r="S124" s="227"/>
      <c r="T124" s="227"/>
    </row>
    <row r="125" customFormat="false" ht="12.75" hidden="false" customHeight="false" outlineLevel="0" collapsed="false">
      <c r="Q125" s="227"/>
      <c r="R125" s="227"/>
      <c r="S125" s="227"/>
      <c r="T125" s="227"/>
    </row>
    <row r="126" customFormat="false" ht="12.75" hidden="false" customHeight="false" outlineLevel="0" collapsed="false">
      <c r="Q126" s="227"/>
      <c r="R126" s="227"/>
      <c r="S126" s="227"/>
      <c r="T126" s="227"/>
    </row>
    <row r="127" customFormat="false" ht="12.75" hidden="false" customHeight="false" outlineLevel="0" collapsed="false">
      <c r="Q127" s="227"/>
      <c r="R127" s="227"/>
      <c r="S127" s="227"/>
      <c r="T127" s="227"/>
    </row>
    <row r="128" customFormat="false" ht="12.75" hidden="false" customHeight="false" outlineLevel="0" collapsed="false">
      <c r="Q128" s="227"/>
      <c r="R128" s="227"/>
      <c r="S128" s="227"/>
      <c r="T128" s="227"/>
    </row>
    <row r="129" customFormat="false" ht="12.75" hidden="false" customHeight="false" outlineLevel="0" collapsed="false">
      <c r="Q129" s="227"/>
      <c r="R129" s="227"/>
      <c r="S129" s="227"/>
      <c r="T129" s="227"/>
    </row>
    <row r="130" customFormat="false" ht="12.75" hidden="false" customHeight="false" outlineLevel="0" collapsed="false">
      <c r="Q130" s="227"/>
      <c r="R130" s="227"/>
      <c r="S130" s="227"/>
      <c r="T130" s="227"/>
    </row>
    <row r="131" customFormat="false" ht="12.75" hidden="false" customHeight="false" outlineLevel="0" collapsed="false">
      <c r="Q131" s="227"/>
      <c r="R131" s="227"/>
      <c r="S131" s="227"/>
      <c r="T131" s="227"/>
    </row>
    <row r="132" customFormat="false" ht="12.75" hidden="false" customHeight="false" outlineLevel="0" collapsed="false">
      <c r="Q132" s="227"/>
      <c r="R132" s="227"/>
      <c r="S132" s="227"/>
      <c r="T132" s="227"/>
    </row>
    <row r="133" customFormat="false" ht="12.75" hidden="false" customHeight="false" outlineLevel="0" collapsed="false">
      <c r="Q133" s="227"/>
      <c r="R133" s="227"/>
      <c r="S133" s="227"/>
      <c r="T133" s="227"/>
    </row>
    <row r="134" customFormat="false" ht="12.75" hidden="false" customHeight="false" outlineLevel="0" collapsed="false">
      <c r="Q134" s="227"/>
      <c r="R134" s="227"/>
      <c r="S134" s="227"/>
      <c r="T134" s="227"/>
    </row>
    <row r="135" customFormat="false" ht="12.75" hidden="false" customHeight="false" outlineLevel="0" collapsed="false">
      <c r="Q135" s="227"/>
      <c r="R135" s="227"/>
      <c r="S135" s="227"/>
      <c r="T135" s="227"/>
    </row>
    <row r="136" customFormat="false" ht="12.75" hidden="false" customHeight="false" outlineLevel="0" collapsed="false">
      <c r="Q136" s="227"/>
      <c r="R136" s="227"/>
      <c r="S136" s="227"/>
      <c r="T136" s="227"/>
    </row>
    <row r="137" customFormat="false" ht="12.75" hidden="false" customHeight="false" outlineLevel="0" collapsed="false">
      <c r="Q137" s="227"/>
      <c r="R137" s="227"/>
      <c r="S137" s="227"/>
      <c r="T137" s="227"/>
    </row>
    <row r="138" customFormat="false" ht="12.75" hidden="false" customHeight="false" outlineLevel="0" collapsed="false">
      <c r="Q138" s="227"/>
      <c r="R138" s="227"/>
      <c r="S138" s="227"/>
      <c r="T138" s="227"/>
    </row>
    <row r="139" customFormat="false" ht="12.75" hidden="false" customHeight="false" outlineLevel="0" collapsed="false">
      <c r="Q139" s="227"/>
      <c r="R139" s="227"/>
      <c r="S139" s="227"/>
      <c r="T139" s="227"/>
    </row>
    <row r="140" customFormat="false" ht="12.75" hidden="false" customHeight="false" outlineLevel="0" collapsed="false">
      <c r="Q140" s="227"/>
      <c r="R140" s="227"/>
      <c r="S140" s="227"/>
      <c r="T140" s="227"/>
    </row>
    <row r="141" customFormat="false" ht="12.75" hidden="false" customHeight="false" outlineLevel="0" collapsed="false">
      <c r="Q141" s="227"/>
      <c r="R141" s="227"/>
      <c r="S141" s="227"/>
      <c r="T141" s="227"/>
    </row>
    <row r="142" customFormat="false" ht="12.75" hidden="false" customHeight="false" outlineLevel="0" collapsed="false">
      <c r="Q142" s="227"/>
      <c r="R142" s="227"/>
      <c r="S142" s="227"/>
      <c r="T142" s="227"/>
    </row>
    <row r="143" customFormat="false" ht="12.75" hidden="false" customHeight="false" outlineLevel="0" collapsed="false">
      <c r="Q143" s="227"/>
      <c r="R143" s="227"/>
      <c r="S143" s="227"/>
      <c r="T143" s="227"/>
    </row>
    <row r="144" customFormat="false" ht="12.75" hidden="false" customHeight="false" outlineLevel="0" collapsed="false">
      <c r="Q144" s="227"/>
      <c r="R144" s="227"/>
      <c r="S144" s="227"/>
      <c r="T144" s="227"/>
    </row>
    <row r="145" customFormat="false" ht="12.75" hidden="false" customHeight="false" outlineLevel="0" collapsed="false">
      <c r="Q145" s="227"/>
      <c r="R145" s="227"/>
      <c r="S145" s="227"/>
      <c r="T145" s="227"/>
    </row>
    <row r="146" customFormat="false" ht="12.75" hidden="false" customHeight="false" outlineLevel="0" collapsed="false">
      <c r="Q146" s="227"/>
      <c r="R146" s="227"/>
      <c r="S146" s="227"/>
      <c r="T146" s="227"/>
    </row>
    <row r="147" customFormat="false" ht="12.75" hidden="false" customHeight="false" outlineLevel="0" collapsed="false">
      <c r="Q147" s="227"/>
      <c r="R147" s="227"/>
      <c r="S147" s="227"/>
      <c r="T147" s="227"/>
    </row>
    <row r="148" customFormat="false" ht="12.75" hidden="false" customHeight="false" outlineLevel="0" collapsed="false">
      <c r="Q148" s="227"/>
      <c r="R148" s="227"/>
      <c r="S148" s="227"/>
      <c r="T148" s="227"/>
    </row>
    <row r="149" customFormat="false" ht="12.75" hidden="false" customHeight="false" outlineLevel="0" collapsed="false">
      <c r="Q149" s="227"/>
      <c r="R149" s="227"/>
      <c r="S149" s="227"/>
      <c r="T149" s="227"/>
    </row>
    <row r="150" customFormat="false" ht="12.75" hidden="false" customHeight="false" outlineLevel="0" collapsed="false">
      <c r="Q150" s="227"/>
      <c r="R150" s="227"/>
      <c r="S150" s="227"/>
      <c r="T150" s="227"/>
    </row>
    <row r="151" customFormat="false" ht="12.75" hidden="false" customHeight="false" outlineLevel="0" collapsed="false">
      <c r="Q151" s="227"/>
      <c r="R151" s="227"/>
      <c r="S151" s="227"/>
      <c r="T151" s="227"/>
    </row>
    <row r="152" customFormat="false" ht="12.75" hidden="false" customHeight="false" outlineLevel="0" collapsed="false">
      <c r="Q152" s="227"/>
      <c r="R152" s="227"/>
      <c r="S152" s="227"/>
      <c r="T152" s="227"/>
    </row>
    <row r="153" customFormat="false" ht="12.75" hidden="false" customHeight="false" outlineLevel="0" collapsed="false">
      <c r="Q153" s="227"/>
      <c r="R153" s="227"/>
      <c r="S153" s="227"/>
      <c r="T153" s="227"/>
    </row>
    <row r="154" customFormat="false" ht="12.75" hidden="false" customHeight="false" outlineLevel="0" collapsed="false">
      <c r="Q154" s="227"/>
      <c r="R154" s="227"/>
      <c r="S154" s="227"/>
      <c r="T154" s="227"/>
    </row>
    <row r="155" customFormat="false" ht="12.75" hidden="false" customHeight="false" outlineLevel="0" collapsed="false">
      <c r="Q155" s="227"/>
      <c r="R155" s="227"/>
      <c r="S155" s="227"/>
      <c r="T155" s="227"/>
    </row>
    <row r="156" customFormat="false" ht="12.75" hidden="false" customHeight="false" outlineLevel="0" collapsed="false">
      <c r="Q156" s="227"/>
      <c r="R156" s="227"/>
      <c r="S156" s="227"/>
      <c r="T156" s="227"/>
    </row>
    <row r="157" customFormat="false" ht="12.75" hidden="false" customHeight="false" outlineLevel="0" collapsed="false">
      <c r="Q157" s="227"/>
      <c r="R157" s="227"/>
      <c r="S157" s="227"/>
      <c r="T157" s="227"/>
    </row>
    <row r="158" customFormat="false" ht="12.75" hidden="false" customHeight="false" outlineLevel="0" collapsed="false">
      <c r="Q158" s="227"/>
      <c r="R158" s="227"/>
      <c r="S158" s="227"/>
      <c r="T158" s="227"/>
    </row>
    <row r="159" customFormat="false" ht="12.75" hidden="false" customHeight="false" outlineLevel="0" collapsed="false">
      <c r="Q159" s="227"/>
      <c r="R159" s="227"/>
      <c r="S159" s="227"/>
      <c r="T159" s="227"/>
    </row>
    <row r="160" customFormat="false" ht="12.75" hidden="false" customHeight="false" outlineLevel="0" collapsed="false">
      <c r="Q160" s="227"/>
      <c r="R160" s="227"/>
      <c r="S160" s="227"/>
      <c r="T160" s="227"/>
    </row>
    <row r="161" customFormat="false" ht="12.75" hidden="false" customHeight="false" outlineLevel="0" collapsed="false">
      <c r="Q161" s="227"/>
      <c r="R161" s="227"/>
      <c r="S161" s="227"/>
      <c r="T161" s="227"/>
    </row>
    <row r="162" customFormat="false" ht="12.75" hidden="false" customHeight="false" outlineLevel="0" collapsed="false">
      <c r="Q162" s="227"/>
      <c r="R162" s="227"/>
      <c r="S162" s="227"/>
      <c r="T162" s="227"/>
    </row>
    <row r="163" customFormat="false" ht="12.75" hidden="false" customHeight="false" outlineLevel="0" collapsed="false">
      <c r="Q163" s="227"/>
      <c r="R163" s="227"/>
      <c r="S163" s="227"/>
      <c r="T163" s="227"/>
    </row>
    <row r="164" customFormat="false" ht="12.75" hidden="false" customHeight="false" outlineLevel="0" collapsed="false">
      <c r="Q164" s="227"/>
      <c r="R164" s="227"/>
      <c r="S164" s="227"/>
      <c r="T164" s="227"/>
    </row>
    <row r="165" customFormat="false" ht="12.75" hidden="false" customHeight="false" outlineLevel="0" collapsed="false">
      <c r="Q165" s="227"/>
      <c r="R165" s="227"/>
      <c r="S165" s="227"/>
      <c r="T165" s="227"/>
    </row>
    <row r="166" customFormat="false" ht="12.75" hidden="false" customHeight="false" outlineLevel="0" collapsed="false">
      <c r="Q166" s="227"/>
      <c r="R166" s="227"/>
      <c r="S166" s="227"/>
      <c r="T166" s="227"/>
    </row>
    <row r="167" customFormat="false" ht="12.75" hidden="false" customHeight="false" outlineLevel="0" collapsed="false">
      <c r="Q167" s="227"/>
      <c r="R167" s="227"/>
      <c r="S167" s="227"/>
      <c r="T167" s="227"/>
    </row>
    <row r="168" customFormat="false" ht="12.75" hidden="false" customHeight="false" outlineLevel="0" collapsed="false">
      <c r="Q168" s="227"/>
      <c r="R168" s="227"/>
      <c r="S168" s="227"/>
      <c r="T168" s="227"/>
    </row>
    <row r="169" customFormat="false" ht="12.75" hidden="false" customHeight="false" outlineLevel="0" collapsed="false">
      <c r="Q169" s="227"/>
      <c r="R169" s="227"/>
      <c r="S169" s="227"/>
      <c r="T169" s="227"/>
    </row>
    <row r="170" customFormat="false" ht="12.75" hidden="false" customHeight="false" outlineLevel="0" collapsed="false">
      <c r="Q170" s="227"/>
      <c r="R170" s="227"/>
      <c r="S170" s="227"/>
      <c r="T170" s="227"/>
    </row>
    <row r="171" customFormat="false" ht="12.75" hidden="false" customHeight="false" outlineLevel="0" collapsed="false">
      <c r="Q171" s="227"/>
      <c r="R171" s="227"/>
      <c r="S171" s="227"/>
      <c r="T171" s="227"/>
    </row>
    <row r="172" customFormat="false" ht="12.75" hidden="false" customHeight="false" outlineLevel="0" collapsed="false">
      <c r="Q172" s="227"/>
      <c r="R172" s="227"/>
      <c r="S172" s="227"/>
      <c r="T172" s="227"/>
    </row>
    <row r="173" customFormat="false" ht="12.75" hidden="false" customHeight="false" outlineLevel="0" collapsed="false">
      <c r="Q173" s="227"/>
      <c r="R173" s="227"/>
      <c r="S173" s="227"/>
      <c r="T173" s="227"/>
    </row>
    <row r="174" customFormat="false" ht="12.75" hidden="false" customHeight="false" outlineLevel="0" collapsed="false">
      <c r="Q174" s="227"/>
      <c r="R174" s="227"/>
      <c r="S174" s="227"/>
      <c r="T174" s="227"/>
    </row>
    <row r="175" customFormat="false" ht="12.75" hidden="false" customHeight="false" outlineLevel="0" collapsed="false">
      <c r="Q175" s="227"/>
      <c r="R175" s="227"/>
      <c r="S175" s="227"/>
      <c r="T175" s="227"/>
    </row>
    <row r="176" customFormat="false" ht="12.75" hidden="false" customHeight="false" outlineLevel="0" collapsed="false">
      <c r="Q176" s="227"/>
      <c r="R176" s="227"/>
      <c r="S176" s="227"/>
      <c r="T176" s="227"/>
    </row>
    <row r="177" customFormat="false" ht="12.75" hidden="false" customHeight="false" outlineLevel="0" collapsed="false">
      <c r="Q177" s="227"/>
      <c r="R177" s="227"/>
      <c r="S177" s="227"/>
      <c r="T177" s="227"/>
    </row>
    <row r="178" customFormat="false" ht="12.75" hidden="false" customHeight="false" outlineLevel="0" collapsed="false">
      <c r="Q178" s="227"/>
      <c r="R178" s="227"/>
      <c r="S178" s="227"/>
      <c r="T178" s="227"/>
    </row>
    <row r="179" customFormat="false" ht="12.75" hidden="false" customHeight="false" outlineLevel="0" collapsed="false">
      <c r="Q179" s="227"/>
      <c r="R179" s="227"/>
      <c r="S179" s="227"/>
      <c r="T179" s="227"/>
    </row>
    <row r="180" customFormat="false" ht="12.75" hidden="false" customHeight="false" outlineLevel="0" collapsed="false">
      <c r="Q180" s="227"/>
      <c r="R180" s="227"/>
      <c r="S180" s="227"/>
      <c r="T180" s="227"/>
    </row>
    <row r="181" customFormat="false" ht="12.75" hidden="false" customHeight="false" outlineLevel="0" collapsed="false">
      <c r="Q181" s="227"/>
      <c r="R181" s="227"/>
      <c r="S181" s="227"/>
      <c r="T181" s="227"/>
    </row>
    <row r="182" customFormat="false" ht="12.75" hidden="false" customHeight="false" outlineLevel="0" collapsed="false">
      <c r="Q182" s="227"/>
      <c r="R182" s="227"/>
      <c r="S182" s="227"/>
      <c r="T182" s="227"/>
    </row>
    <row r="183" customFormat="false" ht="12.75" hidden="false" customHeight="false" outlineLevel="0" collapsed="false">
      <c r="Q183" s="227"/>
      <c r="R183" s="227"/>
      <c r="S183" s="227"/>
      <c r="T183" s="227"/>
    </row>
    <row r="184" customFormat="false" ht="12.75" hidden="false" customHeight="false" outlineLevel="0" collapsed="false">
      <c r="Q184" s="227"/>
      <c r="R184" s="227"/>
      <c r="S184" s="227"/>
      <c r="T184" s="227"/>
    </row>
    <row r="185" customFormat="false" ht="12.75" hidden="false" customHeight="false" outlineLevel="0" collapsed="false">
      <c r="Q185" s="227"/>
      <c r="R185" s="227"/>
      <c r="S185" s="227"/>
      <c r="T185" s="227"/>
    </row>
    <row r="186" customFormat="false" ht="12.75" hidden="false" customHeight="false" outlineLevel="0" collapsed="false">
      <c r="Q186" s="227"/>
      <c r="R186" s="227"/>
      <c r="S186" s="227"/>
      <c r="T186" s="227"/>
    </row>
    <row r="187" customFormat="false" ht="12.75" hidden="false" customHeight="false" outlineLevel="0" collapsed="false">
      <c r="Q187" s="227"/>
      <c r="R187" s="227"/>
      <c r="S187" s="227"/>
      <c r="T187" s="227"/>
    </row>
    <row r="188" customFormat="false" ht="12.75" hidden="false" customHeight="false" outlineLevel="0" collapsed="false">
      <c r="Q188" s="227"/>
      <c r="R188" s="227"/>
      <c r="S188" s="227"/>
      <c r="T188" s="227"/>
    </row>
    <row r="189" customFormat="false" ht="12.75" hidden="false" customHeight="false" outlineLevel="0" collapsed="false">
      <c r="Q189" s="227"/>
      <c r="R189" s="227"/>
      <c r="S189" s="227"/>
      <c r="T189" s="227"/>
    </row>
    <row r="190" customFormat="false" ht="12.75" hidden="false" customHeight="false" outlineLevel="0" collapsed="false">
      <c r="Q190" s="227"/>
      <c r="R190" s="227"/>
      <c r="S190" s="227"/>
      <c r="T190" s="227"/>
    </row>
    <row r="191" customFormat="false" ht="12.75" hidden="false" customHeight="false" outlineLevel="0" collapsed="false">
      <c r="Q191" s="227"/>
      <c r="R191" s="227"/>
      <c r="S191" s="227"/>
      <c r="T191" s="227"/>
    </row>
    <row r="192" customFormat="false" ht="12.75" hidden="false" customHeight="false" outlineLevel="0" collapsed="false">
      <c r="Q192" s="227"/>
      <c r="R192" s="227"/>
      <c r="S192" s="227"/>
      <c r="T192" s="227"/>
    </row>
    <row r="193" customFormat="false" ht="12.75" hidden="false" customHeight="false" outlineLevel="0" collapsed="false">
      <c r="Q193" s="227"/>
      <c r="R193" s="227"/>
      <c r="S193" s="227"/>
      <c r="T193" s="227"/>
    </row>
    <row r="194" customFormat="false" ht="12.75" hidden="false" customHeight="false" outlineLevel="0" collapsed="false">
      <c r="Q194" s="227"/>
      <c r="R194" s="227"/>
      <c r="S194" s="227"/>
      <c r="T194" s="227"/>
    </row>
    <row r="195" customFormat="false" ht="12.75" hidden="false" customHeight="false" outlineLevel="0" collapsed="false">
      <c r="Q195" s="227"/>
      <c r="R195" s="227"/>
      <c r="S195" s="227"/>
      <c r="T195" s="227"/>
    </row>
    <row r="196" customFormat="false" ht="12.75" hidden="false" customHeight="false" outlineLevel="0" collapsed="false">
      <c r="Q196" s="227"/>
      <c r="R196" s="227"/>
      <c r="S196" s="227"/>
      <c r="T196" s="227"/>
    </row>
    <row r="197" customFormat="false" ht="12.75" hidden="false" customHeight="false" outlineLevel="0" collapsed="false">
      <c r="Q197" s="227"/>
      <c r="R197" s="227"/>
      <c r="S197" s="227"/>
      <c r="T197" s="227"/>
    </row>
    <row r="198" customFormat="false" ht="12.75" hidden="false" customHeight="false" outlineLevel="0" collapsed="false">
      <c r="Q198" s="227"/>
      <c r="R198" s="227"/>
      <c r="S198" s="227"/>
      <c r="T198" s="227"/>
    </row>
    <row r="199" customFormat="false" ht="12.75" hidden="false" customHeight="false" outlineLevel="0" collapsed="false">
      <c r="Q199" s="227"/>
      <c r="R199" s="227"/>
      <c r="S199" s="227"/>
      <c r="T199" s="227"/>
    </row>
    <row r="200" customFormat="false" ht="12.75" hidden="false" customHeight="false" outlineLevel="0" collapsed="false">
      <c r="Q200" s="227"/>
      <c r="R200" s="227"/>
      <c r="S200" s="227"/>
      <c r="T200" s="227"/>
    </row>
    <row r="201" customFormat="false" ht="12.75" hidden="false" customHeight="false" outlineLevel="0" collapsed="false">
      <c r="Q201" s="227"/>
      <c r="R201" s="227"/>
      <c r="S201" s="227"/>
      <c r="T201" s="227"/>
    </row>
    <row r="202" customFormat="false" ht="12.75" hidden="false" customHeight="false" outlineLevel="0" collapsed="false">
      <c r="Q202" s="227"/>
      <c r="R202" s="227"/>
      <c r="S202" s="227"/>
      <c r="T202" s="227"/>
    </row>
    <row r="203" customFormat="false" ht="12.75" hidden="false" customHeight="false" outlineLevel="0" collapsed="false">
      <c r="Q203" s="227"/>
      <c r="R203" s="227"/>
      <c r="S203" s="227"/>
      <c r="T203" s="227"/>
    </row>
    <row r="204" customFormat="false" ht="12.75" hidden="false" customHeight="false" outlineLevel="0" collapsed="false">
      <c r="Q204" s="227"/>
      <c r="R204" s="227"/>
      <c r="S204" s="227"/>
      <c r="T204" s="227"/>
    </row>
    <row r="205" customFormat="false" ht="12.75" hidden="false" customHeight="false" outlineLevel="0" collapsed="false">
      <c r="Q205" s="227"/>
      <c r="R205" s="227"/>
      <c r="S205" s="227"/>
      <c r="T205" s="227"/>
    </row>
    <row r="206" customFormat="false" ht="12.75" hidden="false" customHeight="false" outlineLevel="0" collapsed="false">
      <c r="Q206" s="227"/>
      <c r="R206" s="227"/>
      <c r="S206" s="227"/>
      <c r="T206" s="227"/>
    </row>
    <row r="207" customFormat="false" ht="12.75" hidden="false" customHeight="false" outlineLevel="0" collapsed="false">
      <c r="Q207" s="227"/>
      <c r="R207" s="227"/>
      <c r="S207" s="227"/>
      <c r="T207" s="227"/>
    </row>
    <row r="208" customFormat="false" ht="12.75" hidden="false" customHeight="false" outlineLevel="0" collapsed="false">
      <c r="Q208" s="227"/>
      <c r="R208" s="227"/>
      <c r="S208" s="227"/>
      <c r="T208" s="227"/>
    </row>
    <row r="209" customFormat="false" ht="12.75" hidden="false" customHeight="false" outlineLevel="0" collapsed="false">
      <c r="Q209" s="227"/>
      <c r="R209" s="227"/>
      <c r="S209" s="227"/>
      <c r="T209" s="227"/>
    </row>
    <row r="210" customFormat="false" ht="12.75" hidden="false" customHeight="false" outlineLevel="0" collapsed="false">
      <c r="Q210" s="227"/>
      <c r="R210" s="227"/>
      <c r="S210" s="227"/>
      <c r="T210" s="227"/>
    </row>
    <row r="211" customFormat="false" ht="12.75" hidden="false" customHeight="false" outlineLevel="0" collapsed="false">
      <c r="Q211" s="227"/>
      <c r="R211" s="227"/>
      <c r="S211" s="227"/>
      <c r="T211" s="227"/>
    </row>
    <row r="212" customFormat="false" ht="12.75" hidden="false" customHeight="false" outlineLevel="0" collapsed="false">
      <c r="Q212" s="227"/>
      <c r="R212" s="227"/>
      <c r="S212" s="227"/>
      <c r="T212" s="227"/>
    </row>
    <row r="213" customFormat="false" ht="12.75" hidden="false" customHeight="false" outlineLevel="0" collapsed="false">
      <c r="Q213" s="227"/>
      <c r="R213" s="227"/>
      <c r="S213" s="227"/>
      <c r="T213" s="227"/>
    </row>
    <row r="214" customFormat="false" ht="12.75" hidden="false" customHeight="false" outlineLevel="0" collapsed="false">
      <c r="Q214" s="227"/>
      <c r="R214" s="227"/>
      <c r="S214" s="227"/>
      <c r="T214" s="227"/>
    </row>
    <row r="215" customFormat="false" ht="12.75" hidden="false" customHeight="false" outlineLevel="0" collapsed="false">
      <c r="Q215" s="227"/>
      <c r="R215" s="227"/>
      <c r="S215" s="227"/>
      <c r="T215" s="227"/>
    </row>
    <row r="216" customFormat="false" ht="12.75" hidden="false" customHeight="false" outlineLevel="0" collapsed="false">
      <c r="Q216" s="227"/>
      <c r="R216" s="227"/>
      <c r="S216" s="227"/>
      <c r="T216" s="227"/>
    </row>
    <row r="217" customFormat="false" ht="12.75" hidden="false" customHeight="false" outlineLevel="0" collapsed="false">
      <c r="Q217" s="227"/>
      <c r="R217" s="227"/>
      <c r="S217" s="227"/>
      <c r="T217" s="227"/>
    </row>
    <row r="218" customFormat="false" ht="12.75" hidden="false" customHeight="false" outlineLevel="0" collapsed="false">
      <c r="Q218" s="227"/>
      <c r="R218" s="227"/>
      <c r="S218" s="227"/>
      <c r="T218" s="227"/>
    </row>
    <row r="219" customFormat="false" ht="12.75" hidden="false" customHeight="false" outlineLevel="0" collapsed="false">
      <c r="Q219" s="227"/>
      <c r="R219" s="227"/>
      <c r="S219" s="227"/>
      <c r="T219" s="227"/>
    </row>
    <row r="220" customFormat="false" ht="12.75" hidden="false" customHeight="false" outlineLevel="0" collapsed="false">
      <c r="Q220" s="227"/>
      <c r="R220" s="227"/>
      <c r="S220" s="227"/>
      <c r="T220" s="227"/>
    </row>
    <row r="221" customFormat="false" ht="12.75" hidden="false" customHeight="false" outlineLevel="0" collapsed="false">
      <c r="Q221" s="227"/>
      <c r="R221" s="227"/>
      <c r="S221" s="227"/>
      <c r="T221" s="227"/>
    </row>
    <row r="222" customFormat="false" ht="12.75" hidden="false" customHeight="false" outlineLevel="0" collapsed="false">
      <c r="Q222" s="227"/>
      <c r="R222" s="227"/>
      <c r="S222" s="227"/>
      <c r="T222" s="227"/>
    </row>
    <row r="223" customFormat="false" ht="12.75" hidden="false" customHeight="false" outlineLevel="0" collapsed="false">
      <c r="Q223" s="227"/>
      <c r="R223" s="227"/>
      <c r="S223" s="227"/>
      <c r="T223" s="227"/>
    </row>
    <row r="224" customFormat="false" ht="12.75" hidden="false" customHeight="false" outlineLevel="0" collapsed="false">
      <c r="Q224" s="227"/>
      <c r="R224" s="227"/>
      <c r="S224" s="227"/>
      <c r="T224" s="227"/>
    </row>
    <row r="225" customFormat="false" ht="12.75" hidden="false" customHeight="false" outlineLevel="0" collapsed="false">
      <c r="Q225" s="227"/>
      <c r="R225" s="227"/>
      <c r="S225" s="227"/>
      <c r="T225" s="227"/>
    </row>
    <row r="226" customFormat="false" ht="12.75" hidden="false" customHeight="false" outlineLevel="0" collapsed="false">
      <c r="Q226" s="227"/>
      <c r="R226" s="227"/>
      <c r="S226" s="227"/>
      <c r="T226" s="227"/>
    </row>
    <row r="227" customFormat="false" ht="12.75" hidden="false" customHeight="false" outlineLevel="0" collapsed="false">
      <c r="Q227" s="227"/>
      <c r="R227" s="227"/>
      <c r="S227" s="227"/>
      <c r="T227" s="227"/>
    </row>
    <row r="228" customFormat="false" ht="12.75" hidden="false" customHeight="false" outlineLevel="0" collapsed="false">
      <c r="Q228" s="227"/>
      <c r="R228" s="227"/>
      <c r="S228" s="227"/>
      <c r="T228" s="227"/>
    </row>
    <row r="229" customFormat="false" ht="12.75" hidden="false" customHeight="false" outlineLevel="0" collapsed="false">
      <c r="Q229" s="227"/>
      <c r="R229" s="227"/>
      <c r="S229" s="227"/>
      <c r="T229" s="227"/>
    </row>
    <row r="230" customFormat="false" ht="12.75" hidden="false" customHeight="false" outlineLevel="0" collapsed="false">
      <c r="Q230" s="227"/>
      <c r="R230" s="227"/>
      <c r="S230" s="227"/>
      <c r="T230" s="227"/>
    </row>
    <row r="231" customFormat="false" ht="12.75" hidden="false" customHeight="false" outlineLevel="0" collapsed="false">
      <c r="Q231" s="227"/>
      <c r="R231" s="227"/>
      <c r="S231" s="227"/>
      <c r="T231" s="227"/>
    </row>
    <row r="232" customFormat="false" ht="12.75" hidden="false" customHeight="false" outlineLevel="0" collapsed="false">
      <c r="Q232" s="227"/>
      <c r="R232" s="227"/>
      <c r="S232" s="227"/>
      <c r="T232" s="227"/>
    </row>
    <row r="233" customFormat="false" ht="12.75" hidden="false" customHeight="false" outlineLevel="0" collapsed="false">
      <c r="Q233" s="227"/>
      <c r="R233" s="227"/>
      <c r="S233" s="227"/>
      <c r="T233" s="227"/>
    </row>
    <row r="234" customFormat="false" ht="12.75" hidden="false" customHeight="false" outlineLevel="0" collapsed="false">
      <c r="Q234" s="227"/>
      <c r="R234" s="227"/>
      <c r="S234" s="227"/>
      <c r="T234" s="227"/>
    </row>
    <row r="235" customFormat="false" ht="12.75" hidden="false" customHeight="false" outlineLevel="0" collapsed="false">
      <c r="Q235" s="227"/>
      <c r="R235" s="227"/>
      <c r="S235" s="227"/>
      <c r="T235" s="227"/>
    </row>
    <row r="236" customFormat="false" ht="12.75" hidden="false" customHeight="false" outlineLevel="0" collapsed="false">
      <c r="Q236" s="227"/>
      <c r="R236" s="227"/>
      <c r="S236" s="227"/>
      <c r="T236" s="227"/>
    </row>
    <row r="237" customFormat="false" ht="12.75" hidden="false" customHeight="false" outlineLevel="0" collapsed="false">
      <c r="Q237" s="227"/>
      <c r="R237" s="227"/>
      <c r="S237" s="227"/>
      <c r="T237" s="227"/>
    </row>
    <row r="238" customFormat="false" ht="12.75" hidden="false" customHeight="false" outlineLevel="0" collapsed="false">
      <c r="Q238" s="227"/>
      <c r="R238" s="227"/>
      <c r="S238" s="227"/>
      <c r="T238" s="227"/>
    </row>
    <row r="239" customFormat="false" ht="12.75" hidden="false" customHeight="false" outlineLevel="0" collapsed="false">
      <c r="Q239" s="227"/>
      <c r="R239" s="227"/>
      <c r="S239" s="227"/>
      <c r="T239" s="227"/>
    </row>
    <row r="240" customFormat="false" ht="12.75" hidden="false" customHeight="false" outlineLevel="0" collapsed="false">
      <c r="Q240" s="227"/>
      <c r="R240" s="227"/>
      <c r="S240" s="227"/>
      <c r="T240" s="227"/>
    </row>
    <row r="241" customFormat="false" ht="12.75" hidden="false" customHeight="false" outlineLevel="0" collapsed="false">
      <c r="Q241" s="227"/>
      <c r="R241" s="227"/>
      <c r="S241" s="227"/>
      <c r="T241" s="227"/>
    </row>
    <row r="242" customFormat="false" ht="12.75" hidden="false" customHeight="false" outlineLevel="0" collapsed="false">
      <c r="Q242" s="227"/>
      <c r="R242" s="227"/>
      <c r="S242" s="227"/>
      <c r="T242" s="227"/>
    </row>
    <row r="243" customFormat="false" ht="12.75" hidden="false" customHeight="false" outlineLevel="0" collapsed="false">
      <c r="Q243" s="227"/>
      <c r="R243" s="227"/>
      <c r="S243" s="227"/>
      <c r="T243" s="227"/>
    </row>
    <row r="244" customFormat="false" ht="12.75" hidden="false" customHeight="false" outlineLevel="0" collapsed="false">
      <c r="Q244" s="227"/>
      <c r="R244" s="227"/>
      <c r="S244" s="227"/>
      <c r="T244" s="227"/>
    </row>
    <row r="245" customFormat="false" ht="12.75" hidden="false" customHeight="false" outlineLevel="0" collapsed="false">
      <c r="Q245" s="227"/>
      <c r="R245" s="227"/>
      <c r="S245" s="227"/>
      <c r="T245" s="227"/>
    </row>
    <row r="246" customFormat="false" ht="12.75" hidden="false" customHeight="false" outlineLevel="0" collapsed="false">
      <c r="Q246" s="227"/>
      <c r="R246" s="227"/>
      <c r="S246" s="227"/>
      <c r="T246" s="227"/>
    </row>
    <row r="247" customFormat="false" ht="12.75" hidden="false" customHeight="false" outlineLevel="0" collapsed="false">
      <c r="Q247" s="227"/>
      <c r="R247" s="227"/>
      <c r="S247" s="227"/>
      <c r="T247" s="227"/>
    </row>
    <row r="248" customFormat="false" ht="12.75" hidden="false" customHeight="false" outlineLevel="0" collapsed="false">
      <c r="Q248" s="227"/>
      <c r="R248" s="227"/>
      <c r="S248" s="227"/>
      <c r="T248" s="227"/>
    </row>
    <row r="249" customFormat="false" ht="12.75" hidden="false" customHeight="false" outlineLevel="0" collapsed="false">
      <c r="Q249" s="227"/>
      <c r="R249" s="227"/>
      <c r="S249" s="227"/>
      <c r="T249" s="227"/>
    </row>
    <row r="250" customFormat="false" ht="12.75" hidden="false" customHeight="false" outlineLevel="0" collapsed="false">
      <c r="Q250" s="227"/>
      <c r="R250" s="227"/>
      <c r="S250" s="227"/>
      <c r="T250" s="227"/>
    </row>
    <row r="251" customFormat="false" ht="12.75" hidden="false" customHeight="false" outlineLevel="0" collapsed="false">
      <c r="Q251" s="227"/>
      <c r="R251" s="227"/>
      <c r="S251" s="227"/>
      <c r="T251" s="227"/>
    </row>
    <row r="252" customFormat="false" ht="12.75" hidden="false" customHeight="false" outlineLevel="0" collapsed="false">
      <c r="Q252" s="227"/>
      <c r="R252" s="227"/>
      <c r="S252" s="227"/>
      <c r="T252" s="227"/>
    </row>
    <row r="253" customFormat="false" ht="12.75" hidden="false" customHeight="false" outlineLevel="0" collapsed="false">
      <c r="Q253" s="227"/>
      <c r="R253" s="227"/>
      <c r="S253" s="227"/>
      <c r="T253" s="227"/>
    </row>
    <row r="254" customFormat="false" ht="12.75" hidden="false" customHeight="false" outlineLevel="0" collapsed="false">
      <c r="Q254" s="227"/>
      <c r="R254" s="227"/>
      <c r="S254" s="227"/>
      <c r="T254" s="227"/>
    </row>
    <row r="255" customFormat="false" ht="12.75" hidden="false" customHeight="false" outlineLevel="0" collapsed="false">
      <c r="Q255" s="227"/>
      <c r="R255" s="227"/>
      <c r="S255" s="227"/>
      <c r="T255" s="227"/>
    </row>
    <row r="256" customFormat="false" ht="12.75" hidden="false" customHeight="false" outlineLevel="0" collapsed="false">
      <c r="Q256" s="227"/>
      <c r="R256" s="227"/>
      <c r="S256" s="227"/>
      <c r="T256" s="227"/>
    </row>
    <row r="257" customFormat="false" ht="12.75" hidden="false" customHeight="false" outlineLevel="0" collapsed="false">
      <c r="Q257" s="227"/>
      <c r="R257" s="227"/>
      <c r="S257" s="227"/>
      <c r="T257" s="227"/>
    </row>
    <row r="258" customFormat="false" ht="12.75" hidden="false" customHeight="false" outlineLevel="0" collapsed="false">
      <c r="Q258" s="227"/>
      <c r="R258" s="227"/>
      <c r="S258" s="227"/>
      <c r="T258" s="227"/>
    </row>
    <row r="259" customFormat="false" ht="12.75" hidden="false" customHeight="false" outlineLevel="0" collapsed="false">
      <c r="Q259" s="227"/>
      <c r="R259" s="227"/>
      <c r="S259" s="227"/>
      <c r="T259" s="227"/>
    </row>
    <row r="260" customFormat="false" ht="12.75" hidden="false" customHeight="false" outlineLevel="0" collapsed="false">
      <c r="Q260" s="227"/>
      <c r="R260" s="227"/>
      <c r="S260" s="227"/>
      <c r="T260" s="227"/>
    </row>
    <row r="261" customFormat="false" ht="12.75" hidden="false" customHeight="false" outlineLevel="0" collapsed="false">
      <c r="Q261" s="227"/>
      <c r="R261" s="227"/>
      <c r="S261" s="227"/>
      <c r="T261" s="227"/>
    </row>
    <row r="262" customFormat="false" ht="12.75" hidden="false" customHeight="false" outlineLevel="0" collapsed="false">
      <c r="Q262" s="227"/>
      <c r="R262" s="227"/>
      <c r="S262" s="227"/>
      <c r="T262" s="227"/>
    </row>
    <row r="263" customFormat="false" ht="12.75" hidden="false" customHeight="false" outlineLevel="0" collapsed="false">
      <c r="Q263" s="227"/>
      <c r="R263" s="227"/>
      <c r="S263" s="227"/>
      <c r="T263" s="227"/>
    </row>
    <row r="264" customFormat="false" ht="12.75" hidden="false" customHeight="false" outlineLevel="0" collapsed="false">
      <c r="Q264" s="227"/>
      <c r="R264" s="227"/>
      <c r="S264" s="227"/>
      <c r="T264" s="227"/>
    </row>
    <row r="265" customFormat="false" ht="12.75" hidden="false" customHeight="false" outlineLevel="0" collapsed="false">
      <c r="Q265" s="227"/>
      <c r="R265" s="227"/>
      <c r="S265" s="227"/>
      <c r="T265" s="227"/>
    </row>
    <row r="266" customFormat="false" ht="12.75" hidden="false" customHeight="false" outlineLevel="0" collapsed="false">
      <c r="Q266" s="227"/>
      <c r="R266" s="227"/>
      <c r="S266" s="227"/>
      <c r="T266" s="227"/>
    </row>
    <row r="267" customFormat="false" ht="12.75" hidden="false" customHeight="false" outlineLevel="0" collapsed="false">
      <c r="Q267" s="227"/>
      <c r="R267" s="227"/>
      <c r="S267" s="227"/>
      <c r="T267" s="227"/>
    </row>
    <row r="268" customFormat="false" ht="12.75" hidden="false" customHeight="false" outlineLevel="0" collapsed="false">
      <c r="Q268" s="227"/>
      <c r="R268" s="227"/>
      <c r="S268" s="227"/>
      <c r="T268" s="227"/>
    </row>
    <row r="269" customFormat="false" ht="12.75" hidden="false" customHeight="false" outlineLevel="0" collapsed="false">
      <c r="Q269" s="227"/>
      <c r="R269" s="227"/>
      <c r="S269" s="227"/>
      <c r="T269" s="227"/>
    </row>
    <row r="270" customFormat="false" ht="12.75" hidden="false" customHeight="false" outlineLevel="0" collapsed="false">
      <c r="Q270" s="227"/>
      <c r="R270" s="227"/>
      <c r="S270" s="227"/>
      <c r="T270" s="227"/>
    </row>
    <row r="271" customFormat="false" ht="12.75" hidden="false" customHeight="false" outlineLevel="0" collapsed="false">
      <c r="Q271" s="227"/>
      <c r="R271" s="227"/>
      <c r="S271" s="227"/>
      <c r="T271" s="227"/>
    </row>
    <row r="272" customFormat="false" ht="12.75" hidden="false" customHeight="false" outlineLevel="0" collapsed="false">
      <c r="Q272" s="227"/>
      <c r="R272" s="227"/>
      <c r="S272" s="227"/>
      <c r="T272" s="227"/>
    </row>
    <row r="273" customFormat="false" ht="12.75" hidden="false" customHeight="false" outlineLevel="0" collapsed="false">
      <c r="Q273" s="227"/>
      <c r="R273" s="227"/>
      <c r="S273" s="227"/>
      <c r="T273" s="227"/>
    </row>
    <row r="274" customFormat="false" ht="12.75" hidden="false" customHeight="false" outlineLevel="0" collapsed="false">
      <c r="Q274" s="227"/>
      <c r="R274" s="227"/>
      <c r="S274" s="227"/>
      <c r="T274" s="227"/>
    </row>
    <row r="275" customFormat="false" ht="12.75" hidden="false" customHeight="false" outlineLevel="0" collapsed="false">
      <c r="Q275" s="227"/>
      <c r="R275" s="227"/>
      <c r="S275" s="227"/>
      <c r="T275" s="227"/>
    </row>
    <row r="276" customFormat="false" ht="12.75" hidden="false" customHeight="false" outlineLevel="0" collapsed="false">
      <c r="Q276" s="227"/>
      <c r="R276" s="227"/>
      <c r="S276" s="227"/>
      <c r="T276" s="227"/>
    </row>
    <row r="277" customFormat="false" ht="12.75" hidden="false" customHeight="false" outlineLevel="0" collapsed="false">
      <c r="Q277" s="227"/>
      <c r="R277" s="227"/>
      <c r="S277" s="227"/>
      <c r="T277" s="227"/>
    </row>
    <row r="278" customFormat="false" ht="12.75" hidden="false" customHeight="false" outlineLevel="0" collapsed="false">
      <c r="Q278" s="227"/>
      <c r="R278" s="227"/>
      <c r="S278" s="227"/>
      <c r="T278" s="227"/>
    </row>
    <row r="279" customFormat="false" ht="12.75" hidden="false" customHeight="false" outlineLevel="0" collapsed="false">
      <c r="Q279" s="227"/>
      <c r="R279" s="227"/>
      <c r="S279" s="227"/>
      <c r="T279" s="227"/>
    </row>
    <row r="280" customFormat="false" ht="12.75" hidden="false" customHeight="false" outlineLevel="0" collapsed="false">
      <c r="Q280" s="227"/>
      <c r="R280" s="227"/>
      <c r="S280" s="227"/>
      <c r="T280" s="227"/>
    </row>
    <row r="281" customFormat="false" ht="12.75" hidden="false" customHeight="false" outlineLevel="0" collapsed="false">
      <c r="Q281" s="227"/>
      <c r="R281" s="227"/>
      <c r="S281" s="227"/>
      <c r="T281" s="227"/>
    </row>
    <row r="282" customFormat="false" ht="12.75" hidden="false" customHeight="false" outlineLevel="0" collapsed="false">
      <c r="Q282" s="227"/>
      <c r="R282" s="227"/>
      <c r="S282" s="227"/>
      <c r="T282" s="227"/>
    </row>
    <row r="283" customFormat="false" ht="12.75" hidden="false" customHeight="false" outlineLevel="0" collapsed="false">
      <c r="Q283" s="227"/>
      <c r="R283" s="227"/>
      <c r="S283" s="227"/>
      <c r="T283" s="227"/>
    </row>
    <row r="284" customFormat="false" ht="12.75" hidden="false" customHeight="false" outlineLevel="0" collapsed="false">
      <c r="Q284" s="227"/>
      <c r="R284" s="227"/>
      <c r="S284" s="227"/>
      <c r="T284" s="227"/>
    </row>
    <row r="285" customFormat="false" ht="12.75" hidden="false" customHeight="false" outlineLevel="0" collapsed="false">
      <c r="Q285" s="227"/>
      <c r="R285" s="227"/>
      <c r="S285" s="227"/>
      <c r="T285" s="227"/>
    </row>
    <row r="286" customFormat="false" ht="12.75" hidden="false" customHeight="false" outlineLevel="0" collapsed="false">
      <c r="Q286" s="227"/>
      <c r="R286" s="227"/>
      <c r="S286" s="227"/>
      <c r="T286" s="227"/>
    </row>
    <row r="287" customFormat="false" ht="12.75" hidden="false" customHeight="false" outlineLevel="0" collapsed="false">
      <c r="Q287" s="227"/>
      <c r="R287" s="227"/>
      <c r="S287" s="227"/>
      <c r="T287" s="227"/>
    </row>
    <row r="288" customFormat="false" ht="12.75" hidden="false" customHeight="false" outlineLevel="0" collapsed="false">
      <c r="Q288" s="227"/>
      <c r="R288" s="227"/>
      <c r="S288" s="227"/>
      <c r="T288" s="227"/>
    </row>
    <row r="289" customFormat="false" ht="12.75" hidden="false" customHeight="false" outlineLevel="0" collapsed="false">
      <c r="Q289" s="227"/>
      <c r="R289" s="227"/>
      <c r="S289" s="227"/>
      <c r="T289" s="227"/>
    </row>
    <row r="290" customFormat="false" ht="12.75" hidden="false" customHeight="false" outlineLevel="0" collapsed="false">
      <c r="Q290" s="227"/>
      <c r="R290" s="227"/>
      <c r="S290" s="227"/>
      <c r="T290" s="227"/>
    </row>
    <row r="291" customFormat="false" ht="12.75" hidden="false" customHeight="false" outlineLevel="0" collapsed="false">
      <c r="Q291" s="227"/>
      <c r="R291" s="227"/>
      <c r="S291" s="227"/>
      <c r="T291" s="227"/>
    </row>
    <row r="292" customFormat="false" ht="12.75" hidden="false" customHeight="false" outlineLevel="0" collapsed="false">
      <c r="Q292" s="227"/>
      <c r="R292" s="227"/>
      <c r="S292" s="227"/>
      <c r="T292" s="227"/>
    </row>
    <row r="293" customFormat="false" ht="12.75" hidden="false" customHeight="false" outlineLevel="0" collapsed="false">
      <c r="Q293" s="227"/>
      <c r="R293" s="227"/>
      <c r="S293" s="227"/>
      <c r="T293" s="227"/>
    </row>
    <row r="294" customFormat="false" ht="12.75" hidden="false" customHeight="false" outlineLevel="0" collapsed="false">
      <c r="Q294" s="227"/>
      <c r="R294" s="227"/>
      <c r="S294" s="227"/>
      <c r="T294" s="227"/>
    </row>
    <row r="295" customFormat="false" ht="12.75" hidden="false" customHeight="false" outlineLevel="0" collapsed="false">
      <c r="Q295" s="227"/>
      <c r="R295" s="227"/>
      <c r="S295" s="227"/>
      <c r="T295" s="227"/>
    </row>
    <row r="296" customFormat="false" ht="12.75" hidden="false" customHeight="false" outlineLevel="0" collapsed="false">
      <c r="Q296" s="227"/>
      <c r="R296" s="227"/>
      <c r="S296" s="227"/>
      <c r="T296" s="227"/>
    </row>
    <row r="297" customFormat="false" ht="12.75" hidden="false" customHeight="false" outlineLevel="0" collapsed="false">
      <c r="Q297" s="227"/>
      <c r="R297" s="227"/>
      <c r="S297" s="227"/>
      <c r="T297" s="227"/>
    </row>
    <row r="298" customFormat="false" ht="12.75" hidden="false" customHeight="false" outlineLevel="0" collapsed="false">
      <c r="Q298" s="227"/>
      <c r="R298" s="227"/>
      <c r="S298" s="227"/>
      <c r="T298" s="227"/>
    </row>
    <row r="299" customFormat="false" ht="12.75" hidden="false" customHeight="false" outlineLevel="0" collapsed="false">
      <c r="Q299" s="227"/>
      <c r="R299" s="227"/>
      <c r="S299" s="227"/>
      <c r="T299" s="227"/>
    </row>
    <row r="300" customFormat="false" ht="12.75" hidden="false" customHeight="false" outlineLevel="0" collapsed="false">
      <c r="Q300" s="227"/>
      <c r="R300" s="227"/>
      <c r="S300" s="227"/>
      <c r="T300" s="227"/>
    </row>
    <row r="301" customFormat="false" ht="12.75" hidden="false" customHeight="false" outlineLevel="0" collapsed="false">
      <c r="Q301" s="227"/>
      <c r="R301" s="227"/>
      <c r="S301" s="227"/>
      <c r="T301" s="227"/>
    </row>
    <row r="302" customFormat="false" ht="12.75" hidden="false" customHeight="false" outlineLevel="0" collapsed="false">
      <c r="Q302" s="227"/>
      <c r="R302" s="227"/>
      <c r="S302" s="227"/>
      <c r="T302" s="227"/>
    </row>
    <row r="303" customFormat="false" ht="12.75" hidden="false" customHeight="false" outlineLevel="0" collapsed="false">
      <c r="Q303" s="227"/>
      <c r="R303" s="227"/>
      <c r="S303" s="227"/>
      <c r="T303" s="227"/>
    </row>
    <row r="304" customFormat="false" ht="12.75" hidden="false" customHeight="false" outlineLevel="0" collapsed="false">
      <c r="Q304" s="227"/>
      <c r="R304" s="227"/>
      <c r="S304" s="227"/>
      <c r="T304" s="227"/>
    </row>
    <row r="305" customFormat="false" ht="12.75" hidden="false" customHeight="false" outlineLevel="0" collapsed="false">
      <c r="Q305" s="227"/>
      <c r="R305" s="227"/>
      <c r="S305" s="227"/>
      <c r="T305" s="227"/>
    </row>
    <row r="306" customFormat="false" ht="12.75" hidden="false" customHeight="false" outlineLevel="0" collapsed="false">
      <c r="Q306" s="227"/>
      <c r="R306" s="227"/>
      <c r="S306" s="227"/>
      <c r="T306" s="227"/>
    </row>
    <row r="307" customFormat="false" ht="12.75" hidden="false" customHeight="false" outlineLevel="0" collapsed="false">
      <c r="Q307" s="227"/>
      <c r="R307" s="227"/>
      <c r="S307" s="227"/>
      <c r="T307" s="227"/>
    </row>
    <row r="308" customFormat="false" ht="12.75" hidden="false" customHeight="false" outlineLevel="0" collapsed="false">
      <c r="Q308" s="227"/>
      <c r="R308" s="227"/>
      <c r="S308" s="227"/>
      <c r="T308" s="227"/>
    </row>
    <row r="309" customFormat="false" ht="12.75" hidden="false" customHeight="false" outlineLevel="0" collapsed="false">
      <c r="Q309" s="227"/>
      <c r="R309" s="227"/>
      <c r="S309" s="227"/>
      <c r="T309" s="227"/>
    </row>
    <row r="310" customFormat="false" ht="12.75" hidden="false" customHeight="false" outlineLevel="0" collapsed="false">
      <c r="Q310" s="227"/>
      <c r="R310" s="227"/>
      <c r="S310" s="227"/>
      <c r="T310" s="227"/>
    </row>
    <row r="311" customFormat="false" ht="12.75" hidden="false" customHeight="false" outlineLevel="0" collapsed="false">
      <c r="Q311" s="227"/>
      <c r="R311" s="227"/>
      <c r="S311" s="227"/>
      <c r="T311" s="227"/>
    </row>
    <row r="312" customFormat="false" ht="12.75" hidden="false" customHeight="false" outlineLevel="0" collapsed="false">
      <c r="Q312" s="227"/>
      <c r="R312" s="227"/>
      <c r="S312" s="227"/>
      <c r="T312" s="227"/>
    </row>
    <row r="313" customFormat="false" ht="12.75" hidden="false" customHeight="false" outlineLevel="0" collapsed="false">
      <c r="Q313" s="227"/>
      <c r="R313" s="227"/>
      <c r="S313" s="227"/>
      <c r="T313" s="227"/>
    </row>
    <row r="314" customFormat="false" ht="12.75" hidden="false" customHeight="false" outlineLevel="0" collapsed="false">
      <c r="Q314" s="227"/>
      <c r="R314" s="227"/>
      <c r="S314" s="227"/>
      <c r="T314" s="227"/>
    </row>
    <row r="315" customFormat="false" ht="12.75" hidden="false" customHeight="false" outlineLevel="0" collapsed="false">
      <c r="Q315" s="227"/>
      <c r="R315" s="227"/>
      <c r="S315" s="227"/>
      <c r="T315" s="227"/>
    </row>
    <row r="316" customFormat="false" ht="12.75" hidden="false" customHeight="false" outlineLevel="0" collapsed="false">
      <c r="Q316" s="227"/>
      <c r="R316" s="227"/>
      <c r="S316" s="227"/>
      <c r="T316" s="227"/>
    </row>
    <row r="317" customFormat="false" ht="12.75" hidden="false" customHeight="false" outlineLevel="0" collapsed="false">
      <c r="Q317" s="227"/>
      <c r="R317" s="227"/>
      <c r="S317" s="227"/>
      <c r="T317" s="227"/>
    </row>
    <row r="318" customFormat="false" ht="12.75" hidden="false" customHeight="false" outlineLevel="0" collapsed="false">
      <c r="Q318" s="227"/>
      <c r="R318" s="227"/>
      <c r="S318" s="227"/>
      <c r="T318" s="227"/>
    </row>
    <row r="319" customFormat="false" ht="12.75" hidden="false" customHeight="false" outlineLevel="0" collapsed="false">
      <c r="Q319" s="227"/>
      <c r="R319" s="227"/>
      <c r="S319" s="227"/>
      <c r="T319" s="227"/>
    </row>
    <row r="320" customFormat="false" ht="12.75" hidden="false" customHeight="false" outlineLevel="0" collapsed="false">
      <c r="Q320" s="227"/>
      <c r="R320" s="227"/>
      <c r="S320" s="227"/>
      <c r="T320" s="227"/>
    </row>
    <row r="321" customFormat="false" ht="12.75" hidden="false" customHeight="false" outlineLevel="0" collapsed="false">
      <c r="Q321" s="227"/>
      <c r="R321" s="227"/>
      <c r="S321" s="227"/>
      <c r="T321" s="227"/>
    </row>
    <row r="322" customFormat="false" ht="12.75" hidden="false" customHeight="false" outlineLevel="0" collapsed="false">
      <c r="Q322" s="227"/>
      <c r="R322" s="227"/>
      <c r="S322" s="227"/>
      <c r="T322" s="227"/>
    </row>
    <row r="323" customFormat="false" ht="12.75" hidden="false" customHeight="false" outlineLevel="0" collapsed="false">
      <c r="Q323" s="227"/>
      <c r="R323" s="227"/>
      <c r="S323" s="227"/>
      <c r="T323" s="227"/>
    </row>
    <row r="324" customFormat="false" ht="12.75" hidden="false" customHeight="false" outlineLevel="0" collapsed="false">
      <c r="Q324" s="227"/>
      <c r="R324" s="227"/>
      <c r="S324" s="227"/>
      <c r="T324" s="227"/>
    </row>
    <row r="325" customFormat="false" ht="12.75" hidden="false" customHeight="false" outlineLevel="0" collapsed="false">
      <c r="Q325" s="227"/>
      <c r="R325" s="227"/>
      <c r="S325" s="227"/>
      <c r="T325" s="227"/>
    </row>
    <row r="326" customFormat="false" ht="12.75" hidden="false" customHeight="false" outlineLevel="0" collapsed="false">
      <c r="Q326" s="227"/>
      <c r="R326" s="227"/>
      <c r="S326" s="227"/>
      <c r="T326" s="227"/>
    </row>
    <row r="327" customFormat="false" ht="12.75" hidden="false" customHeight="false" outlineLevel="0" collapsed="false">
      <c r="Q327" s="227"/>
      <c r="R327" s="227"/>
      <c r="S327" s="227"/>
      <c r="T327" s="227"/>
    </row>
    <row r="328" customFormat="false" ht="12.75" hidden="false" customHeight="false" outlineLevel="0" collapsed="false">
      <c r="Q328" s="227"/>
      <c r="R328" s="227"/>
      <c r="S328" s="227"/>
      <c r="T328" s="227"/>
    </row>
    <row r="329" customFormat="false" ht="12.75" hidden="false" customHeight="false" outlineLevel="0" collapsed="false">
      <c r="Q329" s="227"/>
      <c r="R329" s="227"/>
      <c r="S329" s="227"/>
      <c r="T329" s="227"/>
    </row>
  </sheetData>
  <mergeCells count="7">
    <mergeCell ref="B2:S2"/>
    <mergeCell ref="B3:S3"/>
    <mergeCell ref="B4:S4"/>
    <mergeCell ref="B5:S5"/>
    <mergeCell ref="Q7:S7"/>
    <mergeCell ref="I8:K8"/>
    <mergeCell ref="Q8:S8"/>
  </mergeCells>
  <printOptions headings="false" gridLines="false" gridLinesSet="true" horizontalCentered="false" verticalCentered="false"/>
  <pageMargins left="0.2" right="0.229861111111111" top="0.25" bottom="0.50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2 of 2&amp;R&amp;F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57" colorId="64" zoomScale="80" zoomScaleNormal="80" zoomScalePageLayoutView="100" workbookViewId="0">
      <selection pane="topLeft" activeCell="B82" activeCellId="0" sqref="B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1.85"/>
    <col collapsed="false" customWidth="true" hidden="false" outlineLevel="0" max="2" min="2" style="2" width="41.42"/>
    <col collapsed="false" customWidth="true" hidden="false" outlineLevel="0" max="6" min="6" style="228" width="9.85"/>
    <col collapsed="false" customWidth="true" hidden="false" outlineLevel="0" max="8" min="7" style="2" width="12.42"/>
  </cols>
  <sheetData>
    <row r="1" customFormat="false" ht="12.75" hidden="false" customHeight="false" outlineLevel="0" collapsed="false">
      <c r="H1" s="229"/>
    </row>
    <row r="2" customFormat="false" ht="18" hidden="false" customHeight="false" outlineLevel="0" collapsed="false">
      <c r="A2" s="230" t="s">
        <v>135</v>
      </c>
      <c r="B2" s="230"/>
      <c r="C2" s="230"/>
      <c r="D2" s="230"/>
      <c r="E2" s="230"/>
      <c r="F2" s="230"/>
      <c r="G2" s="230"/>
      <c r="H2" s="230"/>
    </row>
    <row r="3" customFormat="false" ht="18" hidden="false" customHeight="false" outlineLevel="0" collapsed="false">
      <c r="A3" s="230" t="s">
        <v>136</v>
      </c>
      <c r="B3" s="230"/>
      <c r="C3" s="230"/>
      <c r="D3" s="230"/>
      <c r="E3" s="230"/>
      <c r="F3" s="230"/>
      <c r="G3" s="230"/>
      <c r="H3" s="230"/>
    </row>
    <row r="4" customFormat="false" ht="18" hidden="false" customHeight="false" outlineLevel="0" collapsed="false">
      <c r="A4" s="230" t="str">
        <f aca="false">'Current Month - CE'!B4</f>
        <v>As of December 28, 2001</v>
      </c>
      <c r="B4" s="230"/>
      <c r="C4" s="230"/>
      <c r="D4" s="230"/>
      <c r="E4" s="230"/>
      <c r="F4" s="230"/>
      <c r="G4" s="230"/>
      <c r="H4" s="230"/>
    </row>
    <row r="5" customFormat="false" ht="18" hidden="false" customHeight="false" outlineLevel="0" collapsed="false">
      <c r="A5" s="230" t="s">
        <v>137</v>
      </c>
      <c r="B5" s="230"/>
      <c r="C5" s="230"/>
      <c r="D5" s="230"/>
      <c r="E5" s="230"/>
      <c r="F5" s="230"/>
      <c r="G5" s="230"/>
      <c r="H5" s="230"/>
    </row>
    <row r="7" customFormat="false" ht="15.75" hidden="false" customHeight="false" outlineLevel="0" collapsed="false">
      <c r="A7" s="231" t="s">
        <v>138</v>
      </c>
      <c r="B7" s="231"/>
      <c r="C7" s="231"/>
      <c r="D7" s="231"/>
      <c r="E7" s="231"/>
      <c r="F7" s="231"/>
      <c r="G7" s="231"/>
      <c r="H7" s="231"/>
    </row>
    <row r="8" customFormat="false" ht="12.75" hidden="false" customHeight="false" outlineLevel="0" collapsed="false">
      <c r="A8" s="13"/>
      <c r="H8" s="232" t="s">
        <v>139</v>
      </c>
    </row>
    <row r="9" customFormat="false" ht="12.75" hidden="false" customHeight="false" outlineLevel="0" collapsed="false">
      <c r="A9" s="10" t="s">
        <v>57</v>
      </c>
      <c r="B9" s="32" t="s">
        <v>140</v>
      </c>
      <c r="F9" s="233" t="n">
        <v>15</v>
      </c>
      <c r="H9" s="10"/>
    </row>
    <row r="10" customFormat="false" ht="12.75" hidden="false" customHeight="false" outlineLevel="0" collapsed="false">
      <c r="A10" s="10"/>
      <c r="B10" s="234" t="s">
        <v>141</v>
      </c>
      <c r="F10" s="233" t="n">
        <v>0</v>
      </c>
      <c r="H10" s="10"/>
    </row>
    <row r="11" customFormat="false" ht="12.75" hidden="false" customHeight="false" outlineLevel="0" collapsed="false">
      <c r="A11" s="10"/>
      <c r="B11" s="234" t="s">
        <v>142</v>
      </c>
      <c r="F11" s="233" t="n">
        <f aca="false">313+440</f>
        <v>753</v>
      </c>
      <c r="H11" s="10"/>
    </row>
    <row r="12" customFormat="false" ht="12.75" hidden="false" customHeight="false" outlineLevel="0" collapsed="false">
      <c r="A12" s="10"/>
      <c r="B12" s="234" t="s">
        <v>143</v>
      </c>
      <c r="F12" s="233" t="n">
        <v>55</v>
      </c>
      <c r="H12" s="10"/>
    </row>
    <row r="13" customFormat="false" ht="12.75" hidden="false" customHeight="false" outlineLevel="0" collapsed="false">
      <c r="A13" s="10"/>
      <c r="B13" s="234" t="s">
        <v>144</v>
      </c>
      <c r="F13" s="233" t="n">
        <v>0</v>
      </c>
      <c r="H13" s="10"/>
    </row>
    <row r="14" customFormat="false" ht="12.75" hidden="false" customHeight="false" outlineLevel="0" collapsed="false">
      <c r="A14" s="10"/>
      <c r="B14" s="234" t="s">
        <v>145</v>
      </c>
      <c r="F14" s="233" t="n">
        <v>0</v>
      </c>
      <c r="H14" s="10"/>
    </row>
    <row r="15" customFormat="false" ht="12.75" hidden="false" customHeight="false" outlineLevel="0" collapsed="false">
      <c r="A15" s="10"/>
      <c r="B15" s="32" t="s">
        <v>146</v>
      </c>
      <c r="F15" s="233" t="n">
        <v>0</v>
      </c>
      <c r="H15" s="10"/>
    </row>
    <row r="16" customFormat="false" ht="12.75" hidden="false" customHeight="false" outlineLevel="0" collapsed="false">
      <c r="A16" s="10"/>
      <c r="B16" s="235" t="s">
        <v>147</v>
      </c>
      <c r="F16" s="233" t="n">
        <f aca="false">247+61-18</f>
        <v>290</v>
      </c>
      <c r="H16" s="10"/>
    </row>
    <row r="17" customFormat="false" ht="12.75" hidden="false" customHeight="false" outlineLevel="0" collapsed="false">
      <c r="A17" s="10"/>
      <c r="B17" s="32" t="s">
        <v>148</v>
      </c>
      <c r="F17" s="233" t="n">
        <v>0</v>
      </c>
      <c r="H17" s="10"/>
    </row>
    <row r="18" customFormat="false" ht="12.75" hidden="false" customHeight="false" outlineLevel="0" collapsed="false">
      <c r="A18" s="10"/>
      <c r="B18" s="32" t="s">
        <v>149</v>
      </c>
      <c r="F18" s="233" t="n">
        <f aca="false">139+10+133-61+18-72+12</f>
        <v>179</v>
      </c>
      <c r="H18" s="10"/>
    </row>
    <row r="19" customFormat="false" ht="12.75" hidden="false" customHeight="false" outlineLevel="0" collapsed="false">
      <c r="A19" s="10"/>
      <c r="B19" s="32" t="s">
        <v>133</v>
      </c>
      <c r="F19" s="236" t="n">
        <f aca="false">G19-SUM(F9:F18)</f>
        <v>17.869999999999</v>
      </c>
      <c r="G19" s="237" t="n">
        <f aca="false">+'Current Month - CE'!O14</f>
        <v>1309.87</v>
      </c>
      <c r="H19" s="10"/>
    </row>
    <row r="20" customFormat="false" ht="12.75" hidden="false" customHeight="false" outlineLevel="0" collapsed="false">
      <c r="A20" s="10"/>
      <c r="H20" s="10"/>
    </row>
    <row r="21" customFormat="false" ht="12.75" hidden="false" customHeight="false" outlineLevel="0" collapsed="false">
      <c r="A21" s="10" t="s">
        <v>66</v>
      </c>
      <c r="B21" s="2" t="s">
        <v>150</v>
      </c>
      <c r="F21" s="237" t="n">
        <f aca="false">+'Current Month - CE'!S29</f>
        <v>-426</v>
      </c>
      <c r="H21" s="10"/>
    </row>
    <row r="22" customFormat="false" ht="12.75" hidden="false" customHeight="false" outlineLevel="0" collapsed="false">
      <c r="A22" s="10"/>
      <c r="B22" s="2" t="s">
        <v>151</v>
      </c>
      <c r="F22" s="236" t="n">
        <f aca="false">+'Current Month - CE'!Q29</f>
        <v>43</v>
      </c>
      <c r="G22" s="237" t="n">
        <f aca="false">+'Current Month - CE'!O29</f>
        <v>-382.69</v>
      </c>
      <c r="H22" s="238"/>
    </row>
    <row r="23" customFormat="false" ht="13.5" hidden="false" customHeight="false" outlineLevel="0" collapsed="false">
      <c r="A23" s="10"/>
      <c r="B23" s="2" t="s">
        <v>152</v>
      </c>
      <c r="H23" s="239" t="n">
        <f aca="false">SUM(G19:G22)</f>
        <v>927.179999999999</v>
      </c>
    </row>
    <row r="24" customFormat="false" ht="13.5" hidden="false" customHeight="false" outlineLevel="0" collapsed="false">
      <c r="A24" s="67"/>
      <c r="H24" s="67"/>
    </row>
    <row r="25" customFormat="false" ht="15.75" hidden="false" customHeight="false" outlineLevel="0" collapsed="false">
      <c r="A25" s="231" t="s">
        <v>153</v>
      </c>
      <c r="B25" s="231"/>
      <c r="C25" s="231"/>
      <c r="D25" s="231"/>
      <c r="E25" s="231"/>
      <c r="F25" s="231"/>
      <c r="G25" s="231"/>
      <c r="H25" s="231"/>
    </row>
    <row r="26" customFormat="false" ht="12.75" hidden="false" customHeight="false" outlineLevel="0" collapsed="false">
      <c r="F26" s="237"/>
    </row>
    <row r="27" customFormat="false" ht="12.75" hidden="false" customHeight="false" outlineLevel="0" collapsed="false">
      <c r="A27" s="2" t="s">
        <v>57</v>
      </c>
      <c r="B27" s="32" t="s">
        <v>154</v>
      </c>
      <c r="C27" s="10"/>
      <c r="D27" s="10"/>
      <c r="E27" s="10"/>
      <c r="F27" s="240" t="n">
        <v>108.08</v>
      </c>
      <c r="G27" s="241"/>
      <c r="H27" s="228"/>
    </row>
    <row r="28" customFormat="false" ht="12.75" hidden="false" customHeight="false" outlineLevel="0" collapsed="false">
      <c r="B28" s="32" t="s">
        <v>155</v>
      </c>
      <c r="C28" s="10"/>
      <c r="D28" s="10"/>
      <c r="E28" s="242"/>
      <c r="F28" s="243" t="n">
        <v>21.18</v>
      </c>
      <c r="G28" s="241"/>
      <c r="H28" s="228"/>
    </row>
    <row r="29" customFormat="false" ht="12.75" hidden="false" customHeight="false" outlineLevel="0" collapsed="false">
      <c r="B29" s="32" t="s">
        <v>156</v>
      </c>
      <c r="C29" s="10"/>
      <c r="D29" s="10"/>
      <c r="E29" s="244"/>
      <c r="F29" s="240" t="n">
        <v>79.38</v>
      </c>
      <c r="G29" s="241"/>
      <c r="H29" s="228"/>
    </row>
    <row r="30" customFormat="false" ht="12.75" hidden="false" customHeight="false" outlineLevel="0" collapsed="false">
      <c r="B30" s="32" t="s">
        <v>157</v>
      </c>
      <c r="C30" s="10"/>
      <c r="D30" s="10"/>
      <c r="E30" s="244"/>
      <c r="F30" s="240" t="n">
        <v>-227.33</v>
      </c>
      <c r="G30" s="241"/>
      <c r="H30" s="228"/>
    </row>
    <row r="31" customFormat="false" ht="12.75" hidden="false" customHeight="false" outlineLevel="0" collapsed="false">
      <c r="B31" s="2" t="s">
        <v>133</v>
      </c>
      <c r="C31" s="10"/>
      <c r="D31" s="10"/>
      <c r="E31" s="242"/>
      <c r="F31" s="245" t="n">
        <v>-16.096</v>
      </c>
      <c r="G31" s="241"/>
      <c r="H31" s="228"/>
    </row>
    <row r="32" customFormat="false" ht="12.75" hidden="false" customHeight="false" outlineLevel="0" collapsed="false">
      <c r="E32" s="242"/>
      <c r="F32" s="246"/>
      <c r="G32" s="247" t="n">
        <f aca="false">SUM(F27:F32)</f>
        <v>-34.786</v>
      </c>
      <c r="H32" s="237"/>
    </row>
    <row r="33" customFormat="false" ht="12.75" hidden="false" customHeight="false" outlineLevel="0" collapsed="false">
      <c r="E33" s="242"/>
      <c r="F33" s="241"/>
      <c r="G33" s="237"/>
      <c r="H33" s="237"/>
    </row>
    <row r="34" customFormat="false" ht="12.75" hidden="false" customHeight="false" outlineLevel="0" collapsed="false">
      <c r="A34" s="2" t="s">
        <v>66</v>
      </c>
      <c r="B34" s="234" t="s">
        <v>158</v>
      </c>
      <c r="E34" s="248"/>
      <c r="F34" s="246" t="n">
        <v>-27.97</v>
      </c>
      <c r="G34" s="237"/>
      <c r="H34" s="237"/>
    </row>
    <row r="35" customFormat="false" ht="12.75" hidden="false" customHeight="false" outlineLevel="0" collapsed="false">
      <c r="B35" s="234" t="s">
        <v>159</v>
      </c>
      <c r="F35" s="246" t="n">
        <v>107.938</v>
      </c>
      <c r="G35" s="237"/>
      <c r="H35" s="237"/>
    </row>
    <row r="36" customFormat="false" ht="12.75" hidden="false" customHeight="false" outlineLevel="0" collapsed="false">
      <c r="B36" s="234" t="s">
        <v>160</v>
      </c>
      <c r="F36" s="246" t="n">
        <v>-20.445</v>
      </c>
      <c r="G36" s="237"/>
      <c r="H36" s="237"/>
    </row>
    <row r="37" customFormat="false" ht="12.75" hidden="false" customHeight="false" outlineLevel="0" collapsed="false">
      <c r="B37" s="234" t="s">
        <v>161</v>
      </c>
      <c r="F37" s="246" t="n">
        <v>45.355</v>
      </c>
      <c r="G37" s="237"/>
      <c r="H37" s="237"/>
    </row>
    <row r="38" customFormat="false" ht="12.75" hidden="false" customHeight="false" outlineLevel="0" collapsed="false">
      <c r="B38" s="234" t="s">
        <v>162</v>
      </c>
      <c r="E38" s="249"/>
      <c r="F38" s="246" t="n">
        <v>27.567</v>
      </c>
      <c r="G38" s="237"/>
      <c r="H38" s="237"/>
    </row>
    <row r="39" customFormat="false" ht="12.75" hidden="false" customHeight="false" outlineLevel="0" collapsed="false">
      <c r="B39" s="234" t="s">
        <v>163</v>
      </c>
      <c r="F39" s="245" t="n">
        <v>-22.995</v>
      </c>
      <c r="G39" s="237" t="n">
        <f aca="false">SUM(F34:F39)</f>
        <v>109.45</v>
      </c>
      <c r="H39" s="237"/>
    </row>
    <row r="40" customFormat="false" ht="13.5" hidden="false" customHeight="false" outlineLevel="0" collapsed="false">
      <c r="B40" s="2" t="s">
        <v>164</v>
      </c>
      <c r="F40" s="246"/>
      <c r="G40" s="237"/>
      <c r="H40" s="239" t="n">
        <f aca="false">+G32+G39</f>
        <v>74.664</v>
      </c>
    </row>
    <row r="41" customFormat="false" ht="13.5" hidden="false" customHeight="false" outlineLevel="0" collapsed="false">
      <c r="G41" s="228"/>
      <c r="H41" s="228"/>
    </row>
    <row r="42" customFormat="false" ht="15.75" hidden="false" customHeight="false" outlineLevel="0" collapsed="false">
      <c r="A42" s="231" t="s">
        <v>165</v>
      </c>
      <c r="B42" s="231"/>
      <c r="C42" s="231"/>
      <c r="D42" s="231"/>
      <c r="E42" s="231"/>
      <c r="F42" s="231"/>
      <c r="G42" s="231"/>
      <c r="H42" s="231"/>
    </row>
    <row r="43" customFormat="false" ht="12.75" hidden="false" customHeight="false" outlineLevel="0" collapsed="false">
      <c r="G43" s="228"/>
      <c r="H43" s="228"/>
    </row>
    <row r="44" customFormat="false" ht="12.75" hidden="false" customHeight="false" outlineLevel="0" collapsed="false">
      <c r="B44" s="2" t="s">
        <v>166</v>
      </c>
      <c r="F44" s="233" t="n">
        <v>78</v>
      </c>
      <c r="H44" s="237"/>
    </row>
    <row r="45" customFormat="false" ht="12.75" hidden="false" customHeight="false" outlineLevel="0" collapsed="false">
      <c r="B45" s="2" t="s">
        <v>167</v>
      </c>
      <c r="F45" s="233" t="n">
        <v>91</v>
      </c>
      <c r="H45" s="237"/>
    </row>
    <row r="46" customFormat="false" ht="12.75" hidden="false" customHeight="false" outlineLevel="0" collapsed="false">
      <c r="F46" s="250"/>
      <c r="H46" s="237"/>
    </row>
    <row r="47" customFormat="false" ht="13.5" hidden="false" customHeight="false" outlineLevel="0" collapsed="false">
      <c r="G47" s="237"/>
      <c r="H47" s="239" t="n">
        <f aca="false">SUM(F44:F46)</f>
        <v>169</v>
      </c>
    </row>
    <row r="48" customFormat="false" ht="13.5" hidden="false" customHeight="false" outlineLevel="0" collapsed="false">
      <c r="G48" s="228"/>
      <c r="H48" s="228"/>
    </row>
    <row r="49" customFormat="false" ht="15.75" hidden="false" customHeight="false" outlineLevel="0" collapsed="false">
      <c r="A49" s="231" t="s">
        <v>168</v>
      </c>
      <c r="B49" s="231"/>
      <c r="C49" s="231"/>
      <c r="D49" s="231"/>
      <c r="E49" s="231"/>
      <c r="F49" s="231"/>
      <c r="G49" s="231"/>
      <c r="H49" s="231"/>
    </row>
    <row r="50" customFormat="false" ht="12.75" hidden="false" customHeight="false" outlineLevel="0" collapsed="false">
      <c r="G50" s="228"/>
      <c r="H50" s="228"/>
    </row>
    <row r="51" customFormat="false" ht="12.75" hidden="false" customHeight="false" outlineLevel="0" collapsed="false">
      <c r="A51" s="2" t="s">
        <v>57</v>
      </c>
      <c r="F51" s="237" t="n">
        <f aca="false">+'Current Month - CE'!O20</f>
        <v>3</v>
      </c>
      <c r="G51" s="228"/>
      <c r="H51" s="228"/>
    </row>
    <row r="52" customFormat="false" ht="12.75" hidden="false" customHeight="false" outlineLevel="0" collapsed="false">
      <c r="A52" s="2" t="s">
        <v>66</v>
      </c>
      <c r="B52" s="2" t="s">
        <v>169</v>
      </c>
      <c r="F52" s="236" t="n">
        <f aca="false">+'Current Month - CE'!O35</f>
        <v>324</v>
      </c>
      <c r="G52" s="228"/>
      <c r="H52" s="228"/>
    </row>
    <row r="54" customFormat="false" ht="13.5" hidden="false" customHeight="false" outlineLevel="0" collapsed="false">
      <c r="B54" s="2" t="s">
        <v>170</v>
      </c>
      <c r="H54" s="239" t="n">
        <f aca="false">SUM(F51:F53)</f>
        <v>327</v>
      </c>
    </row>
    <row r="55" customFormat="false" ht="13.5" hidden="false" customHeight="false" outlineLevel="0" collapsed="false">
      <c r="G55" s="228"/>
      <c r="H55" s="228"/>
    </row>
    <row r="56" customFormat="false" ht="15.75" hidden="false" customHeight="false" outlineLevel="0" collapsed="false">
      <c r="A56" s="231" t="s">
        <v>171</v>
      </c>
      <c r="B56" s="231"/>
      <c r="C56" s="231"/>
      <c r="D56" s="231"/>
      <c r="E56" s="231"/>
      <c r="F56" s="231"/>
      <c r="G56" s="231"/>
      <c r="H56" s="231"/>
    </row>
    <row r="57" customFormat="false" ht="12.75" hidden="false" customHeight="false" outlineLevel="0" collapsed="false">
      <c r="G57" s="228"/>
      <c r="H57" s="228"/>
    </row>
    <row r="58" customFormat="false" ht="12.75" hidden="false" customHeight="false" outlineLevel="0" collapsed="false">
      <c r="A58" s="2" t="s">
        <v>57</v>
      </c>
      <c r="B58" s="2" t="s">
        <v>172</v>
      </c>
      <c r="F58" s="237" t="n">
        <f aca="false">+'Current Month - CE'!O43</f>
        <v>-400</v>
      </c>
      <c r="G58" s="237"/>
      <c r="H58" s="228"/>
    </row>
    <row r="59" customFormat="false" ht="12.75" hidden="false" customHeight="false" outlineLevel="0" collapsed="false">
      <c r="B59" s="2" t="s">
        <v>145</v>
      </c>
      <c r="F59" s="233" t="n">
        <v>0</v>
      </c>
      <c r="G59" s="237"/>
      <c r="H59" s="228"/>
    </row>
    <row r="60" customFormat="false" ht="12.75" hidden="false" customHeight="false" outlineLevel="0" collapsed="false">
      <c r="B60" s="2" t="s">
        <v>173</v>
      </c>
      <c r="F60" s="236" t="n">
        <f aca="false">-F11</f>
        <v>-753</v>
      </c>
      <c r="G60" s="237" t="n">
        <f aca="false">SUM(F58:F60)</f>
        <v>-1153</v>
      </c>
      <c r="H60" s="228"/>
    </row>
    <row r="61" customFormat="false" ht="12.75" hidden="false" customHeight="false" outlineLevel="0" collapsed="false">
      <c r="G61" s="228"/>
      <c r="H61" s="228"/>
    </row>
    <row r="62" customFormat="false" ht="12.75" hidden="false" customHeight="false" outlineLevel="0" collapsed="false">
      <c r="A62" s="2" t="s">
        <v>66</v>
      </c>
      <c r="B62" s="2" t="s">
        <v>174</v>
      </c>
      <c r="F62" s="237" t="n">
        <f aca="false">+'Current Month - CE'!O40</f>
        <v>-250</v>
      </c>
      <c r="G62" s="237"/>
      <c r="H62" s="228"/>
    </row>
    <row r="63" customFormat="false" ht="12.75" hidden="false" customHeight="false" outlineLevel="0" collapsed="false">
      <c r="B63" s="2" t="s">
        <v>70</v>
      </c>
      <c r="F63" s="233" t="n">
        <v>0</v>
      </c>
      <c r="G63" s="237"/>
      <c r="H63" s="228"/>
    </row>
    <row r="64" customFormat="false" ht="12.75" hidden="false" customHeight="false" outlineLevel="0" collapsed="false">
      <c r="B64" s="2" t="s">
        <v>173</v>
      </c>
      <c r="F64" s="233" t="n">
        <v>-8</v>
      </c>
      <c r="G64" s="237"/>
      <c r="H64" s="228"/>
    </row>
    <row r="65" customFormat="false" ht="12.75" hidden="false" customHeight="false" outlineLevel="0" collapsed="false">
      <c r="F65" s="250" t="n">
        <v>0</v>
      </c>
      <c r="G65" s="237" t="n">
        <f aca="false">SUM(F62:F65)</f>
        <v>-258</v>
      </c>
      <c r="H65" s="228"/>
    </row>
    <row r="66" customFormat="false" ht="13.5" hidden="false" customHeight="false" outlineLevel="0" collapsed="false">
      <c r="B66" s="2" t="s">
        <v>175</v>
      </c>
      <c r="H66" s="239" t="n">
        <f aca="false">SUM(G59:G65)</f>
        <v>-1411</v>
      </c>
    </row>
    <row r="67" customFormat="false" ht="14.25" hidden="false" customHeight="false" outlineLevel="0" collapsed="false"/>
    <row r="68" customFormat="false" ht="18.75" hidden="false" customHeight="false" outlineLevel="0" collapsed="false">
      <c r="A68" s="251" t="s">
        <v>176</v>
      </c>
      <c r="B68" s="252"/>
      <c r="C68" s="252"/>
      <c r="D68" s="252"/>
      <c r="E68" s="252"/>
      <c r="F68" s="253"/>
      <c r="G68" s="252"/>
      <c r="H68" s="254" t="n">
        <f aca="false">H66+H54+H47+H40+H23</f>
        <v>86.8439999999989</v>
      </c>
    </row>
    <row r="69" customFormat="false" ht="12.75" hidden="false" customHeight="false" outlineLevel="0" collapsed="false">
      <c r="G69" s="255"/>
      <c r="H69" s="255"/>
    </row>
    <row r="70" customFormat="false" ht="12.75" hidden="false" customHeight="false" outlineLevel="0" collapsed="false">
      <c r="B70" s="2" t="s">
        <v>77</v>
      </c>
      <c r="G70" s="255"/>
      <c r="H70" s="256" t="n">
        <f aca="false">'Current Month - CE'!O54</f>
        <v>-86</v>
      </c>
    </row>
    <row r="71" customFormat="false" ht="12.75" hidden="false" customHeight="false" outlineLevel="0" collapsed="false">
      <c r="B71" s="2" t="s">
        <v>177</v>
      </c>
      <c r="G71" s="255"/>
      <c r="H71" s="256" t="n">
        <f aca="false">+'Current Month - CE'!O55</f>
        <v>0</v>
      </c>
    </row>
    <row r="72" customFormat="false" ht="12.75" hidden="false" customHeight="false" outlineLevel="0" collapsed="false">
      <c r="B72" s="2" t="s">
        <v>178</v>
      </c>
      <c r="H72" s="110" t="n">
        <f aca="false">+'Current Month - CE'!O51</f>
        <v>-41</v>
      </c>
    </row>
    <row r="73" customFormat="false" ht="13.5" hidden="false" customHeight="false" outlineLevel="0" collapsed="false"/>
    <row r="74" customFormat="false" ht="16.5" hidden="false" customHeight="false" outlineLevel="0" collapsed="false">
      <c r="A74" s="251" t="s">
        <v>179</v>
      </c>
      <c r="B74" s="252"/>
      <c r="C74" s="252"/>
      <c r="D74" s="252"/>
      <c r="E74" s="252"/>
      <c r="F74" s="253"/>
      <c r="G74" s="252"/>
      <c r="H74" s="254" t="n">
        <f aca="false">SUM(H68:H72)</f>
        <v>-40.1560000000011</v>
      </c>
    </row>
  </sheetData>
  <mergeCells count="9">
    <mergeCell ref="A2:H2"/>
    <mergeCell ref="A3:H3"/>
    <mergeCell ref="A4:H4"/>
    <mergeCell ref="A5:H5"/>
    <mergeCell ref="A7:H7"/>
    <mergeCell ref="A25:H25"/>
    <mergeCell ref="A42:H42"/>
    <mergeCell ref="A49:H49"/>
    <mergeCell ref="A56:H56"/>
  </mergeCells>
  <printOptions headings="false" gridLines="false" gridLinesSet="true" horizontalCentered="true" verticalCentered="false"/>
  <pageMargins left="0" right="0" top="0" bottom="0" header="0.511811023622047" footer="0.511811023622047"/>
  <pageSetup paperSize="1" scale="7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09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30.28"/>
    <col collapsed="false" customWidth="true" hidden="false" outlineLevel="0" max="2" min="2" style="2" width="18.99"/>
    <col collapsed="false" customWidth="true" hidden="false" outlineLevel="0" max="3" min="3" style="2" width="15.13"/>
    <col collapsed="false" customWidth="true" hidden="false" outlineLevel="0" max="4" min="4" style="2" width="14.56"/>
    <col collapsed="false" customWidth="true" hidden="false" outlineLevel="0" max="5" min="5" style="2" width="13.28"/>
    <col collapsed="false" customWidth="true" hidden="false" outlineLevel="0" max="6" min="6" style="2" width="25.28"/>
    <col collapsed="false" customWidth="true" hidden="false" outlineLevel="0" max="7" min="7" style="2" width="18.99"/>
    <col collapsed="false" customWidth="true" hidden="false" outlineLevel="0" max="8" min="8" style="2" width="15.13"/>
    <col collapsed="false" customWidth="true" hidden="false" outlineLevel="0" max="9" min="9" style="2" width="14.56"/>
    <col collapsed="false" customWidth="true" hidden="false" outlineLevel="0" max="10" min="10" style="2" width="12.7"/>
    <col collapsed="false" customWidth="true" hidden="false" outlineLevel="0" max="11" min="11" style="2" width="15.99"/>
    <col collapsed="false" customWidth="true" hidden="false" outlineLevel="0" max="12" min="12" style="2" width="18.99"/>
    <col collapsed="false" customWidth="true" hidden="false" outlineLevel="0" max="13" min="13" style="2" width="25.28"/>
    <col collapsed="false" customWidth="true" hidden="false" outlineLevel="0" max="14" min="14" style="2" width="14.56"/>
    <col collapsed="false" customWidth="true" hidden="false" outlineLevel="0" max="16" min="16" style="2" width="30.28"/>
    <col collapsed="false" customWidth="true" hidden="false" outlineLevel="0" max="17" min="17" style="2" width="18.99"/>
    <col collapsed="false" customWidth="true" hidden="false" outlineLevel="0" max="18" min="18" style="2" width="25.28"/>
    <col collapsed="false" customWidth="true" hidden="false" outlineLevel="0" max="19" min="19" style="2" width="14.56"/>
    <col collapsed="false" customWidth="true" hidden="false" outlineLevel="0" max="21" min="21" style="2" width="30.28"/>
    <col collapsed="false" customWidth="true" hidden="false" outlineLevel="0" max="22" min="22" style="2" width="20.56"/>
    <col collapsed="false" customWidth="true" hidden="false" outlineLevel="0" max="23" min="23" style="2" width="14.56"/>
  </cols>
  <sheetData>
    <row r="1" customFormat="false" ht="12.75" hidden="false" customHeight="false" outlineLevel="0" collapsed="false">
      <c r="A1" s="257" t="s">
        <v>180</v>
      </c>
      <c r="B1" s="258" t="s">
        <v>181</v>
      </c>
      <c r="C1" s="258" t="s">
        <v>182</v>
      </c>
      <c r="D1" s="259" t="s">
        <v>183</v>
      </c>
      <c r="E1" s="260"/>
      <c r="F1" s="257" t="s">
        <v>180</v>
      </c>
      <c r="G1" s="258" t="s">
        <v>181</v>
      </c>
      <c r="H1" s="258" t="s">
        <v>182</v>
      </c>
      <c r="I1" s="259" t="s">
        <v>183</v>
      </c>
      <c r="K1" s="257" t="s">
        <v>184</v>
      </c>
      <c r="L1" s="258" t="s">
        <v>181</v>
      </c>
      <c r="M1" s="258" t="s">
        <v>185</v>
      </c>
      <c r="N1" s="259" t="s">
        <v>183</v>
      </c>
      <c r="P1" s="257" t="s">
        <v>180</v>
      </c>
      <c r="Q1" s="258" t="s">
        <v>181</v>
      </c>
      <c r="R1" s="258" t="s">
        <v>185</v>
      </c>
      <c r="S1" s="259" t="s">
        <v>183</v>
      </c>
      <c r="U1" s="257" t="s">
        <v>180</v>
      </c>
      <c r="V1" s="258" t="s">
        <v>186</v>
      </c>
      <c r="W1" s="259" t="s">
        <v>183</v>
      </c>
    </row>
    <row r="2" customFormat="false" ht="13.5" hidden="false" customHeight="false" outlineLevel="0" collapsed="false">
      <c r="A2" s="261" t="s">
        <v>187</v>
      </c>
      <c r="B2" s="262" t="s">
        <v>188</v>
      </c>
      <c r="C2" s="263" t="n">
        <v>50829185</v>
      </c>
      <c r="D2" s="264" t="n">
        <v>1768015</v>
      </c>
      <c r="E2" s="265"/>
      <c r="F2" s="261" t="s">
        <v>189</v>
      </c>
      <c r="G2" s="262" t="s">
        <v>188</v>
      </c>
      <c r="H2" s="262" t="n">
        <v>44216815</v>
      </c>
      <c r="I2" s="266" t="n">
        <v>1584690</v>
      </c>
      <c r="K2" s="261" t="s">
        <v>190</v>
      </c>
      <c r="L2" s="262" t="s">
        <v>188</v>
      </c>
      <c r="M2" s="262" t="n">
        <v>2426740</v>
      </c>
      <c r="N2" s="266" t="n">
        <v>23431485</v>
      </c>
      <c r="P2" s="261" t="s">
        <v>187</v>
      </c>
      <c r="Q2" s="262" t="s">
        <v>188</v>
      </c>
      <c r="R2" s="262" t="n">
        <v>2393232</v>
      </c>
      <c r="S2" s="266" t="n">
        <v>22777088</v>
      </c>
      <c r="U2" s="267" t="s">
        <v>187</v>
      </c>
      <c r="V2" s="268" t="s">
        <v>38</v>
      </c>
      <c r="W2" s="269" t="n">
        <v>644000</v>
      </c>
    </row>
    <row r="3" customFormat="false" ht="12.75" hidden="false" customHeight="false" outlineLevel="0" collapsed="false">
      <c r="A3" s="261" t="s">
        <v>187</v>
      </c>
      <c r="B3" s="262" t="s">
        <v>191</v>
      </c>
      <c r="C3" s="263" t="n">
        <v>40941433</v>
      </c>
      <c r="D3" s="264" t="n">
        <v>1369531</v>
      </c>
      <c r="E3" s="265"/>
      <c r="F3" s="261" t="s">
        <v>189</v>
      </c>
      <c r="G3" s="262" t="s">
        <v>191</v>
      </c>
      <c r="H3" s="262" t="n">
        <v>35077871</v>
      </c>
      <c r="I3" s="266" t="n">
        <v>1165181</v>
      </c>
      <c r="K3" s="261" t="s">
        <v>190</v>
      </c>
      <c r="L3" s="262" t="s">
        <v>191</v>
      </c>
      <c r="M3" s="262" t="n">
        <v>1933621</v>
      </c>
      <c r="N3" s="266" t="n">
        <v>22493481</v>
      </c>
      <c r="P3" s="261" t="s">
        <v>187</v>
      </c>
      <c r="Q3" s="262" t="s">
        <v>191</v>
      </c>
      <c r="R3" s="262" t="n">
        <v>1928789</v>
      </c>
      <c r="S3" s="266" t="n">
        <v>21838008</v>
      </c>
    </row>
    <row r="4" customFormat="false" ht="12.75" hidden="false" customHeight="false" outlineLevel="0" collapsed="false">
      <c r="A4" s="261" t="s">
        <v>187</v>
      </c>
      <c r="B4" s="262" t="s">
        <v>171</v>
      </c>
      <c r="C4" s="263" t="n">
        <v>0</v>
      </c>
      <c r="D4" s="264" t="n">
        <v>250000</v>
      </c>
      <c r="E4" s="265"/>
      <c r="F4" s="261" t="s">
        <v>189</v>
      </c>
      <c r="G4" s="262" t="s">
        <v>192</v>
      </c>
      <c r="H4" s="262" t="n">
        <v>11001</v>
      </c>
      <c r="I4" s="266" t="n">
        <v>4985</v>
      </c>
      <c r="K4" s="261" t="s">
        <v>190</v>
      </c>
      <c r="L4" s="262" t="s">
        <v>193</v>
      </c>
      <c r="M4" s="262" t="n">
        <v>222000</v>
      </c>
      <c r="N4" s="266" t="n">
        <v>44151</v>
      </c>
      <c r="P4" s="261" t="s">
        <v>187</v>
      </c>
      <c r="Q4" s="262" t="s">
        <v>192</v>
      </c>
      <c r="R4" s="262" t="n">
        <v>0</v>
      </c>
      <c r="S4" s="266" t="n">
        <v>0</v>
      </c>
    </row>
    <row r="5" customFormat="false" ht="13.5" hidden="false" customHeight="false" outlineLevel="0" collapsed="false">
      <c r="A5" s="261" t="s">
        <v>187</v>
      </c>
      <c r="B5" s="262" t="s">
        <v>192</v>
      </c>
      <c r="C5" s="263" t="n">
        <v>0</v>
      </c>
      <c r="D5" s="264" t="n">
        <v>0</v>
      </c>
      <c r="E5" s="265"/>
      <c r="F5" s="261" t="s">
        <v>189</v>
      </c>
      <c r="G5" s="262" t="s">
        <v>193</v>
      </c>
      <c r="H5" s="262" t="n">
        <v>4874606</v>
      </c>
      <c r="I5" s="266" t="n">
        <v>360719</v>
      </c>
      <c r="K5" s="267" t="s">
        <v>190</v>
      </c>
      <c r="L5" s="268" t="s">
        <v>194</v>
      </c>
      <c r="M5" s="268" t="n">
        <v>1599859</v>
      </c>
      <c r="N5" s="269" t="n">
        <v>2214564</v>
      </c>
      <c r="P5" s="261" t="s">
        <v>187</v>
      </c>
      <c r="Q5" s="262" t="s">
        <v>193</v>
      </c>
      <c r="R5" s="262" t="n">
        <v>23000</v>
      </c>
      <c r="S5" s="266" t="n">
        <v>36600</v>
      </c>
    </row>
    <row r="6" customFormat="false" ht="13.5" hidden="false" customHeight="false" outlineLevel="0" collapsed="false">
      <c r="A6" s="261" t="s">
        <v>187</v>
      </c>
      <c r="B6" s="262" t="s">
        <v>193</v>
      </c>
      <c r="C6" s="263" t="n">
        <v>3484280</v>
      </c>
      <c r="D6" s="264" t="n">
        <v>198342</v>
      </c>
      <c r="E6" s="265"/>
      <c r="F6" s="267" t="s">
        <v>189</v>
      </c>
      <c r="G6" s="268" t="s">
        <v>194</v>
      </c>
      <c r="H6" s="268" t="n">
        <v>58163288</v>
      </c>
      <c r="I6" s="269" t="n">
        <v>1101070</v>
      </c>
      <c r="K6" s="260"/>
      <c r="L6" s="260"/>
      <c r="M6" s="260"/>
      <c r="N6" s="260"/>
      <c r="P6" s="267" t="s">
        <v>187</v>
      </c>
      <c r="Q6" s="268" t="s">
        <v>194</v>
      </c>
      <c r="R6" s="268" t="n">
        <v>1761646</v>
      </c>
      <c r="S6" s="269" t="n">
        <v>2249350</v>
      </c>
    </row>
    <row r="7" customFormat="false" ht="13.5" hidden="false" customHeight="false" outlineLevel="0" collapsed="false">
      <c r="A7" s="267" t="s">
        <v>187</v>
      </c>
      <c r="B7" s="268" t="s">
        <v>194</v>
      </c>
      <c r="C7" s="270" t="n">
        <v>56373973</v>
      </c>
      <c r="D7" s="271" t="n">
        <v>991620</v>
      </c>
      <c r="E7" s="265"/>
      <c r="F7" s="260"/>
      <c r="G7" s="260"/>
      <c r="H7" s="260"/>
      <c r="I7" s="260"/>
      <c r="K7" s="260"/>
      <c r="L7" s="260"/>
      <c r="M7" s="260"/>
      <c r="N7" s="260"/>
      <c r="P7" s="260"/>
      <c r="Q7" s="260"/>
      <c r="R7" s="260"/>
      <c r="S7" s="260"/>
    </row>
    <row r="8" customFormat="false" ht="12.75" hidden="false" customHeight="false" outlineLevel="0" collapsed="false">
      <c r="A8" s="260"/>
      <c r="B8" s="260" t="s">
        <v>195</v>
      </c>
      <c r="C8" s="265" t="n">
        <f aca="false">SUM(C2:C6)</f>
        <v>95254898</v>
      </c>
      <c r="D8" s="265" t="n">
        <f aca="false">SUM(D2:D7)</f>
        <v>4577508</v>
      </c>
      <c r="E8" s="265"/>
      <c r="F8" s="260" t="s">
        <v>196</v>
      </c>
      <c r="G8" s="260"/>
      <c r="H8" s="260" t="n">
        <f aca="false">SUM(H2:H7)</f>
        <v>142343581</v>
      </c>
      <c r="I8" s="260" t="n">
        <f aca="false">SUM(I2:I7)</f>
        <v>4216645</v>
      </c>
      <c r="K8" s="260"/>
      <c r="L8" s="260" t="s">
        <v>197</v>
      </c>
      <c r="M8" s="260"/>
      <c r="N8" s="260"/>
      <c r="P8" s="260"/>
      <c r="Q8" s="260"/>
      <c r="R8" s="260"/>
      <c r="S8" s="260"/>
    </row>
    <row r="9" customFormat="false" ht="12.75" hidden="false" customHeight="false" outlineLevel="0" collapsed="false">
      <c r="A9" s="260"/>
      <c r="B9" s="260"/>
      <c r="C9" s="265"/>
      <c r="D9" s="265"/>
      <c r="E9" s="265"/>
      <c r="F9" s="260"/>
      <c r="G9" s="260"/>
      <c r="H9" s="260"/>
      <c r="I9" s="260"/>
      <c r="M9" s="2" t="n">
        <f aca="false">SUM(M2:M8)</f>
        <v>6182220</v>
      </c>
      <c r="N9" s="2" t="n">
        <f aca="false">SUM(N2:N8)</f>
        <v>48183681</v>
      </c>
      <c r="Q9" s="272" t="s">
        <v>198</v>
      </c>
      <c r="R9" s="2" t="n">
        <f aca="false">SUM(R2:R5)</f>
        <v>4345021</v>
      </c>
      <c r="S9" s="2" t="n">
        <f aca="false">SUM(S2:S6)</f>
        <v>46901046</v>
      </c>
    </row>
    <row r="10" customFormat="false" ht="12.75" hidden="false" customHeight="false" outlineLevel="0" collapsed="false">
      <c r="A10" s="260"/>
      <c r="B10" s="260"/>
      <c r="C10" s="265"/>
      <c r="D10" s="265"/>
      <c r="E10" s="265"/>
      <c r="F10" s="260"/>
      <c r="G10" s="260"/>
      <c r="H10" s="260"/>
      <c r="I10" s="260"/>
    </row>
    <row r="11" customFormat="false" ht="12.75" hidden="false" customHeight="false" outlineLevel="0" collapsed="false">
      <c r="A11" s="260"/>
      <c r="B11" s="260"/>
      <c r="C11" s="265"/>
      <c r="D11" s="265"/>
      <c r="E11" s="260"/>
      <c r="F11" s="260"/>
      <c r="G11" s="260"/>
      <c r="H11" s="260"/>
      <c r="I11" s="260"/>
    </row>
    <row r="12" customFormat="false" ht="12.75" hidden="false" customHeight="false" outlineLevel="0" collapsed="false">
      <c r="A12" s="260"/>
      <c r="B12" s="260"/>
      <c r="C12" s="265"/>
      <c r="D12" s="265"/>
      <c r="E12" s="260"/>
      <c r="F12" s="260"/>
      <c r="G12" s="260"/>
      <c r="H12" s="260"/>
      <c r="I12" s="260"/>
    </row>
    <row r="13" customFormat="false" ht="12.75" hidden="false" customHeight="false" outlineLevel="0" collapsed="false">
      <c r="A13" s="260"/>
      <c r="B13" s="260"/>
      <c r="C13" s="273"/>
      <c r="D13" s="265"/>
      <c r="E13" s="265"/>
      <c r="F13" s="260"/>
      <c r="G13" s="260"/>
      <c r="H13" s="260"/>
      <c r="I13" s="260"/>
    </row>
    <row r="14" customFormat="false" ht="12.75" hidden="false" customHeight="false" outlineLevel="0" collapsed="false">
      <c r="A14" s="260"/>
      <c r="B14" s="260"/>
      <c r="C14" s="273"/>
      <c r="D14" s="265"/>
      <c r="E14" s="265"/>
      <c r="F14" s="260"/>
      <c r="G14" s="260"/>
      <c r="H14" s="260"/>
      <c r="I14" s="260"/>
    </row>
    <row r="15" customFormat="false" ht="12.75" hidden="false" customHeight="false" outlineLevel="0" collapsed="false">
      <c r="A15" s="260"/>
      <c r="B15" s="260"/>
      <c r="C15" s="273"/>
      <c r="D15" s="265"/>
      <c r="E15" s="265"/>
      <c r="F15" s="260"/>
      <c r="G15" s="260"/>
      <c r="H15" s="260"/>
      <c r="I15" s="260"/>
    </row>
    <row r="16" customFormat="false" ht="12.75" hidden="false" customHeight="false" outlineLevel="0" collapsed="false">
      <c r="A16" s="260"/>
      <c r="B16" s="260"/>
      <c r="C16" s="273"/>
      <c r="D16" s="265"/>
      <c r="E16" s="265"/>
      <c r="F16" s="260"/>
      <c r="G16" s="260"/>
      <c r="H16" s="260"/>
      <c r="I16" s="260"/>
    </row>
    <row r="17" customFormat="false" ht="12.75" hidden="false" customHeight="false" outlineLevel="0" collapsed="false">
      <c r="A17" s="260"/>
      <c r="B17" s="260"/>
      <c r="C17" s="273"/>
      <c r="D17" s="265"/>
      <c r="E17" s="265"/>
      <c r="F17" s="260"/>
      <c r="G17" s="260"/>
      <c r="H17" s="260"/>
      <c r="I17" s="260"/>
      <c r="O17" s="222"/>
      <c r="P17" s="222"/>
      <c r="Q17" s="222"/>
      <c r="R17" s="222"/>
      <c r="S17" s="222"/>
    </row>
    <row r="18" customFormat="false" ht="12.75" hidden="false" customHeight="false" outlineLevel="0" collapsed="false">
      <c r="A18" s="260"/>
      <c r="B18" s="260"/>
      <c r="C18" s="273"/>
      <c r="D18" s="265"/>
      <c r="E18" s="265"/>
      <c r="F18" s="260"/>
      <c r="G18" s="260"/>
      <c r="H18" s="260"/>
      <c r="I18" s="260"/>
      <c r="O18" s="222"/>
      <c r="P18" s="222"/>
      <c r="Q18" s="222"/>
      <c r="R18" s="222"/>
      <c r="S18" s="222"/>
    </row>
    <row r="19" customFormat="false" ht="12.75" hidden="false" customHeight="false" outlineLevel="0" collapsed="false">
      <c r="A19" s="260"/>
      <c r="B19" s="260"/>
      <c r="C19" s="273"/>
      <c r="D19" s="265"/>
      <c r="E19" s="265"/>
      <c r="F19" s="260"/>
      <c r="G19" s="260"/>
      <c r="H19" s="260"/>
      <c r="I19" s="260"/>
      <c r="O19" s="222"/>
      <c r="P19" s="222"/>
      <c r="Q19" s="222"/>
      <c r="R19" s="222"/>
      <c r="S19" s="222"/>
    </row>
    <row r="20" customFormat="false" ht="12.75" hidden="false" customHeight="false" outlineLevel="0" collapsed="false">
      <c r="A20" s="260"/>
      <c r="B20" s="260"/>
      <c r="C20" s="274"/>
      <c r="D20" s="265"/>
      <c r="E20" s="265"/>
      <c r="F20" s="260"/>
      <c r="G20" s="260"/>
      <c r="H20" s="260"/>
      <c r="I20" s="260"/>
      <c r="O20" s="222"/>
      <c r="P20" s="222"/>
      <c r="Q20" s="222"/>
      <c r="R20" s="222"/>
      <c r="S20" s="222"/>
    </row>
    <row r="21" customFormat="false" ht="12.75" hidden="false" customHeight="false" outlineLevel="0" collapsed="false">
      <c r="A21" s="260"/>
      <c r="B21" s="260"/>
      <c r="C21" s="274"/>
      <c r="D21" s="265"/>
      <c r="E21" s="265"/>
      <c r="F21" s="260"/>
      <c r="G21" s="260"/>
      <c r="H21" s="260"/>
      <c r="I21" s="260"/>
      <c r="O21" s="222"/>
      <c r="P21" s="222"/>
      <c r="Q21" s="222"/>
      <c r="R21" s="222"/>
      <c r="S21" s="222"/>
    </row>
    <row r="22" customFormat="false" ht="12.75" hidden="false" customHeight="false" outlineLevel="0" collapsed="false">
      <c r="A22" s="260"/>
      <c r="B22" s="260"/>
      <c r="C22" s="274"/>
      <c r="D22" s="265"/>
      <c r="E22" s="265"/>
      <c r="F22" s="260"/>
      <c r="G22" s="260"/>
      <c r="H22" s="260"/>
      <c r="I22" s="260"/>
      <c r="O22" s="222"/>
      <c r="P22" s="260"/>
      <c r="Q22" s="260"/>
      <c r="R22" s="260"/>
      <c r="S22" s="260"/>
    </row>
    <row r="23" customFormat="false" ht="12.75" hidden="false" customHeight="false" outlineLevel="0" collapsed="false">
      <c r="A23" s="260"/>
      <c r="B23" s="260"/>
      <c r="C23" s="274"/>
      <c r="D23" s="265"/>
      <c r="E23" s="265"/>
      <c r="F23" s="260"/>
      <c r="G23" s="260"/>
      <c r="H23" s="260"/>
      <c r="I23" s="260"/>
      <c r="O23" s="222"/>
      <c r="P23" s="260"/>
      <c r="Q23" s="260"/>
      <c r="R23" s="260"/>
      <c r="S23" s="260"/>
    </row>
    <row r="24" customFormat="false" ht="12.75" hidden="false" customHeight="false" outlineLevel="0" collapsed="false">
      <c r="A24" s="260"/>
      <c r="B24" s="260"/>
      <c r="C24" s="260"/>
      <c r="D24" s="260"/>
      <c r="E24" s="275"/>
      <c r="F24" s="260"/>
      <c r="G24" s="260"/>
      <c r="H24" s="260"/>
      <c r="I24" s="260"/>
      <c r="O24" s="222"/>
      <c r="P24" s="222"/>
      <c r="Q24" s="222"/>
      <c r="R24" s="222"/>
      <c r="S24" s="222"/>
    </row>
    <row r="25" customFormat="false" ht="12.75" hidden="false" customHeight="false" outlineLevel="0" collapsed="false">
      <c r="A25" s="260"/>
      <c r="B25" s="260"/>
      <c r="C25" s="260"/>
      <c r="D25" s="260"/>
      <c r="E25" s="260"/>
      <c r="F25" s="260"/>
      <c r="G25" s="260"/>
      <c r="H25" s="260"/>
      <c r="I25" s="260"/>
      <c r="O25" s="222"/>
      <c r="P25" s="260"/>
      <c r="Q25" s="260"/>
      <c r="R25" s="260"/>
      <c r="S25" s="260"/>
    </row>
    <row r="26" customFormat="false" ht="12.75" hidden="false" customHeight="false" outlineLevel="0" collapsed="false">
      <c r="A26" s="260"/>
      <c r="B26" s="260"/>
      <c r="C26" s="260"/>
      <c r="D26" s="260"/>
      <c r="E26" s="260"/>
      <c r="F26" s="260"/>
      <c r="G26" s="260"/>
      <c r="H26" s="260"/>
      <c r="I26" s="260"/>
      <c r="O26" s="222"/>
      <c r="P26" s="260"/>
      <c r="Q26" s="260"/>
      <c r="R26" s="260"/>
      <c r="S26" s="260"/>
    </row>
    <row r="27" customFormat="false" ht="12.75" hidden="false" customHeight="false" outlineLevel="0" collapsed="false">
      <c r="A27" s="260"/>
      <c r="B27" s="260"/>
      <c r="C27" s="260"/>
      <c r="D27" s="260"/>
      <c r="E27" s="260"/>
      <c r="F27" s="260"/>
      <c r="G27" s="260"/>
      <c r="H27" s="260"/>
      <c r="I27" s="260"/>
      <c r="O27" s="222"/>
      <c r="P27" s="260"/>
      <c r="Q27" s="260"/>
      <c r="R27" s="260"/>
      <c r="S27" s="260"/>
    </row>
    <row r="28" customFormat="false" ht="12.75" hidden="false" customHeight="false" outlineLevel="0" collapsed="false">
      <c r="A28" s="260"/>
      <c r="B28" s="260"/>
      <c r="C28" s="260"/>
      <c r="D28" s="260"/>
      <c r="E28" s="260"/>
      <c r="F28" s="260"/>
      <c r="G28" s="260"/>
      <c r="H28" s="260"/>
      <c r="I28" s="260"/>
      <c r="O28" s="222"/>
      <c r="P28" s="222"/>
      <c r="Q28" s="222"/>
      <c r="R28" s="222"/>
      <c r="S28" s="222"/>
    </row>
    <row r="29" customFormat="false" ht="12.75" hidden="false" customHeight="false" outlineLevel="0" collapsed="false">
      <c r="A29" s="260"/>
      <c r="B29" s="260"/>
      <c r="C29" s="260"/>
      <c r="D29" s="260"/>
      <c r="E29" s="260"/>
      <c r="F29" s="260"/>
      <c r="G29" s="260"/>
      <c r="H29" s="260"/>
      <c r="I29" s="260"/>
      <c r="O29" s="222"/>
      <c r="P29" s="222"/>
      <c r="Q29" s="222"/>
      <c r="R29" s="222"/>
      <c r="S29" s="222"/>
    </row>
    <row r="30" customFormat="false" ht="12.75" hidden="false" customHeight="false" outlineLevel="0" collapsed="false">
      <c r="A30" s="260"/>
      <c r="B30" s="260"/>
      <c r="C30" s="260"/>
      <c r="D30" s="260"/>
      <c r="E30" s="260"/>
      <c r="F30" s="260"/>
      <c r="G30" s="260"/>
      <c r="H30" s="260"/>
      <c r="I30" s="260"/>
    </row>
    <row r="31" customFormat="false" ht="12.75" hidden="false" customHeight="false" outlineLevel="0" collapsed="false">
      <c r="A31" s="260"/>
      <c r="B31" s="260"/>
      <c r="C31" s="260"/>
      <c r="D31" s="260"/>
      <c r="E31" s="260"/>
      <c r="F31" s="260"/>
      <c r="G31" s="260"/>
      <c r="H31" s="260"/>
      <c r="I31" s="260"/>
    </row>
    <row r="32" customFormat="false" ht="12.75" hidden="false" customHeight="false" outlineLevel="0" collapsed="false">
      <c r="A32" s="260"/>
      <c r="B32" s="260"/>
      <c r="C32" s="260"/>
      <c r="D32" s="260"/>
      <c r="E32" s="260"/>
      <c r="F32" s="260"/>
      <c r="G32" s="260"/>
      <c r="H32" s="260"/>
      <c r="I32" s="260"/>
    </row>
    <row r="33" customFormat="false" ht="12.75" hidden="false" customHeight="false" outlineLevel="0" collapsed="false">
      <c r="A33" s="260"/>
      <c r="B33" s="260"/>
      <c r="C33" s="260"/>
      <c r="D33" s="260"/>
      <c r="E33" s="260"/>
      <c r="F33" s="260"/>
      <c r="G33" s="260"/>
      <c r="H33" s="260"/>
      <c r="I33" s="260"/>
    </row>
    <row r="34" customFormat="false" ht="12.75" hidden="false" customHeight="false" outlineLevel="0" collapsed="false">
      <c r="A34" s="260"/>
      <c r="B34" s="260"/>
      <c r="C34" s="260"/>
      <c r="D34" s="260"/>
      <c r="E34" s="260"/>
      <c r="F34" s="260"/>
      <c r="G34" s="260"/>
      <c r="H34" s="260"/>
    </row>
    <row r="35" customFormat="false" ht="12.75" hidden="false" customHeight="false" outlineLevel="0" collapsed="false">
      <c r="A35" s="260"/>
      <c r="B35" s="260"/>
      <c r="C35" s="260"/>
      <c r="D35" s="260"/>
      <c r="E35" s="260"/>
      <c r="F35" s="260"/>
      <c r="G35" s="260"/>
      <c r="H35" s="260"/>
    </row>
    <row r="36" customFormat="false" ht="12.75" hidden="false" customHeight="false" outlineLevel="0" collapsed="false">
      <c r="A36" s="260"/>
      <c r="B36" s="260"/>
      <c r="C36" s="260"/>
      <c r="D36" s="260"/>
      <c r="E36" s="260"/>
      <c r="F36" s="260"/>
      <c r="G36" s="260"/>
      <c r="H36" s="260"/>
    </row>
    <row r="37" customFormat="false" ht="12.75" hidden="false" customHeight="false" outlineLevel="0" collapsed="false">
      <c r="A37" s="260"/>
      <c r="B37" s="260"/>
      <c r="C37" s="260"/>
      <c r="D37" s="260"/>
      <c r="E37" s="260"/>
      <c r="F37" s="260"/>
      <c r="G37" s="260"/>
      <c r="H37" s="260"/>
    </row>
    <row r="38" customFormat="false" ht="12.75" hidden="false" customHeight="false" outlineLevel="0" collapsed="false">
      <c r="A38" s="260"/>
      <c r="B38" s="260"/>
      <c r="C38" s="260"/>
      <c r="D38" s="260"/>
      <c r="E38" s="260"/>
      <c r="F38" s="260"/>
      <c r="G38" s="260"/>
      <c r="H38" s="260"/>
    </row>
    <row r="39" customFormat="false" ht="12.75" hidden="false" customHeight="false" outlineLevel="0" collapsed="false">
      <c r="A39" s="260"/>
      <c r="B39" s="260"/>
      <c r="C39" s="260"/>
      <c r="D39" s="260"/>
      <c r="E39" s="260"/>
      <c r="F39" s="260"/>
      <c r="G39" s="260"/>
      <c r="H39" s="260"/>
    </row>
    <row r="40" customFormat="false" ht="12.75" hidden="false" customHeight="false" outlineLevel="0" collapsed="false">
      <c r="A40" s="260"/>
      <c r="B40" s="260"/>
      <c r="C40" s="260"/>
      <c r="D40" s="260"/>
      <c r="E40" s="260"/>
      <c r="F40" s="260"/>
      <c r="G40" s="260"/>
      <c r="H40" s="260"/>
    </row>
    <row r="41" customFormat="false" ht="12.75" hidden="false" customHeight="false" outlineLevel="0" collapsed="false">
      <c r="A41" s="260"/>
      <c r="B41" s="260"/>
      <c r="C41" s="260"/>
      <c r="D41" s="260"/>
      <c r="E41" s="260"/>
      <c r="F41" s="260"/>
      <c r="G41" s="260"/>
      <c r="H41" s="260"/>
    </row>
    <row r="42" customFormat="false" ht="12.75" hidden="false" customHeight="false" outlineLevel="0" collapsed="false">
      <c r="A42" s="260"/>
      <c r="B42" s="260"/>
      <c r="C42" s="260"/>
      <c r="D42" s="260"/>
      <c r="E42" s="260"/>
      <c r="F42" s="260"/>
      <c r="G42" s="260"/>
      <c r="H42" s="260"/>
    </row>
    <row r="43" customFormat="false" ht="12.75" hidden="false" customHeight="false" outlineLevel="0" collapsed="false">
      <c r="A43" s="260"/>
      <c r="B43" s="260"/>
      <c r="C43" s="260"/>
      <c r="D43" s="260"/>
      <c r="E43" s="260"/>
      <c r="F43" s="260"/>
      <c r="G43" s="260"/>
      <c r="H43" s="260"/>
    </row>
    <row r="44" customFormat="false" ht="12.75" hidden="false" customHeight="false" outlineLevel="0" collapsed="false">
      <c r="A44" s="260"/>
      <c r="B44" s="260"/>
      <c r="C44" s="260"/>
      <c r="D44" s="260"/>
      <c r="E44" s="260"/>
      <c r="F44" s="260"/>
      <c r="G44" s="260"/>
      <c r="H44" s="260"/>
    </row>
    <row r="45" customFormat="false" ht="12.75" hidden="false" customHeight="false" outlineLevel="0" collapsed="false">
      <c r="A45" s="260"/>
      <c r="B45" s="260"/>
      <c r="C45" s="260"/>
      <c r="D45" s="260"/>
      <c r="E45" s="260"/>
      <c r="F45" s="260"/>
      <c r="G45" s="260"/>
      <c r="H45" s="260"/>
    </row>
    <row r="46" customFormat="false" ht="12.75" hidden="false" customHeight="false" outlineLevel="0" collapsed="false">
      <c r="A46" s="260"/>
      <c r="B46" s="260"/>
      <c r="C46" s="260"/>
      <c r="D46" s="260"/>
      <c r="E46" s="260"/>
      <c r="F46" s="260"/>
      <c r="G46" s="260"/>
      <c r="H46" s="260"/>
    </row>
    <row r="47" customFormat="false" ht="12.75" hidden="false" customHeight="false" outlineLevel="0" collapsed="false">
      <c r="A47" s="260"/>
      <c r="B47" s="260"/>
      <c r="C47" s="260"/>
      <c r="D47" s="260"/>
      <c r="E47" s="260"/>
      <c r="F47" s="260"/>
      <c r="G47" s="260"/>
      <c r="H47" s="260"/>
    </row>
    <row r="48" customFormat="false" ht="12.75" hidden="false" customHeight="false" outlineLevel="0" collapsed="false">
      <c r="A48" s="260"/>
      <c r="B48" s="260"/>
      <c r="C48" s="260"/>
      <c r="D48" s="260"/>
      <c r="E48" s="260"/>
      <c r="F48" s="260"/>
      <c r="G48" s="260"/>
      <c r="H48" s="260"/>
    </row>
    <row r="49" customFormat="false" ht="12.75" hidden="false" customHeight="false" outlineLevel="0" collapsed="false">
      <c r="A49" s="260"/>
      <c r="B49" s="260"/>
      <c r="C49" s="260"/>
      <c r="D49" s="260"/>
      <c r="E49" s="260"/>
      <c r="F49" s="260"/>
      <c r="G49" s="260"/>
      <c r="H49" s="260"/>
    </row>
    <row r="50" customFormat="false" ht="12.75" hidden="false" customHeight="false" outlineLevel="0" collapsed="false">
      <c r="A50" s="260"/>
      <c r="B50" s="260"/>
      <c r="C50" s="260"/>
      <c r="D50" s="260"/>
      <c r="E50" s="260"/>
      <c r="F50" s="260"/>
      <c r="G50" s="260"/>
      <c r="H50" s="260"/>
    </row>
    <row r="51" customFormat="false" ht="12.75" hidden="false" customHeight="false" outlineLevel="0" collapsed="false">
      <c r="A51" s="260"/>
      <c r="B51" s="260"/>
      <c r="C51" s="260"/>
      <c r="D51" s="260"/>
      <c r="E51" s="260"/>
      <c r="F51" s="260"/>
      <c r="G51" s="260"/>
      <c r="H51" s="260"/>
    </row>
    <row r="52" customFormat="false" ht="12.75" hidden="false" customHeight="false" outlineLevel="0" collapsed="false">
      <c r="A52" s="260"/>
      <c r="B52" s="260"/>
      <c r="C52" s="260"/>
      <c r="D52" s="260"/>
      <c r="E52" s="260"/>
      <c r="F52" s="260"/>
      <c r="G52" s="260"/>
      <c r="H52" s="260"/>
    </row>
    <row r="53" customFormat="false" ht="12.75" hidden="false" customHeight="false" outlineLevel="0" collapsed="false">
      <c r="A53" s="260"/>
      <c r="B53" s="260"/>
      <c r="C53" s="260"/>
      <c r="D53" s="260"/>
      <c r="E53" s="260"/>
      <c r="F53" s="260"/>
      <c r="G53" s="260"/>
      <c r="H53" s="260"/>
    </row>
    <row r="54" customFormat="false" ht="12.75" hidden="false" customHeight="false" outlineLevel="0" collapsed="false">
      <c r="A54" s="260"/>
      <c r="B54" s="260"/>
      <c r="C54" s="260"/>
      <c r="D54" s="260"/>
      <c r="E54" s="260"/>
      <c r="F54" s="260"/>
      <c r="G54" s="260"/>
      <c r="H54" s="260"/>
    </row>
    <row r="55" customFormat="false" ht="12.75" hidden="false" customHeight="false" outlineLevel="0" collapsed="false">
      <c r="A55" s="260"/>
      <c r="B55" s="260"/>
      <c r="C55" s="260"/>
      <c r="D55" s="260"/>
      <c r="E55" s="260"/>
      <c r="F55" s="260"/>
      <c r="G55" s="260"/>
      <c r="H55" s="260"/>
    </row>
    <row r="56" customFormat="false" ht="12.75" hidden="false" customHeight="false" outlineLevel="0" collapsed="false">
      <c r="A56" s="260"/>
      <c r="B56" s="260"/>
      <c r="C56" s="260"/>
      <c r="D56" s="260"/>
      <c r="E56" s="260"/>
      <c r="F56" s="260"/>
      <c r="G56" s="260"/>
      <c r="H56" s="260"/>
    </row>
    <row r="57" customFormat="false" ht="12.75" hidden="false" customHeight="false" outlineLevel="0" collapsed="false">
      <c r="A57" s="260"/>
      <c r="B57" s="260"/>
      <c r="C57" s="260"/>
      <c r="D57" s="260"/>
      <c r="E57" s="260"/>
      <c r="F57" s="260"/>
      <c r="G57" s="260"/>
      <c r="H57" s="260"/>
    </row>
    <row r="58" customFormat="false" ht="12.75" hidden="false" customHeight="false" outlineLevel="0" collapsed="false">
      <c r="A58" s="260"/>
      <c r="B58" s="260"/>
      <c r="C58" s="260"/>
      <c r="D58" s="260"/>
      <c r="E58" s="260"/>
      <c r="F58" s="260"/>
      <c r="G58" s="260"/>
      <c r="H58" s="260"/>
    </row>
    <row r="59" customFormat="false" ht="12.75" hidden="false" customHeight="false" outlineLevel="0" collapsed="false">
      <c r="A59" s="260"/>
      <c r="B59" s="260"/>
      <c r="C59" s="260"/>
      <c r="D59" s="260"/>
      <c r="E59" s="260"/>
      <c r="F59" s="260"/>
      <c r="G59" s="260"/>
      <c r="H59" s="260"/>
    </row>
    <row r="60" customFormat="false" ht="12.75" hidden="false" customHeight="false" outlineLevel="0" collapsed="false">
      <c r="A60" s="260"/>
      <c r="B60" s="260"/>
      <c r="C60" s="260"/>
      <c r="D60" s="260"/>
      <c r="E60" s="260"/>
      <c r="F60" s="260"/>
      <c r="G60" s="260"/>
      <c r="H60" s="260"/>
    </row>
    <row r="61" customFormat="false" ht="12.75" hidden="false" customHeight="false" outlineLevel="0" collapsed="false">
      <c r="A61" s="260"/>
      <c r="B61" s="260"/>
      <c r="C61" s="260"/>
      <c r="D61" s="260"/>
      <c r="E61" s="260"/>
      <c r="F61" s="260"/>
      <c r="G61" s="260"/>
      <c r="H61" s="260"/>
    </row>
    <row r="62" customFormat="false" ht="12.75" hidden="false" customHeight="false" outlineLevel="0" collapsed="false">
      <c r="A62" s="260"/>
      <c r="B62" s="260"/>
      <c r="C62" s="260"/>
      <c r="D62" s="260"/>
      <c r="E62" s="260"/>
      <c r="F62" s="260"/>
      <c r="G62" s="260"/>
      <c r="H62" s="260"/>
    </row>
    <row r="63" customFormat="false" ht="12.75" hidden="false" customHeight="false" outlineLevel="0" collapsed="false">
      <c r="A63" s="260"/>
      <c r="B63" s="260"/>
      <c r="C63" s="260"/>
      <c r="D63" s="260"/>
      <c r="E63" s="260"/>
      <c r="F63" s="260"/>
      <c r="G63" s="260"/>
      <c r="H63" s="260"/>
    </row>
    <row r="64" customFormat="false" ht="12.75" hidden="false" customHeight="false" outlineLevel="0" collapsed="false">
      <c r="A64" s="260"/>
      <c r="B64" s="260"/>
      <c r="C64" s="260"/>
      <c r="D64" s="260"/>
      <c r="E64" s="260"/>
      <c r="F64" s="260"/>
      <c r="G64" s="260"/>
      <c r="H64" s="260"/>
    </row>
    <row r="65" customFormat="false" ht="12.75" hidden="false" customHeight="false" outlineLevel="0" collapsed="false">
      <c r="A65" s="260"/>
      <c r="B65" s="260"/>
      <c r="C65" s="260"/>
      <c r="D65" s="260"/>
      <c r="E65" s="260"/>
      <c r="F65" s="260"/>
      <c r="G65" s="260"/>
      <c r="H65" s="260"/>
    </row>
    <row r="66" customFormat="false" ht="12.75" hidden="false" customHeight="false" outlineLevel="0" collapsed="false">
      <c r="A66" s="260"/>
      <c r="B66" s="260"/>
      <c r="C66" s="260"/>
      <c r="D66" s="260"/>
      <c r="E66" s="260"/>
      <c r="F66" s="260"/>
      <c r="G66" s="260"/>
      <c r="H66" s="260"/>
    </row>
    <row r="67" customFormat="false" ht="12.75" hidden="false" customHeight="false" outlineLevel="0" collapsed="false">
      <c r="A67" s="260"/>
      <c r="B67" s="260"/>
      <c r="C67" s="260"/>
      <c r="D67" s="260"/>
      <c r="E67" s="260"/>
      <c r="F67" s="260"/>
      <c r="G67" s="260"/>
      <c r="H67" s="260"/>
    </row>
    <row r="68" customFormat="false" ht="12.75" hidden="false" customHeight="false" outlineLevel="0" collapsed="false">
      <c r="A68" s="260"/>
      <c r="B68" s="260"/>
      <c r="C68" s="260"/>
      <c r="D68" s="260"/>
      <c r="E68" s="260"/>
      <c r="F68" s="260"/>
      <c r="G68" s="260"/>
      <c r="H68" s="260"/>
    </row>
    <row r="69" customFormat="false" ht="12.75" hidden="false" customHeight="false" outlineLevel="0" collapsed="false">
      <c r="A69" s="260"/>
      <c r="B69" s="260"/>
      <c r="C69" s="260"/>
      <c r="D69" s="260"/>
      <c r="E69" s="260"/>
      <c r="F69" s="260"/>
      <c r="G69" s="260"/>
      <c r="H69" s="260"/>
    </row>
    <row r="70" customFormat="false" ht="12.75" hidden="false" customHeight="false" outlineLevel="0" collapsed="false">
      <c r="A70" s="260"/>
      <c r="B70" s="260"/>
      <c r="C70" s="260"/>
      <c r="D70" s="260"/>
      <c r="E70" s="260"/>
      <c r="F70" s="260"/>
      <c r="G70" s="260"/>
      <c r="H70" s="260"/>
    </row>
    <row r="71" customFormat="false" ht="12.75" hidden="false" customHeight="false" outlineLevel="0" collapsed="false">
      <c r="A71" s="260"/>
      <c r="B71" s="260"/>
      <c r="C71" s="260"/>
      <c r="D71" s="260"/>
      <c r="E71" s="260"/>
      <c r="F71" s="260"/>
      <c r="G71" s="260"/>
      <c r="H71" s="260"/>
    </row>
    <row r="72" customFormat="false" ht="12.75" hidden="false" customHeight="false" outlineLevel="0" collapsed="false">
      <c r="A72" s="260"/>
      <c r="B72" s="260"/>
      <c r="C72" s="260"/>
      <c r="D72" s="260"/>
      <c r="E72" s="260"/>
      <c r="F72" s="260"/>
      <c r="G72" s="260"/>
      <c r="H72" s="260"/>
    </row>
    <row r="73" customFormat="false" ht="12.75" hidden="false" customHeight="false" outlineLevel="0" collapsed="false">
      <c r="A73" s="260"/>
      <c r="B73" s="260"/>
      <c r="C73" s="260"/>
      <c r="D73" s="260"/>
      <c r="E73" s="260"/>
      <c r="F73" s="260"/>
      <c r="G73" s="260"/>
      <c r="H73" s="260"/>
    </row>
    <row r="74" customFormat="false" ht="12.75" hidden="false" customHeight="false" outlineLevel="0" collapsed="false">
      <c r="A74" s="260"/>
      <c r="B74" s="260"/>
      <c r="C74" s="260"/>
      <c r="D74" s="260"/>
      <c r="E74" s="260"/>
      <c r="F74" s="260"/>
      <c r="G74" s="260"/>
      <c r="H74" s="260"/>
    </row>
    <row r="75" customFormat="false" ht="12.75" hidden="false" customHeight="false" outlineLevel="0" collapsed="false">
      <c r="A75" s="260"/>
      <c r="B75" s="260"/>
      <c r="C75" s="260"/>
      <c r="D75" s="260"/>
      <c r="E75" s="260"/>
      <c r="F75" s="260"/>
      <c r="G75" s="260"/>
      <c r="H75" s="260"/>
    </row>
    <row r="76" customFormat="false" ht="12.75" hidden="false" customHeight="false" outlineLevel="0" collapsed="false">
      <c r="A76" s="260"/>
      <c r="B76" s="260"/>
      <c r="C76" s="260"/>
      <c r="D76" s="260"/>
      <c r="E76" s="260"/>
      <c r="F76" s="260"/>
      <c r="G76" s="260"/>
      <c r="H76" s="260"/>
    </row>
    <row r="77" customFormat="false" ht="12.75" hidden="false" customHeight="false" outlineLevel="0" collapsed="false">
      <c r="A77" s="260"/>
      <c r="B77" s="260"/>
      <c r="C77" s="260"/>
      <c r="D77" s="260"/>
      <c r="E77" s="260"/>
      <c r="F77" s="260"/>
      <c r="G77" s="260"/>
      <c r="H77" s="260"/>
    </row>
    <row r="78" customFormat="false" ht="12.75" hidden="false" customHeight="false" outlineLevel="0" collapsed="false">
      <c r="A78" s="260"/>
      <c r="B78" s="260"/>
      <c r="C78" s="260"/>
      <c r="D78" s="260"/>
      <c r="E78" s="260"/>
      <c r="F78" s="260"/>
      <c r="G78" s="260"/>
      <c r="H78" s="260"/>
    </row>
    <row r="79" customFormat="false" ht="12.75" hidden="false" customHeight="false" outlineLevel="0" collapsed="false">
      <c r="A79" s="260"/>
      <c r="B79" s="260"/>
      <c r="C79" s="260"/>
      <c r="D79" s="260"/>
      <c r="E79" s="260"/>
      <c r="F79" s="260"/>
      <c r="G79" s="260"/>
      <c r="H79" s="260"/>
    </row>
    <row r="80" customFormat="false" ht="12.75" hidden="false" customHeight="false" outlineLevel="0" collapsed="false">
      <c r="A80" s="260"/>
      <c r="B80" s="260"/>
      <c r="C80" s="260"/>
      <c r="D80" s="260"/>
      <c r="E80" s="260"/>
      <c r="F80" s="260"/>
      <c r="G80" s="260"/>
      <c r="H80" s="260"/>
    </row>
    <row r="81" customFormat="false" ht="12.75" hidden="false" customHeight="false" outlineLevel="0" collapsed="false">
      <c r="A81" s="260"/>
      <c r="B81" s="260"/>
      <c r="C81" s="260"/>
      <c r="D81" s="260"/>
      <c r="E81" s="260"/>
      <c r="F81" s="260"/>
      <c r="G81" s="260"/>
      <c r="H81" s="260"/>
    </row>
    <row r="82" customFormat="false" ht="12.75" hidden="false" customHeight="false" outlineLevel="0" collapsed="false">
      <c r="A82" s="260"/>
      <c r="B82" s="260"/>
      <c r="C82" s="260"/>
      <c r="D82" s="260"/>
      <c r="E82" s="260"/>
      <c r="F82" s="260"/>
      <c r="G82" s="260"/>
      <c r="H82" s="260"/>
    </row>
    <row r="83" customFormat="false" ht="12.75" hidden="false" customHeight="false" outlineLevel="0" collapsed="false">
      <c r="F83" s="260"/>
      <c r="G83" s="260"/>
      <c r="H83" s="260"/>
    </row>
    <row r="84" customFormat="false" ht="12.75" hidden="false" customHeight="false" outlineLevel="0" collapsed="false">
      <c r="F84" s="260"/>
      <c r="G84" s="260"/>
      <c r="H84" s="260"/>
    </row>
    <row r="85" customFormat="false" ht="12.75" hidden="false" customHeight="false" outlineLevel="0" collapsed="false">
      <c r="F85" s="260"/>
      <c r="G85" s="260"/>
      <c r="H85" s="260"/>
    </row>
    <row r="86" customFormat="false" ht="12.75" hidden="false" customHeight="false" outlineLevel="0" collapsed="false">
      <c r="F86" s="260"/>
      <c r="G86" s="260"/>
      <c r="H86" s="260"/>
    </row>
    <row r="87" customFormat="false" ht="12.75" hidden="false" customHeight="false" outlineLevel="0" collapsed="false">
      <c r="F87" s="260"/>
      <c r="G87" s="260"/>
      <c r="H87" s="260"/>
    </row>
    <row r="88" customFormat="false" ht="12.75" hidden="false" customHeight="false" outlineLevel="0" collapsed="false">
      <c r="F88" s="260"/>
      <c r="G88" s="260"/>
      <c r="H88" s="260"/>
    </row>
    <row r="89" customFormat="false" ht="12.75" hidden="false" customHeight="false" outlineLevel="0" collapsed="false">
      <c r="F89" s="260"/>
      <c r="G89" s="260"/>
      <c r="H89" s="260"/>
    </row>
    <row r="90" customFormat="false" ht="12.75" hidden="false" customHeight="false" outlineLevel="0" collapsed="false">
      <c r="F90" s="260"/>
      <c r="G90" s="260"/>
      <c r="H90" s="260"/>
    </row>
    <row r="91" customFormat="false" ht="12.75" hidden="false" customHeight="false" outlineLevel="0" collapsed="false">
      <c r="F91" s="260"/>
      <c r="G91" s="260"/>
      <c r="H91" s="260"/>
    </row>
    <row r="92" customFormat="false" ht="12.75" hidden="false" customHeight="false" outlineLevel="0" collapsed="false">
      <c r="F92" s="260"/>
      <c r="G92" s="260"/>
      <c r="H92" s="260"/>
    </row>
    <row r="93" customFormat="false" ht="12.75" hidden="false" customHeight="false" outlineLevel="0" collapsed="false">
      <c r="F93" s="260"/>
      <c r="G93" s="260"/>
      <c r="H93" s="260"/>
    </row>
    <row r="94" customFormat="false" ht="12.75" hidden="false" customHeight="false" outlineLevel="0" collapsed="false">
      <c r="F94" s="260"/>
      <c r="G94" s="260"/>
      <c r="H94" s="260"/>
    </row>
    <row r="95" customFormat="false" ht="12.75" hidden="false" customHeight="false" outlineLevel="0" collapsed="false">
      <c r="F95" s="260"/>
      <c r="G95" s="260"/>
      <c r="H95" s="260"/>
    </row>
    <row r="96" customFormat="false" ht="12.75" hidden="false" customHeight="false" outlineLevel="0" collapsed="false">
      <c r="F96" s="260"/>
      <c r="G96" s="260"/>
      <c r="H96" s="260"/>
    </row>
    <row r="97" customFormat="false" ht="12.75" hidden="false" customHeight="false" outlineLevel="0" collapsed="false">
      <c r="F97" s="260"/>
      <c r="G97" s="260"/>
      <c r="H97" s="260"/>
    </row>
    <row r="98" customFormat="false" ht="12.75" hidden="false" customHeight="false" outlineLevel="0" collapsed="false">
      <c r="F98" s="260"/>
      <c r="G98" s="260"/>
      <c r="H98" s="260"/>
    </row>
    <row r="99" customFormat="false" ht="12.75" hidden="false" customHeight="false" outlineLevel="0" collapsed="false">
      <c r="F99" s="260"/>
      <c r="G99" s="260"/>
      <c r="H99" s="260"/>
    </row>
    <row r="100" customFormat="false" ht="12.75" hidden="false" customHeight="false" outlineLevel="0" collapsed="false">
      <c r="F100" s="260"/>
      <c r="G100" s="260"/>
      <c r="H100" s="260"/>
    </row>
    <row r="101" customFormat="false" ht="12.75" hidden="false" customHeight="false" outlineLevel="0" collapsed="false">
      <c r="F101" s="260"/>
      <c r="G101" s="260"/>
      <c r="H101" s="260"/>
    </row>
    <row r="102" customFormat="false" ht="12.75" hidden="false" customHeight="false" outlineLevel="0" collapsed="false">
      <c r="F102" s="260"/>
      <c r="G102" s="260"/>
      <c r="H102" s="260"/>
    </row>
    <row r="103" customFormat="false" ht="12.75" hidden="false" customHeight="false" outlineLevel="0" collapsed="false">
      <c r="F103" s="260"/>
      <c r="G103" s="260"/>
      <c r="H103" s="260"/>
    </row>
    <row r="104" customFormat="false" ht="12.75" hidden="false" customHeight="false" outlineLevel="0" collapsed="false">
      <c r="F104" s="260"/>
      <c r="G104" s="260"/>
      <c r="H104" s="260"/>
    </row>
    <row r="105" customFormat="false" ht="12.75" hidden="false" customHeight="false" outlineLevel="0" collapsed="false">
      <c r="F105" s="260"/>
      <c r="G105" s="260"/>
      <c r="H105" s="260"/>
    </row>
    <row r="106" customFormat="false" ht="12.75" hidden="false" customHeight="false" outlineLevel="0" collapsed="false">
      <c r="F106" s="260"/>
      <c r="G106" s="260"/>
      <c r="H106" s="260"/>
    </row>
    <row r="107" customFormat="false" ht="12.75" hidden="false" customHeight="false" outlineLevel="0" collapsed="false">
      <c r="F107" s="260"/>
      <c r="G107" s="260"/>
      <c r="H107" s="260"/>
    </row>
    <row r="108" customFormat="false" ht="12.75" hidden="false" customHeight="false" outlineLevel="0" collapsed="false">
      <c r="F108" s="260"/>
      <c r="G108" s="260"/>
      <c r="H108" s="260"/>
    </row>
    <row r="109" customFormat="false" ht="12.75" hidden="false" customHeight="false" outlineLevel="0" collapsed="false">
      <c r="F109" s="260"/>
      <c r="G109" s="260"/>
      <c r="H109" s="260"/>
    </row>
    <row r="110" customFormat="false" ht="12.75" hidden="false" customHeight="false" outlineLevel="0" collapsed="false">
      <c r="F110" s="260"/>
      <c r="G110" s="260"/>
      <c r="H110" s="260"/>
    </row>
    <row r="111" customFormat="false" ht="12.75" hidden="false" customHeight="false" outlineLevel="0" collapsed="false">
      <c r="F111" s="260"/>
      <c r="G111" s="260"/>
      <c r="H111" s="260"/>
    </row>
    <row r="112" customFormat="false" ht="12.75" hidden="false" customHeight="false" outlineLevel="0" collapsed="false">
      <c r="F112" s="260"/>
      <c r="G112" s="260"/>
      <c r="H112" s="260"/>
    </row>
    <row r="113" customFormat="false" ht="12.75" hidden="false" customHeight="false" outlineLevel="0" collapsed="false">
      <c r="F113" s="260"/>
      <c r="G113" s="260"/>
      <c r="H113" s="260"/>
    </row>
    <row r="114" customFormat="false" ht="12.75" hidden="false" customHeight="false" outlineLevel="0" collapsed="false">
      <c r="F114" s="260"/>
      <c r="G114" s="260"/>
      <c r="H114" s="260"/>
    </row>
    <row r="115" customFormat="false" ht="12.75" hidden="false" customHeight="false" outlineLevel="0" collapsed="false">
      <c r="F115" s="260"/>
      <c r="G115" s="260"/>
      <c r="H115" s="260"/>
    </row>
    <row r="116" customFormat="false" ht="12.75" hidden="false" customHeight="false" outlineLevel="0" collapsed="false">
      <c r="F116" s="260"/>
      <c r="G116" s="260"/>
      <c r="H116" s="260"/>
    </row>
    <row r="117" customFormat="false" ht="12.75" hidden="false" customHeight="false" outlineLevel="0" collapsed="false">
      <c r="F117" s="260"/>
      <c r="G117" s="260"/>
      <c r="H117" s="260"/>
    </row>
    <row r="118" customFormat="false" ht="12.75" hidden="false" customHeight="false" outlineLevel="0" collapsed="false">
      <c r="F118" s="260"/>
      <c r="G118" s="260"/>
      <c r="H118" s="260"/>
    </row>
    <row r="119" customFormat="false" ht="12.75" hidden="false" customHeight="false" outlineLevel="0" collapsed="false">
      <c r="F119" s="260"/>
      <c r="G119" s="260"/>
      <c r="H119" s="260"/>
    </row>
    <row r="120" customFormat="false" ht="12.75" hidden="false" customHeight="false" outlineLevel="0" collapsed="false">
      <c r="F120" s="260"/>
      <c r="G120" s="260"/>
      <c r="H120" s="260"/>
    </row>
    <row r="121" customFormat="false" ht="12.75" hidden="false" customHeight="false" outlineLevel="0" collapsed="false">
      <c r="F121" s="260"/>
      <c r="G121" s="260"/>
      <c r="H121" s="260"/>
    </row>
    <row r="122" customFormat="false" ht="12.75" hidden="false" customHeight="false" outlineLevel="0" collapsed="false">
      <c r="F122" s="260"/>
      <c r="G122" s="260"/>
      <c r="H122" s="260"/>
    </row>
    <row r="123" customFormat="false" ht="12.75" hidden="false" customHeight="false" outlineLevel="0" collapsed="false">
      <c r="F123" s="260"/>
      <c r="G123" s="260"/>
      <c r="H123" s="260"/>
    </row>
    <row r="124" customFormat="false" ht="12.75" hidden="false" customHeight="false" outlineLevel="0" collapsed="false">
      <c r="F124" s="260"/>
      <c r="G124" s="260"/>
      <c r="H124" s="260"/>
    </row>
    <row r="125" customFormat="false" ht="12.75" hidden="false" customHeight="false" outlineLevel="0" collapsed="false">
      <c r="F125" s="260"/>
      <c r="G125" s="260"/>
      <c r="H125" s="260"/>
    </row>
    <row r="126" customFormat="false" ht="12.75" hidden="false" customHeight="false" outlineLevel="0" collapsed="false">
      <c r="F126" s="260"/>
      <c r="G126" s="260"/>
      <c r="H126" s="260"/>
    </row>
    <row r="127" customFormat="false" ht="12.75" hidden="false" customHeight="false" outlineLevel="0" collapsed="false">
      <c r="F127" s="260"/>
      <c r="G127" s="260"/>
      <c r="H127" s="260"/>
    </row>
    <row r="128" customFormat="false" ht="12.75" hidden="false" customHeight="false" outlineLevel="0" collapsed="false">
      <c r="F128" s="260"/>
      <c r="G128" s="260"/>
      <c r="H128" s="260"/>
    </row>
    <row r="129" customFormat="false" ht="12.75" hidden="false" customHeight="false" outlineLevel="0" collapsed="false">
      <c r="F129" s="260"/>
      <c r="G129" s="260"/>
      <c r="H129" s="260"/>
    </row>
    <row r="130" customFormat="false" ht="12.75" hidden="false" customHeight="false" outlineLevel="0" collapsed="false">
      <c r="F130" s="260"/>
      <c r="G130" s="260"/>
      <c r="H130" s="260"/>
    </row>
    <row r="131" customFormat="false" ht="12.75" hidden="false" customHeight="false" outlineLevel="0" collapsed="false">
      <c r="F131" s="260"/>
      <c r="G131" s="260"/>
      <c r="H131" s="260"/>
    </row>
    <row r="132" customFormat="false" ht="12.75" hidden="false" customHeight="false" outlineLevel="0" collapsed="false">
      <c r="F132" s="260"/>
      <c r="G132" s="260"/>
      <c r="H132" s="260"/>
    </row>
    <row r="133" customFormat="false" ht="12.75" hidden="false" customHeight="false" outlineLevel="0" collapsed="false">
      <c r="F133" s="260"/>
      <c r="G133" s="260"/>
      <c r="H133" s="260"/>
    </row>
    <row r="134" customFormat="false" ht="12.75" hidden="false" customHeight="false" outlineLevel="0" collapsed="false">
      <c r="F134" s="260"/>
      <c r="G134" s="260"/>
      <c r="H134" s="260"/>
    </row>
    <row r="135" customFormat="false" ht="12.75" hidden="false" customHeight="false" outlineLevel="0" collapsed="false">
      <c r="F135" s="260"/>
      <c r="G135" s="260"/>
      <c r="H135" s="260"/>
    </row>
    <row r="136" customFormat="false" ht="12.75" hidden="false" customHeight="false" outlineLevel="0" collapsed="false">
      <c r="F136" s="260"/>
      <c r="G136" s="260"/>
      <c r="H136" s="260"/>
    </row>
    <row r="137" customFormat="false" ht="12.75" hidden="false" customHeight="false" outlineLevel="0" collapsed="false">
      <c r="F137" s="260"/>
      <c r="G137" s="260"/>
      <c r="H137" s="260"/>
    </row>
    <row r="138" customFormat="false" ht="12.75" hidden="false" customHeight="false" outlineLevel="0" collapsed="false">
      <c r="F138" s="260"/>
      <c r="G138" s="260"/>
      <c r="H138" s="260"/>
    </row>
    <row r="139" customFormat="false" ht="12.75" hidden="false" customHeight="false" outlineLevel="0" collapsed="false">
      <c r="F139" s="260"/>
      <c r="G139" s="260"/>
      <c r="H139" s="260"/>
    </row>
    <row r="140" customFormat="false" ht="12.75" hidden="false" customHeight="false" outlineLevel="0" collapsed="false">
      <c r="F140" s="260"/>
      <c r="G140" s="260"/>
      <c r="H140" s="260"/>
    </row>
    <row r="141" customFormat="false" ht="12.75" hidden="false" customHeight="false" outlineLevel="0" collapsed="false">
      <c r="F141" s="260"/>
      <c r="G141" s="260"/>
      <c r="H141" s="260"/>
    </row>
    <row r="142" customFormat="false" ht="12.75" hidden="false" customHeight="false" outlineLevel="0" collapsed="false">
      <c r="F142" s="260"/>
      <c r="G142" s="260"/>
      <c r="H142" s="260"/>
    </row>
    <row r="143" customFormat="false" ht="12.75" hidden="false" customHeight="false" outlineLevel="0" collapsed="false">
      <c r="F143" s="260"/>
      <c r="G143" s="260"/>
      <c r="H143" s="260"/>
    </row>
    <row r="144" customFormat="false" ht="12.75" hidden="false" customHeight="false" outlineLevel="0" collapsed="false">
      <c r="F144" s="260"/>
      <c r="G144" s="260"/>
      <c r="H144" s="260"/>
    </row>
    <row r="145" customFormat="false" ht="12.75" hidden="false" customHeight="false" outlineLevel="0" collapsed="false">
      <c r="F145" s="260"/>
      <c r="G145" s="260"/>
      <c r="H145" s="260"/>
    </row>
    <row r="146" customFormat="false" ht="12.75" hidden="false" customHeight="false" outlineLevel="0" collapsed="false">
      <c r="F146" s="260"/>
      <c r="G146" s="260"/>
      <c r="H146" s="260"/>
    </row>
    <row r="147" customFormat="false" ht="12.75" hidden="false" customHeight="false" outlineLevel="0" collapsed="false">
      <c r="F147" s="260"/>
      <c r="G147" s="260"/>
      <c r="H147" s="260"/>
    </row>
    <row r="148" customFormat="false" ht="12.75" hidden="false" customHeight="false" outlineLevel="0" collapsed="false">
      <c r="F148" s="260"/>
      <c r="G148" s="260"/>
      <c r="H148" s="260"/>
    </row>
    <row r="149" customFormat="false" ht="12.75" hidden="false" customHeight="false" outlineLevel="0" collapsed="false">
      <c r="F149" s="260"/>
      <c r="G149" s="260"/>
      <c r="H149" s="260"/>
    </row>
    <row r="150" customFormat="false" ht="12.75" hidden="false" customHeight="false" outlineLevel="0" collapsed="false">
      <c r="F150" s="260"/>
      <c r="G150" s="260"/>
      <c r="H150" s="260"/>
    </row>
    <row r="151" customFormat="false" ht="12.75" hidden="false" customHeight="false" outlineLevel="0" collapsed="false">
      <c r="F151" s="260"/>
      <c r="G151" s="260"/>
      <c r="H151" s="260"/>
    </row>
    <row r="152" customFormat="false" ht="12.75" hidden="false" customHeight="false" outlineLevel="0" collapsed="false">
      <c r="F152" s="260"/>
      <c r="G152" s="260"/>
      <c r="H152" s="260"/>
    </row>
    <row r="153" customFormat="false" ht="12.75" hidden="false" customHeight="false" outlineLevel="0" collapsed="false">
      <c r="F153" s="260"/>
      <c r="G153" s="260"/>
      <c r="H153" s="260"/>
    </row>
    <row r="154" customFormat="false" ht="12.75" hidden="false" customHeight="false" outlineLevel="0" collapsed="false">
      <c r="F154" s="260"/>
      <c r="G154" s="260"/>
      <c r="H154" s="260"/>
    </row>
    <row r="155" customFormat="false" ht="12.75" hidden="false" customHeight="false" outlineLevel="0" collapsed="false">
      <c r="F155" s="260"/>
      <c r="G155" s="260"/>
      <c r="H155" s="260"/>
    </row>
    <row r="156" customFormat="false" ht="12.75" hidden="false" customHeight="false" outlineLevel="0" collapsed="false">
      <c r="F156" s="260"/>
      <c r="G156" s="260"/>
      <c r="H156" s="260"/>
    </row>
    <row r="157" customFormat="false" ht="12.75" hidden="false" customHeight="false" outlineLevel="0" collapsed="false">
      <c r="F157" s="260"/>
      <c r="G157" s="260"/>
      <c r="H157" s="260"/>
    </row>
    <row r="158" customFormat="false" ht="12.75" hidden="false" customHeight="false" outlineLevel="0" collapsed="false">
      <c r="F158" s="260"/>
      <c r="G158" s="260"/>
      <c r="H158" s="260"/>
    </row>
    <row r="159" customFormat="false" ht="12.75" hidden="false" customHeight="false" outlineLevel="0" collapsed="false">
      <c r="F159" s="260"/>
      <c r="G159" s="260"/>
      <c r="H159" s="260"/>
    </row>
    <row r="160" customFormat="false" ht="12.75" hidden="false" customHeight="false" outlineLevel="0" collapsed="false">
      <c r="F160" s="260"/>
      <c r="G160" s="260"/>
      <c r="H160" s="260"/>
    </row>
    <row r="161" customFormat="false" ht="12.75" hidden="false" customHeight="false" outlineLevel="0" collapsed="false">
      <c r="F161" s="260"/>
      <c r="G161" s="260"/>
      <c r="H161" s="260"/>
    </row>
    <row r="162" customFormat="false" ht="12.75" hidden="false" customHeight="false" outlineLevel="0" collapsed="false">
      <c r="F162" s="260"/>
      <c r="G162" s="260"/>
      <c r="H162" s="260"/>
    </row>
    <row r="163" customFormat="false" ht="12.75" hidden="false" customHeight="false" outlineLevel="0" collapsed="false">
      <c r="F163" s="260"/>
      <c r="G163" s="260"/>
      <c r="H163" s="260"/>
    </row>
    <row r="164" customFormat="false" ht="12.75" hidden="false" customHeight="false" outlineLevel="0" collapsed="false">
      <c r="F164" s="260"/>
      <c r="G164" s="260"/>
      <c r="H164" s="260"/>
    </row>
    <row r="165" customFormat="false" ht="12.75" hidden="false" customHeight="false" outlineLevel="0" collapsed="false">
      <c r="F165" s="260"/>
      <c r="G165" s="260"/>
      <c r="H165" s="260"/>
    </row>
    <row r="166" customFormat="false" ht="12.75" hidden="false" customHeight="false" outlineLevel="0" collapsed="false">
      <c r="F166" s="260"/>
      <c r="G166" s="260"/>
      <c r="H166" s="260"/>
    </row>
    <row r="167" customFormat="false" ht="12.75" hidden="false" customHeight="false" outlineLevel="0" collapsed="false">
      <c r="F167" s="260"/>
      <c r="G167" s="260"/>
      <c r="H167" s="260"/>
    </row>
    <row r="168" customFormat="false" ht="12.75" hidden="false" customHeight="false" outlineLevel="0" collapsed="false">
      <c r="F168" s="260"/>
      <c r="G168" s="260"/>
      <c r="H168" s="260"/>
    </row>
    <row r="169" customFormat="false" ht="12.75" hidden="false" customHeight="false" outlineLevel="0" collapsed="false">
      <c r="F169" s="260"/>
      <c r="G169" s="260"/>
      <c r="H169" s="260"/>
    </row>
    <row r="170" customFormat="false" ht="12.75" hidden="false" customHeight="false" outlineLevel="0" collapsed="false">
      <c r="F170" s="260"/>
      <c r="G170" s="260"/>
      <c r="H170" s="260"/>
    </row>
    <row r="171" customFormat="false" ht="12.75" hidden="false" customHeight="false" outlineLevel="0" collapsed="false">
      <c r="F171" s="260"/>
      <c r="G171" s="260"/>
      <c r="H171" s="260"/>
    </row>
    <row r="172" customFormat="false" ht="12.75" hidden="false" customHeight="false" outlineLevel="0" collapsed="false">
      <c r="F172" s="260"/>
      <c r="G172" s="260"/>
      <c r="H172" s="260"/>
    </row>
    <row r="173" customFormat="false" ht="12.75" hidden="false" customHeight="false" outlineLevel="0" collapsed="false">
      <c r="F173" s="260"/>
      <c r="G173" s="260"/>
      <c r="H173" s="260"/>
    </row>
    <row r="174" customFormat="false" ht="12.75" hidden="false" customHeight="false" outlineLevel="0" collapsed="false">
      <c r="F174" s="260"/>
      <c r="G174" s="260"/>
      <c r="H174" s="260"/>
    </row>
    <row r="175" customFormat="false" ht="12.75" hidden="false" customHeight="false" outlineLevel="0" collapsed="false">
      <c r="F175" s="260"/>
      <c r="G175" s="260"/>
      <c r="H175" s="260"/>
    </row>
    <row r="176" customFormat="false" ht="12.75" hidden="false" customHeight="false" outlineLevel="0" collapsed="false">
      <c r="F176" s="260"/>
      <c r="G176" s="260"/>
      <c r="H176" s="260"/>
    </row>
    <row r="177" customFormat="false" ht="12.75" hidden="false" customHeight="false" outlineLevel="0" collapsed="false">
      <c r="F177" s="260"/>
      <c r="G177" s="260"/>
      <c r="H177" s="260"/>
    </row>
    <row r="178" customFormat="false" ht="12.75" hidden="false" customHeight="false" outlineLevel="0" collapsed="false">
      <c r="F178" s="260"/>
      <c r="G178" s="260"/>
      <c r="H178" s="260"/>
    </row>
    <row r="179" customFormat="false" ht="12.75" hidden="false" customHeight="false" outlineLevel="0" collapsed="false">
      <c r="F179" s="260"/>
      <c r="G179" s="260"/>
      <c r="H179" s="260"/>
    </row>
    <row r="180" customFormat="false" ht="12.75" hidden="false" customHeight="false" outlineLevel="0" collapsed="false">
      <c r="F180" s="260"/>
      <c r="G180" s="260"/>
      <c r="H180" s="260"/>
    </row>
    <row r="181" customFormat="false" ht="12.75" hidden="false" customHeight="false" outlineLevel="0" collapsed="false">
      <c r="F181" s="260"/>
      <c r="G181" s="260"/>
      <c r="H181" s="260"/>
    </row>
    <row r="182" customFormat="false" ht="12.75" hidden="false" customHeight="false" outlineLevel="0" collapsed="false">
      <c r="F182" s="260"/>
      <c r="G182" s="260"/>
      <c r="H182" s="260"/>
    </row>
    <row r="183" customFormat="false" ht="12.75" hidden="false" customHeight="false" outlineLevel="0" collapsed="false">
      <c r="F183" s="260"/>
      <c r="G183" s="260"/>
      <c r="H183" s="260"/>
    </row>
    <row r="184" customFormat="false" ht="12.75" hidden="false" customHeight="false" outlineLevel="0" collapsed="false">
      <c r="F184" s="260"/>
      <c r="G184" s="260"/>
      <c r="H184" s="260"/>
    </row>
    <row r="185" customFormat="false" ht="12.75" hidden="false" customHeight="false" outlineLevel="0" collapsed="false">
      <c r="F185" s="260"/>
      <c r="G185" s="260"/>
      <c r="H185" s="260"/>
    </row>
    <row r="186" customFormat="false" ht="12.75" hidden="false" customHeight="false" outlineLevel="0" collapsed="false">
      <c r="F186" s="260"/>
      <c r="G186" s="260"/>
      <c r="H186" s="260"/>
    </row>
    <row r="187" customFormat="false" ht="12.75" hidden="false" customHeight="false" outlineLevel="0" collapsed="false">
      <c r="F187" s="260"/>
      <c r="G187" s="260"/>
      <c r="H187" s="260"/>
    </row>
    <row r="188" customFormat="false" ht="12.75" hidden="false" customHeight="false" outlineLevel="0" collapsed="false">
      <c r="F188" s="260"/>
      <c r="G188" s="260"/>
      <c r="H188" s="260"/>
    </row>
    <row r="189" customFormat="false" ht="12.75" hidden="false" customHeight="false" outlineLevel="0" collapsed="false">
      <c r="F189" s="260"/>
      <c r="G189" s="260"/>
      <c r="H189" s="260"/>
    </row>
    <row r="190" customFormat="false" ht="12.75" hidden="false" customHeight="false" outlineLevel="0" collapsed="false">
      <c r="F190" s="260"/>
      <c r="G190" s="260"/>
      <c r="H190" s="260"/>
    </row>
    <row r="191" customFormat="false" ht="12.75" hidden="false" customHeight="false" outlineLevel="0" collapsed="false">
      <c r="F191" s="260"/>
      <c r="G191" s="260"/>
      <c r="H191" s="260"/>
    </row>
    <row r="192" customFormat="false" ht="12.75" hidden="false" customHeight="false" outlineLevel="0" collapsed="false">
      <c r="F192" s="260"/>
      <c r="G192" s="260"/>
      <c r="H192" s="260"/>
    </row>
    <row r="193" customFormat="false" ht="12.75" hidden="false" customHeight="false" outlineLevel="0" collapsed="false">
      <c r="F193" s="260"/>
      <c r="G193" s="260"/>
      <c r="H193" s="260"/>
    </row>
    <row r="194" customFormat="false" ht="12.75" hidden="false" customHeight="false" outlineLevel="0" collapsed="false">
      <c r="F194" s="260"/>
      <c r="G194" s="260"/>
      <c r="H194" s="260"/>
    </row>
    <row r="195" customFormat="false" ht="12.75" hidden="false" customHeight="false" outlineLevel="0" collapsed="false">
      <c r="F195" s="260"/>
      <c r="G195" s="260"/>
      <c r="H195" s="260"/>
    </row>
    <row r="196" customFormat="false" ht="12.75" hidden="false" customHeight="false" outlineLevel="0" collapsed="false">
      <c r="F196" s="260"/>
      <c r="G196" s="260"/>
      <c r="H196" s="260"/>
    </row>
    <row r="197" customFormat="false" ht="12.75" hidden="false" customHeight="false" outlineLevel="0" collapsed="false">
      <c r="F197" s="260"/>
      <c r="G197" s="260"/>
      <c r="H197" s="260"/>
    </row>
    <row r="198" customFormat="false" ht="12.75" hidden="false" customHeight="false" outlineLevel="0" collapsed="false">
      <c r="F198" s="260"/>
      <c r="G198" s="260"/>
      <c r="H198" s="260"/>
    </row>
    <row r="199" customFormat="false" ht="12.75" hidden="false" customHeight="false" outlineLevel="0" collapsed="false">
      <c r="F199" s="260"/>
      <c r="G199" s="260"/>
      <c r="H199" s="260"/>
    </row>
    <row r="200" customFormat="false" ht="12.75" hidden="false" customHeight="false" outlineLevel="0" collapsed="false">
      <c r="F200" s="260"/>
      <c r="G200" s="260"/>
      <c r="H200" s="260"/>
    </row>
    <row r="201" customFormat="false" ht="12.75" hidden="false" customHeight="false" outlineLevel="0" collapsed="false">
      <c r="F201" s="260"/>
      <c r="G201" s="260"/>
      <c r="H201" s="260"/>
    </row>
    <row r="202" customFormat="false" ht="12.75" hidden="false" customHeight="false" outlineLevel="0" collapsed="false">
      <c r="F202" s="260"/>
      <c r="G202" s="260"/>
      <c r="H202" s="260"/>
    </row>
    <row r="203" customFormat="false" ht="12.75" hidden="false" customHeight="false" outlineLevel="0" collapsed="false">
      <c r="F203" s="260"/>
      <c r="G203" s="260"/>
      <c r="H203" s="260"/>
    </row>
    <row r="204" customFormat="false" ht="12.75" hidden="false" customHeight="false" outlineLevel="0" collapsed="false">
      <c r="F204" s="260"/>
      <c r="G204" s="260"/>
      <c r="H204" s="260"/>
    </row>
    <row r="205" customFormat="false" ht="12.75" hidden="false" customHeight="false" outlineLevel="0" collapsed="false">
      <c r="F205" s="260"/>
      <c r="G205" s="260"/>
      <c r="H205" s="260"/>
    </row>
    <row r="206" customFormat="false" ht="12.75" hidden="false" customHeight="false" outlineLevel="0" collapsed="false">
      <c r="F206" s="260"/>
      <c r="G206" s="260"/>
      <c r="H206" s="260"/>
    </row>
    <row r="207" customFormat="false" ht="12.75" hidden="false" customHeight="false" outlineLevel="0" collapsed="false">
      <c r="F207" s="260"/>
      <c r="G207" s="260"/>
      <c r="H207" s="260"/>
    </row>
    <row r="208" customFormat="false" ht="12.75" hidden="false" customHeight="false" outlineLevel="0" collapsed="false">
      <c r="F208" s="260"/>
      <c r="G208" s="260"/>
      <c r="H208" s="260"/>
    </row>
    <row r="209" customFormat="false" ht="12.75" hidden="false" customHeight="false" outlineLevel="0" collapsed="false">
      <c r="F209" s="260"/>
      <c r="G209" s="260"/>
      <c r="H209" s="260"/>
    </row>
    <row r="210" customFormat="false" ht="12.75" hidden="false" customHeight="false" outlineLevel="0" collapsed="false">
      <c r="F210" s="260"/>
      <c r="G210" s="260"/>
      <c r="H210" s="260"/>
    </row>
    <row r="211" customFormat="false" ht="12.75" hidden="false" customHeight="false" outlineLevel="0" collapsed="false">
      <c r="F211" s="260"/>
      <c r="G211" s="260"/>
      <c r="H211" s="260"/>
    </row>
    <row r="212" customFormat="false" ht="12.75" hidden="false" customHeight="false" outlineLevel="0" collapsed="false">
      <c r="F212" s="260"/>
      <c r="G212" s="260"/>
      <c r="H212" s="260"/>
    </row>
    <row r="213" customFormat="false" ht="12.75" hidden="false" customHeight="false" outlineLevel="0" collapsed="false">
      <c r="F213" s="260"/>
      <c r="G213" s="260"/>
      <c r="H213" s="260"/>
    </row>
    <row r="214" customFormat="false" ht="12.75" hidden="false" customHeight="false" outlineLevel="0" collapsed="false">
      <c r="F214" s="260"/>
      <c r="G214" s="260"/>
      <c r="H214" s="260"/>
    </row>
    <row r="215" customFormat="false" ht="12.75" hidden="false" customHeight="false" outlineLevel="0" collapsed="false">
      <c r="F215" s="260"/>
      <c r="G215" s="260"/>
      <c r="H215" s="260"/>
    </row>
    <row r="216" customFormat="false" ht="12.75" hidden="false" customHeight="false" outlineLevel="0" collapsed="false">
      <c r="F216" s="260"/>
      <c r="G216" s="260"/>
      <c r="H216" s="260"/>
    </row>
    <row r="217" customFormat="false" ht="12.75" hidden="false" customHeight="false" outlineLevel="0" collapsed="false">
      <c r="F217" s="260"/>
      <c r="G217" s="260"/>
      <c r="H217" s="260"/>
    </row>
    <row r="218" customFormat="false" ht="12.75" hidden="false" customHeight="false" outlineLevel="0" collapsed="false">
      <c r="F218" s="260"/>
      <c r="G218" s="260"/>
      <c r="H218" s="260"/>
    </row>
    <row r="219" customFormat="false" ht="12.75" hidden="false" customHeight="false" outlineLevel="0" collapsed="false">
      <c r="F219" s="260"/>
      <c r="G219" s="260"/>
      <c r="H219" s="260"/>
    </row>
    <row r="220" customFormat="false" ht="12.75" hidden="false" customHeight="false" outlineLevel="0" collapsed="false">
      <c r="F220" s="260"/>
      <c r="G220" s="260"/>
      <c r="H220" s="260"/>
    </row>
    <row r="221" customFormat="false" ht="12.75" hidden="false" customHeight="false" outlineLevel="0" collapsed="false">
      <c r="F221" s="260"/>
      <c r="G221" s="260"/>
      <c r="H221" s="260"/>
    </row>
    <row r="222" customFormat="false" ht="12.75" hidden="false" customHeight="false" outlineLevel="0" collapsed="false">
      <c r="F222" s="260"/>
      <c r="G222" s="260"/>
      <c r="H222" s="260"/>
    </row>
    <row r="223" customFormat="false" ht="12.75" hidden="false" customHeight="false" outlineLevel="0" collapsed="false">
      <c r="F223" s="260"/>
      <c r="G223" s="260"/>
      <c r="H223" s="260"/>
    </row>
    <row r="224" customFormat="false" ht="12.75" hidden="false" customHeight="false" outlineLevel="0" collapsed="false">
      <c r="F224" s="260"/>
      <c r="G224" s="260"/>
      <c r="H224" s="260"/>
    </row>
    <row r="225" customFormat="false" ht="12.75" hidden="false" customHeight="false" outlineLevel="0" collapsed="false">
      <c r="F225" s="260"/>
      <c r="G225" s="260"/>
      <c r="H225" s="260"/>
    </row>
    <row r="226" customFormat="false" ht="12.75" hidden="false" customHeight="false" outlineLevel="0" collapsed="false">
      <c r="F226" s="260"/>
      <c r="G226" s="260"/>
      <c r="H226" s="260"/>
    </row>
    <row r="227" customFormat="false" ht="12.75" hidden="false" customHeight="false" outlineLevel="0" collapsed="false">
      <c r="F227" s="260"/>
      <c r="G227" s="260"/>
      <c r="H227" s="260"/>
    </row>
    <row r="228" customFormat="false" ht="12.75" hidden="false" customHeight="false" outlineLevel="0" collapsed="false">
      <c r="F228" s="260"/>
      <c r="G228" s="260"/>
      <c r="H228" s="260"/>
    </row>
    <row r="229" customFormat="false" ht="12.75" hidden="false" customHeight="false" outlineLevel="0" collapsed="false">
      <c r="F229" s="260"/>
      <c r="G229" s="260"/>
      <c r="H229" s="260"/>
    </row>
    <row r="230" customFormat="false" ht="12.75" hidden="false" customHeight="false" outlineLevel="0" collapsed="false">
      <c r="F230" s="260"/>
      <c r="G230" s="260"/>
      <c r="H230" s="260"/>
    </row>
    <row r="231" customFormat="false" ht="12.75" hidden="false" customHeight="false" outlineLevel="0" collapsed="false">
      <c r="F231" s="260"/>
      <c r="G231" s="260"/>
      <c r="H231" s="260"/>
    </row>
    <row r="232" customFormat="false" ht="12.75" hidden="false" customHeight="false" outlineLevel="0" collapsed="false">
      <c r="F232" s="260"/>
      <c r="G232" s="260"/>
      <c r="H232" s="260"/>
    </row>
    <row r="233" customFormat="false" ht="12.75" hidden="false" customHeight="false" outlineLevel="0" collapsed="false">
      <c r="F233" s="260"/>
      <c r="G233" s="260"/>
      <c r="H233" s="260"/>
    </row>
    <row r="234" customFormat="false" ht="12.75" hidden="false" customHeight="false" outlineLevel="0" collapsed="false">
      <c r="F234" s="260"/>
      <c r="G234" s="260"/>
      <c r="H234" s="260"/>
    </row>
    <row r="235" customFormat="false" ht="12.75" hidden="false" customHeight="false" outlineLevel="0" collapsed="false">
      <c r="F235" s="260"/>
      <c r="G235" s="260"/>
      <c r="H235" s="260"/>
    </row>
    <row r="236" customFormat="false" ht="12.75" hidden="false" customHeight="false" outlineLevel="0" collapsed="false">
      <c r="F236" s="260"/>
      <c r="G236" s="260"/>
      <c r="H236" s="260"/>
    </row>
    <row r="237" customFormat="false" ht="12.75" hidden="false" customHeight="false" outlineLevel="0" collapsed="false">
      <c r="F237" s="260"/>
      <c r="G237" s="260"/>
      <c r="H237" s="260"/>
    </row>
    <row r="238" customFormat="false" ht="12.75" hidden="false" customHeight="false" outlineLevel="0" collapsed="false">
      <c r="F238" s="260"/>
      <c r="G238" s="260"/>
      <c r="H238" s="260"/>
    </row>
    <row r="239" customFormat="false" ht="12.75" hidden="false" customHeight="false" outlineLevel="0" collapsed="false">
      <c r="F239" s="260"/>
      <c r="G239" s="260"/>
      <c r="H239" s="260"/>
    </row>
    <row r="240" customFormat="false" ht="12.75" hidden="false" customHeight="false" outlineLevel="0" collapsed="false">
      <c r="F240" s="260"/>
      <c r="G240" s="260"/>
      <c r="H240" s="260"/>
    </row>
    <row r="241" customFormat="false" ht="12.75" hidden="false" customHeight="false" outlineLevel="0" collapsed="false">
      <c r="F241" s="260"/>
      <c r="G241" s="260"/>
      <c r="H241" s="260"/>
    </row>
    <row r="242" customFormat="false" ht="12.75" hidden="false" customHeight="false" outlineLevel="0" collapsed="false">
      <c r="F242" s="260"/>
      <c r="G242" s="260"/>
      <c r="H242" s="260"/>
    </row>
    <row r="243" customFormat="false" ht="12.75" hidden="false" customHeight="false" outlineLevel="0" collapsed="false">
      <c r="F243" s="260"/>
      <c r="G243" s="260"/>
      <c r="H243" s="260"/>
    </row>
    <row r="244" customFormat="false" ht="12.75" hidden="false" customHeight="false" outlineLevel="0" collapsed="false">
      <c r="F244" s="260"/>
      <c r="G244" s="260"/>
      <c r="H244" s="260"/>
    </row>
    <row r="245" customFormat="false" ht="12.75" hidden="false" customHeight="false" outlineLevel="0" collapsed="false">
      <c r="F245" s="260"/>
      <c r="G245" s="260"/>
      <c r="H245" s="260"/>
    </row>
    <row r="246" customFormat="false" ht="12.75" hidden="false" customHeight="false" outlineLevel="0" collapsed="false">
      <c r="F246" s="260"/>
      <c r="G246" s="260"/>
      <c r="H246" s="260"/>
    </row>
    <row r="247" customFormat="false" ht="12.75" hidden="false" customHeight="false" outlineLevel="0" collapsed="false">
      <c r="F247" s="260"/>
      <c r="G247" s="260"/>
      <c r="H247" s="260"/>
    </row>
    <row r="248" customFormat="false" ht="12.75" hidden="false" customHeight="false" outlineLevel="0" collapsed="false">
      <c r="F248" s="260"/>
      <c r="G248" s="260"/>
      <c r="H248" s="260"/>
    </row>
    <row r="249" customFormat="false" ht="12.75" hidden="false" customHeight="false" outlineLevel="0" collapsed="false">
      <c r="F249" s="260"/>
      <c r="G249" s="260"/>
      <c r="H249" s="260"/>
    </row>
    <row r="250" customFormat="false" ht="12.75" hidden="false" customHeight="false" outlineLevel="0" collapsed="false">
      <c r="F250" s="260"/>
      <c r="G250" s="260"/>
      <c r="H250" s="260"/>
    </row>
    <row r="251" customFormat="false" ht="12.75" hidden="false" customHeight="false" outlineLevel="0" collapsed="false">
      <c r="F251" s="260"/>
      <c r="G251" s="260"/>
      <c r="H251" s="260"/>
    </row>
    <row r="252" customFormat="false" ht="12.75" hidden="false" customHeight="false" outlineLevel="0" collapsed="false">
      <c r="F252" s="260"/>
      <c r="G252" s="260"/>
      <c r="H252" s="260"/>
    </row>
    <row r="253" customFormat="false" ht="12.75" hidden="false" customHeight="false" outlineLevel="0" collapsed="false">
      <c r="F253" s="260"/>
      <c r="G253" s="260"/>
      <c r="H253" s="260"/>
    </row>
    <row r="254" customFormat="false" ht="12.75" hidden="false" customHeight="false" outlineLevel="0" collapsed="false">
      <c r="F254" s="260"/>
      <c r="G254" s="260"/>
      <c r="H254" s="260"/>
    </row>
    <row r="255" customFormat="false" ht="12.75" hidden="false" customHeight="false" outlineLevel="0" collapsed="false">
      <c r="F255" s="260"/>
      <c r="G255" s="260"/>
      <c r="H255" s="260"/>
    </row>
    <row r="256" customFormat="false" ht="12.75" hidden="false" customHeight="false" outlineLevel="0" collapsed="false">
      <c r="F256" s="260"/>
      <c r="G256" s="260"/>
      <c r="H256" s="260"/>
    </row>
    <row r="257" customFormat="false" ht="12.75" hidden="false" customHeight="false" outlineLevel="0" collapsed="false">
      <c r="F257" s="260"/>
      <c r="G257" s="260"/>
      <c r="H257" s="260"/>
    </row>
    <row r="258" customFormat="false" ht="12.75" hidden="false" customHeight="false" outlineLevel="0" collapsed="false">
      <c r="F258" s="260"/>
      <c r="G258" s="260"/>
      <c r="H258" s="260"/>
    </row>
    <row r="259" customFormat="false" ht="12.75" hidden="false" customHeight="false" outlineLevel="0" collapsed="false">
      <c r="F259" s="260"/>
      <c r="G259" s="260"/>
      <c r="H259" s="260"/>
    </row>
    <row r="260" customFormat="false" ht="12.75" hidden="false" customHeight="false" outlineLevel="0" collapsed="false">
      <c r="F260" s="260"/>
      <c r="G260" s="260"/>
      <c r="H260" s="260"/>
    </row>
    <row r="261" customFormat="false" ht="12.75" hidden="false" customHeight="false" outlineLevel="0" collapsed="false">
      <c r="F261" s="260"/>
      <c r="G261" s="260"/>
      <c r="H261" s="260"/>
    </row>
    <row r="262" customFormat="false" ht="12.75" hidden="false" customHeight="false" outlineLevel="0" collapsed="false">
      <c r="F262" s="260"/>
      <c r="G262" s="260"/>
      <c r="H262" s="260"/>
    </row>
    <row r="263" customFormat="false" ht="12.75" hidden="false" customHeight="false" outlineLevel="0" collapsed="false">
      <c r="F263" s="260"/>
      <c r="G263" s="260"/>
      <c r="H263" s="260"/>
    </row>
    <row r="264" customFormat="false" ht="12.75" hidden="false" customHeight="false" outlineLevel="0" collapsed="false">
      <c r="F264" s="260"/>
      <c r="G264" s="260"/>
      <c r="H264" s="260"/>
    </row>
    <row r="265" customFormat="false" ht="12.75" hidden="false" customHeight="false" outlineLevel="0" collapsed="false">
      <c r="F265" s="260"/>
      <c r="G265" s="260"/>
      <c r="H265" s="260"/>
    </row>
    <row r="266" customFormat="false" ht="12.75" hidden="false" customHeight="false" outlineLevel="0" collapsed="false">
      <c r="F266" s="260"/>
      <c r="G266" s="260"/>
      <c r="H266" s="260"/>
    </row>
    <row r="267" customFormat="false" ht="12.75" hidden="false" customHeight="false" outlineLevel="0" collapsed="false">
      <c r="F267" s="260"/>
      <c r="G267" s="260"/>
      <c r="H267" s="260"/>
    </row>
    <row r="268" customFormat="false" ht="12.75" hidden="false" customHeight="false" outlineLevel="0" collapsed="false">
      <c r="F268" s="260"/>
      <c r="G268" s="260"/>
      <c r="H268" s="260"/>
    </row>
    <row r="269" customFormat="false" ht="12.75" hidden="false" customHeight="false" outlineLevel="0" collapsed="false">
      <c r="F269" s="260"/>
      <c r="G269" s="260"/>
      <c r="H269" s="260"/>
    </row>
    <row r="270" customFormat="false" ht="12.75" hidden="false" customHeight="false" outlineLevel="0" collapsed="false">
      <c r="F270" s="260"/>
      <c r="G270" s="260"/>
      <c r="H270" s="260"/>
    </row>
    <row r="271" customFormat="false" ht="12.75" hidden="false" customHeight="false" outlineLevel="0" collapsed="false">
      <c r="F271" s="260"/>
      <c r="G271" s="260"/>
      <c r="H271" s="260"/>
    </row>
    <row r="272" customFormat="false" ht="12.75" hidden="false" customHeight="false" outlineLevel="0" collapsed="false">
      <c r="F272" s="260"/>
      <c r="G272" s="260"/>
      <c r="H272" s="260"/>
    </row>
    <row r="273" customFormat="false" ht="12.75" hidden="false" customHeight="false" outlineLevel="0" collapsed="false">
      <c r="F273" s="260"/>
      <c r="G273" s="260"/>
      <c r="H273" s="260"/>
    </row>
    <row r="274" customFormat="false" ht="12.75" hidden="false" customHeight="false" outlineLevel="0" collapsed="false">
      <c r="F274" s="260"/>
      <c r="G274" s="260"/>
      <c r="H274" s="260"/>
    </row>
    <row r="275" customFormat="false" ht="12.75" hidden="false" customHeight="false" outlineLevel="0" collapsed="false">
      <c r="F275" s="260"/>
      <c r="G275" s="260"/>
      <c r="H275" s="260"/>
    </row>
    <row r="276" customFormat="false" ht="12.75" hidden="false" customHeight="false" outlineLevel="0" collapsed="false">
      <c r="F276" s="260"/>
      <c r="G276" s="260"/>
      <c r="H276" s="260"/>
    </row>
    <row r="277" customFormat="false" ht="12.75" hidden="false" customHeight="false" outlineLevel="0" collapsed="false">
      <c r="F277" s="260"/>
      <c r="G277" s="260"/>
      <c r="H277" s="260"/>
    </row>
    <row r="278" customFormat="false" ht="12.75" hidden="false" customHeight="false" outlineLevel="0" collapsed="false">
      <c r="F278" s="260"/>
      <c r="G278" s="260"/>
      <c r="H278" s="260"/>
    </row>
    <row r="279" customFormat="false" ht="12.75" hidden="false" customHeight="false" outlineLevel="0" collapsed="false">
      <c r="F279" s="260"/>
      <c r="G279" s="260"/>
      <c r="H279" s="260"/>
    </row>
    <row r="280" customFormat="false" ht="12.75" hidden="false" customHeight="false" outlineLevel="0" collapsed="false">
      <c r="F280" s="260"/>
      <c r="G280" s="260"/>
      <c r="H280" s="260"/>
    </row>
    <row r="281" customFormat="false" ht="12.75" hidden="false" customHeight="false" outlineLevel="0" collapsed="false">
      <c r="F281" s="260"/>
      <c r="G281" s="260"/>
      <c r="H281" s="260"/>
    </row>
    <row r="282" customFormat="false" ht="12.75" hidden="false" customHeight="false" outlineLevel="0" collapsed="false">
      <c r="F282" s="260"/>
      <c r="G282" s="260"/>
      <c r="H282" s="260"/>
    </row>
    <row r="283" customFormat="false" ht="12.75" hidden="false" customHeight="false" outlineLevel="0" collapsed="false">
      <c r="F283" s="260"/>
      <c r="G283" s="260"/>
      <c r="H283" s="260"/>
    </row>
    <row r="284" customFormat="false" ht="12.75" hidden="false" customHeight="false" outlineLevel="0" collapsed="false">
      <c r="F284" s="260"/>
      <c r="G284" s="260"/>
      <c r="H284" s="260"/>
    </row>
    <row r="285" customFormat="false" ht="12.75" hidden="false" customHeight="false" outlineLevel="0" collapsed="false">
      <c r="F285" s="260"/>
      <c r="G285" s="260"/>
      <c r="H285" s="260"/>
    </row>
    <row r="286" customFormat="false" ht="12.75" hidden="false" customHeight="false" outlineLevel="0" collapsed="false">
      <c r="F286" s="260"/>
      <c r="G286" s="260"/>
      <c r="H286" s="260"/>
    </row>
    <row r="287" customFormat="false" ht="12.75" hidden="false" customHeight="false" outlineLevel="0" collapsed="false">
      <c r="F287" s="260"/>
      <c r="G287" s="260"/>
      <c r="H287" s="260"/>
    </row>
    <row r="288" customFormat="false" ht="12.75" hidden="false" customHeight="false" outlineLevel="0" collapsed="false">
      <c r="F288" s="260"/>
      <c r="G288" s="260"/>
      <c r="H288" s="260"/>
    </row>
    <row r="289" customFormat="false" ht="12.75" hidden="false" customHeight="false" outlineLevel="0" collapsed="false">
      <c r="F289" s="260"/>
      <c r="G289" s="260"/>
      <c r="H289" s="260"/>
    </row>
    <row r="290" customFormat="false" ht="12.75" hidden="false" customHeight="false" outlineLevel="0" collapsed="false">
      <c r="F290" s="260"/>
      <c r="G290" s="260"/>
      <c r="H290" s="260"/>
    </row>
    <row r="291" customFormat="false" ht="12.75" hidden="false" customHeight="false" outlineLevel="0" collapsed="false">
      <c r="F291" s="260"/>
      <c r="G291" s="260"/>
      <c r="H291" s="260"/>
    </row>
    <row r="292" customFormat="false" ht="12.75" hidden="false" customHeight="false" outlineLevel="0" collapsed="false">
      <c r="F292" s="260"/>
      <c r="G292" s="260"/>
      <c r="H292" s="260"/>
    </row>
    <row r="293" customFormat="false" ht="12.75" hidden="false" customHeight="false" outlineLevel="0" collapsed="false">
      <c r="F293" s="260"/>
      <c r="G293" s="260"/>
      <c r="H293" s="260"/>
    </row>
    <row r="294" customFormat="false" ht="12.75" hidden="false" customHeight="false" outlineLevel="0" collapsed="false">
      <c r="F294" s="260"/>
      <c r="G294" s="260"/>
      <c r="H294" s="260"/>
    </row>
    <row r="295" customFormat="false" ht="12.75" hidden="false" customHeight="false" outlineLevel="0" collapsed="false">
      <c r="F295" s="260"/>
      <c r="G295" s="260"/>
      <c r="H295" s="260"/>
    </row>
    <row r="296" customFormat="false" ht="12.75" hidden="false" customHeight="false" outlineLevel="0" collapsed="false">
      <c r="F296" s="260"/>
      <c r="G296" s="260"/>
      <c r="H296" s="260"/>
    </row>
    <row r="297" customFormat="false" ht="12.75" hidden="false" customHeight="false" outlineLevel="0" collapsed="false">
      <c r="F297" s="260"/>
      <c r="G297" s="260"/>
      <c r="H297" s="260"/>
    </row>
    <row r="298" customFormat="false" ht="12.75" hidden="false" customHeight="false" outlineLevel="0" collapsed="false">
      <c r="F298" s="260"/>
      <c r="G298" s="260"/>
      <c r="H298" s="260"/>
    </row>
    <row r="299" customFormat="false" ht="12.75" hidden="false" customHeight="false" outlineLevel="0" collapsed="false">
      <c r="F299" s="260"/>
      <c r="G299" s="260"/>
      <c r="H299" s="260"/>
    </row>
    <row r="300" customFormat="false" ht="12.75" hidden="false" customHeight="false" outlineLevel="0" collapsed="false">
      <c r="F300" s="260"/>
      <c r="G300" s="260"/>
      <c r="H300" s="260"/>
    </row>
    <row r="301" customFormat="false" ht="12.75" hidden="false" customHeight="false" outlineLevel="0" collapsed="false">
      <c r="F301" s="260"/>
      <c r="G301" s="260"/>
      <c r="H301" s="260"/>
    </row>
    <row r="302" customFormat="false" ht="12.75" hidden="false" customHeight="false" outlineLevel="0" collapsed="false">
      <c r="F302" s="260"/>
      <c r="G302" s="260"/>
      <c r="H302" s="260"/>
    </row>
    <row r="303" customFormat="false" ht="12.75" hidden="false" customHeight="false" outlineLevel="0" collapsed="false">
      <c r="F303" s="260"/>
      <c r="G303" s="260"/>
      <c r="H303" s="260"/>
    </row>
    <row r="304" customFormat="false" ht="12.75" hidden="false" customHeight="false" outlineLevel="0" collapsed="false">
      <c r="F304" s="260"/>
      <c r="G304" s="260"/>
      <c r="H304" s="260"/>
    </row>
    <row r="305" customFormat="false" ht="12.75" hidden="false" customHeight="false" outlineLevel="0" collapsed="false">
      <c r="F305" s="260"/>
      <c r="G305" s="260"/>
      <c r="H305" s="260"/>
    </row>
    <row r="306" customFormat="false" ht="12.75" hidden="false" customHeight="false" outlineLevel="0" collapsed="false">
      <c r="F306" s="260"/>
      <c r="G306" s="260"/>
      <c r="H306" s="260"/>
    </row>
    <row r="307" customFormat="false" ht="12.75" hidden="false" customHeight="false" outlineLevel="0" collapsed="false">
      <c r="F307" s="260"/>
      <c r="G307" s="260"/>
      <c r="H307" s="260"/>
    </row>
    <row r="308" customFormat="false" ht="12.75" hidden="false" customHeight="false" outlineLevel="0" collapsed="false">
      <c r="F308" s="260"/>
      <c r="G308" s="260"/>
      <c r="H308" s="260"/>
    </row>
    <row r="309" customFormat="false" ht="12.75" hidden="false" customHeight="false" outlineLevel="0" collapsed="false">
      <c r="F309" s="260"/>
      <c r="G309" s="260"/>
      <c r="H309" s="260"/>
    </row>
    <row r="310" customFormat="false" ht="12.75" hidden="false" customHeight="false" outlineLevel="0" collapsed="false">
      <c r="F310" s="260"/>
      <c r="G310" s="260"/>
      <c r="H310" s="260"/>
    </row>
    <row r="311" customFormat="false" ht="12.75" hidden="false" customHeight="false" outlineLevel="0" collapsed="false">
      <c r="F311" s="260"/>
      <c r="G311" s="260"/>
      <c r="H311" s="260"/>
    </row>
    <row r="312" customFormat="false" ht="12.75" hidden="false" customHeight="false" outlineLevel="0" collapsed="false">
      <c r="F312" s="260"/>
      <c r="G312" s="260"/>
      <c r="H312" s="260"/>
    </row>
    <row r="313" customFormat="false" ht="12.75" hidden="false" customHeight="false" outlineLevel="0" collapsed="false">
      <c r="F313" s="260"/>
      <c r="G313" s="260"/>
      <c r="H313" s="260"/>
    </row>
    <row r="314" customFormat="false" ht="12.75" hidden="false" customHeight="false" outlineLevel="0" collapsed="false">
      <c r="F314" s="260"/>
      <c r="G314" s="260"/>
      <c r="H314" s="260"/>
    </row>
    <row r="315" customFormat="false" ht="12.75" hidden="false" customHeight="false" outlineLevel="0" collapsed="false">
      <c r="F315" s="260"/>
      <c r="G315" s="260"/>
      <c r="H315" s="260"/>
    </row>
    <row r="316" customFormat="false" ht="12.75" hidden="false" customHeight="false" outlineLevel="0" collapsed="false">
      <c r="F316" s="260"/>
      <c r="G316" s="260"/>
      <c r="H316" s="260"/>
    </row>
    <row r="317" customFormat="false" ht="12.75" hidden="false" customHeight="false" outlineLevel="0" collapsed="false">
      <c r="F317" s="260"/>
      <c r="G317" s="260"/>
      <c r="H317" s="260"/>
    </row>
    <row r="318" customFormat="false" ht="12.75" hidden="false" customHeight="false" outlineLevel="0" collapsed="false">
      <c r="F318" s="260"/>
      <c r="G318" s="260"/>
      <c r="H318" s="260"/>
    </row>
    <row r="319" customFormat="false" ht="12.75" hidden="false" customHeight="false" outlineLevel="0" collapsed="false">
      <c r="F319" s="260"/>
      <c r="G319" s="260"/>
      <c r="H319" s="260"/>
    </row>
    <row r="320" customFormat="false" ht="12.75" hidden="false" customHeight="false" outlineLevel="0" collapsed="false">
      <c r="F320" s="260"/>
      <c r="G320" s="260"/>
      <c r="H320" s="260"/>
    </row>
    <row r="321" customFormat="false" ht="12.75" hidden="false" customHeight="false" outlineLevel="0" collapsed="false">
      <c r="F321" s="260"/>
      <c r="G321" s="260"/>
      <c r="H321" s="260"/>
    </row>
    <row r="322" customFormat="false" ht="12.75" hidden="false" customHeight="false" outlineLevel="0" collapsed="false">
      <c r="F322" s="260"/>
      <c r="G322" s="260"/>
      <c r="H322" s="260"/>
    </row>
    <row r="323" customFormat="false" ht="12.75" hidden="false" customHeight="false" outlineLevel="0" collapsed="false">
      <c r="F323" s="260"/>
      <c r="G323" s="260"/>
      <c r="H323" s="260"/>
    </row>
    <row r="324" customFormat="false" ht="12.75" hidden="false" customHeight="false" outlineLevel="0" collapsed="false">
      <c r="F324" s="260"/>
      <c r="G324" s="260"/>
      <c r="H324" s="260"/>
    </row>
    <row r="325" customFormat="false" ht="12.75" hidden="false" customHeight="false" outlineLevel="0" collapsed="false">
      <c r="F325" s="260"/>
      <c r="G325" s="260"/>
      <c r="H325" s="260"/>
    </row>
    <row r="326" customFormat="false" ht="12.75" hidden="false" customHeight="false" outlineLevel="0" collapsed="false">
      <c r="F326" s="260"/>
      <c r="G326" s="260"/>
      <c r="H326" s="260"/>
    </row>
    <row r="327" customFormat="false" ht="12.75" hidden="false" customHeight="false" outlineLevel="0" collapsed="false">
      <c r="F327" s="260"/>
      <c r="G327" s="260"/>
      <c r="H327" s="260"/>
    </row>
    <row r="328" customFormat="false" ht="12.75" hidden="false" customHeight="false" outlineLevel="0" collapsed="false">
      <c r="F328" s="260"/>
      <c r="G328" s="260"/>
      <c r="H328" s="260"/>
    </row>
    <row r="329" customFormat="false" ht="12.75" hidden="false" customHeight="false" outlineLevel="0" collapsed="false">
      <c r="F329" s="260"/>
      <c r="G329" s="260"/>
      <c r="H329" s="260"/>
    </row>
    <row r="330" customFormat="false" ht="12.75" hidden="false" customHeight="false" outlineLevel="0" collapsed="false">
      <c r="F330" s="260"/>
      <c r="G330" s="260"/>
      <c r="H330" s="260"/>
    </row>
    <row r="331" customFormat="false" ht="12.75" hidden="false" customHeight="false" outlineLevel="0" collapsed="false">
      <c r="F331" s="260"/>
      <c r="G331" s="260"/>
      <c r="H331" s="260"/>
    </row>
    <row r="332" customFormat="false" ht="12.75" hidden="false" customHeight="false" outlineLevel="0" collapsed="false">
      <c r="F332" s="260"/>
      <c r="G332" s="260"/>
      <c r="H332" s="260"/>
    </row>
    <row r="333" customFormat="false" ht="12.75" hidden="false" customHeight="false" outlineLevel="0" collapsed="false">
      <c r="F333" s="260"/>
      <c r="G333" s="260"/>
      <c r="H333" s="260"/>
    </row>
    <row r="334" customFormat="false" ht="12.75" hidden="false" customHeight="false" outlineLevel="0" collapsed="false">
      <c r="F334" s="260"/>
      <c r="G334" s="260"/>
      <c r="H334" s="260"/>
    </row>
    <row r="335" customFormat="false" ht="12.75" hidden="false" customHeight="false" outlineLevel="0" collapsed="false">
      <c r="F335" s="260"/>
      <c r="G335" s="260"/>
      <c r="H335" s="260"/>
    </row>
    <row r="336" customFormat="false" ht="12.75" hidden="false" customHeight="false" outlineLevel="0" collapsed="false">
      <c r="F336" s="260"/>
      <c r="G336" s="260"/>
      <c r="H336" s="260"/>
    </row>
    <row r="337" customFormat="false" ht="12.75" hidden="false" customHeight="false" outlineLevel="0" collapsed="false">
      <c r="F337" s="260"/>
      <c r="G337" s="260"/>
      <c r="H337" s="260"/>
    </row>
    <row r="338" customFormat="false" ht="12.75" hidden="false" customHeight="false" outlineLevel="0" collapsed="false">
      <c r="F338" s="260"/>
      <c r="G338" s="260"/>
      <c r="H338" s="260"/>
    </row>
    <row r="339" customFormat="false" ht="12.75" hidden="false" customHeight="false" outlineLevel="0" collapsed="false">
      <c r="F339" s="260"/>
      <c r="G339" s="260"/>
      <c r="H339" s="260"/>
    </row>
    <row r="340" customFormat="false" ht="12.75" hidden="false" customHeight="false" outlineLevel="0" collapsed="false">
      <c r="F340" s="260"/>
      <c r="G340" s="260"/>
      <c r="H340" s="260"/>
    </row>
    <row r="341" customFormat="false" ht="12.75" hidden="false" customHeight="false" outlineLevel="0" collapsed="false">
      <c r="F341" s="260"/>
      <c r="G341" s="260"/>
      <c r="H341" s="260"/>
    </row>
    <row r="342" customFormat="false" ht="12.75" hidden="false" customHeight="false" outlineLevel="0" collapsed="false">
      <c r="F342" s="260"/>
      <c r="G342" s="260"/>
      <c r="H342" s="260"/>
    </row>
    <row r="343" customFormat="false" ht="12.75" hidden="false" customHeight="false" outlineLevel="0" collapsed="false">
      <c r="F343" s="260"/>
      <c r="G343" s="260"/>
      <c r="H343" s="260"/>
    </row>
    <row r="344" customFormat="false" ht="12.75" hidden="false" customHeight="false" outlineLevel="0" collapsed="false">
      <c r="F344" s="260"/>
      <c r="G344" s="260"/>
      <c r="H344" s="260"/>
    </row>
    <row r="345" customFormat="false" ht="12.75" hidden="false" customHeight="false" outlineLevel="0" collapsed="false">
      <c r="F345" s="260"/>
      <c r="G345" s="260"/>
      <c r="H345" s="260"/>
    </row>
    <row r="346" customFormat="false" ht="12.75" hidden="false" customHeight="false" outlineLevel="0" collapsed="false">
      <c r="F346" s="260"/>
      <c r="G346" s="260"/>
      <c r="H346" s="260"/>
    </row>
    <row r="347" customFormat="false" ht="12.75" hidden="false" customHeight="false" outlineLevel="0" collapsed="false">
      <c r="F347" s="260"/>
      <c r="G347" s="260"/>
      <c r="H347" s="260"/>
    </row>
    <row r="348" customFormat="false" ht="12.75" hidden="false" customHeight="false" outlineLevel="0" collapsed="false">
      <c r="F348" s="260"/>
      <c r="G348" s="260"/>
      <c r="H348" s="260"/>
    </row>
    <row r="349" customFormat="false" ht="12.75" hidden="false" customHeight="false" outlineLevel="0" collapsed="false">
      <c r="F349" s="260"/>
      <c r="G349" s="260"/>
      <c r="H349" s="260"/>
    </row>
    <row r="350" customFormat="false" ht="12.75" hidden="false" customHeight="false" outlineLevel="0" collapsed="false">
      <c r="F350" s="260"/>
      <c r="G350" s="260"/>
      <c r="H350" s="260"/>
    </row>
    <row r="351" customFormat="false" ht="12.75" hidden="false" customHeight="false" outlineLevel="0" collapsed="false">
      <c r="F351" s="260"/>
      <c r="G351" s="260"/>
      <c r="H351" s="260"/>
    </row>
    <row r="352" customFormat="false" ht="12.75" hidden="false" customHeight="false" outlineLevel="0" collapsed="false">
      <c r="F352" s="260"/>
      <c r="G352" s="260"/>
      <c r="H352" s="260"/>
    </row>
    <row r="353" customFormat="false" ht="12.75" hidden="false" customHeight="false" outlineLevel="0" collapsed="false">
      <c r="F353" s="260"/>
      <c r="G353" s="260"/>
      <c r="H353" s="260"/>
    </row>
    <row r="354" customFormat="false" ht="12.75" hidden="false" customHeight="false" outlineLevel="0" collapsed="false">
      <c r="F354" s="260"/>
      <c r="G354" s="260"/>
      <c r="H354" s="260"/>
    </row>
    <row r="355" customFormat="false" ht="12.75" hidden="false" customHeight="false" outlineLevel="0" collapsed="false">
      <c r="F355" s="260"/>
      <c r="G355" s="260"/>
      <c r="H355" s="260"/>
    </row>
    <row r="356" customFormat="false" ht="12.75" hidden="false" customHeight="false" outlineLevel="0" collapsed="false">
      <c r="F356" s="260"/>
      <c r="G356" s="260"/>
      <c r="H356" s="260"/>
    </row>
    <row r="357" customFormat="false" ht="12.75" hidden="false" customHeight="false" outlineLevel="0" collapsed="false">
      <c r="F357" s="260"/>
      <c r="G357" s="260"/>
      <c r="H357" s="260"/>
    </row>
    <row r="358" customFormat="false" ht="12.75" hidden="false" customHeight="false" outlineLevel="0" collapsed="false">
      <c r="F358" s="260"/>
      <c r="G358" s="260"/>
      <c r="H358" s="260"/>
    </row>
    <row r="359" customFormat="false" ht="12.75" hidden="false" customHeight="false" outlineLevel="0" collapsed="false">
      <c r="F359" s="260"/>
      <c r="G359" s="260"/>
      <c r="H359" s="260"/>
    </row>
    <row r="360" customFormat="false" ht="12.75" hidden="false" customHeight="false" outlineLevel="0" collapsed="false">
      <c r="F360" s="260"/>
      <c r="G360" s="260"/>
      <c r="H360" s="260"/>
    </row>
    <row r="361" customFormat="false" ht="12.75" hidden="false" customHeight="false" outlineLevel="0" collapsed="false">
      <c r="F361" s="260"/>
      <c r="G361" s="260"/>
      <c r="H361" s="260"/>
    </row>
    <row r="362" customFormat="false" ht="12.75" hidden="false" customHeight="false" outlineLevel="0" collapsed="false">
      <c r="F362" s="260"/>
      <c r="G362" s="260"/>
      <c r="H362" s="260"/>
    </row>
    <row r="363" customFormat="false" ht="12.75" hidden="false" customHeight="false" outlineLevel="0" collapsed="false">
      <c r="F363" s="260"/>
      <c r="G363" s="260"/>
      <c r="H363" s="260"/>
    </row>
    <row r="364" customFormat="false" ht="12.75" hidden="false" customHeight="false" outlineLevel="0" collapsed="false">
      <c r="F364" s="260"/>
      <c r="G364" s="260"/>
      <c r="H364" s="260"/>
    </row>
    <row r="365" customFormat="false" ht="12.75" hidden="false" customHeight="false" outlineLevel="0" collapsed="false">
      <c r="F365" s="260"/>
      <c r="G365" s="260"/>
      <c r="H365" s="260"/>
    </row>
    <row r="366" customFormat="false" ht="12.75" hidden="false" customHeight="false" outlineLevel="0" collapsed="false">
      <c r="F366" s="260"/>
      <c r="G366" s="260"/>
      <c r="H366" s="260"/>
    </row>
    <row r="367" customFormat="false" ht="12.75" hidden="false" customHeight="false" outlineLevel="0" collapsed="false">
      <c r="F367" s="260"/>
      <c r="G367" s="260"/>
      <c r="H367" s="260"/>
    </row>
    <row r="368" customFormat="false" ht="12.75" hidden="false" customHeight="false" outlineLevel="0" collapsed="false">
      <c r="F368" s="260"/>
      <c r="G368" s="260"/>
      <c r="H368" s="260"/>
    </row>
    <row r="369" customFormat="false" ht="12.75" hidden="false" customHeight="false" outlineLevel="0" collapsed="false">
      <c r="F369" s="260"/>
      <c r="G369" s="260"/>
      <c r="H369" s="260"/>
    </row>
    <row r="370" customFormat="false" ht="12.75" hidden="false" customHeight="false" outlineLevel="0" collapsed="false">
      <c r="F370" s="260"/>
      <c r="G370" s="260"/>
      <c r="H370" s="260"/>
    </row>
    <row r="371" customFormat="false" ht="12.75" hidden="false" customHeight="false" outlineLevel="0" collapsed="false">
      <c r="F371" s="260"/>
      <c r="G371" s="260"/>
      <c r="H371" s="260"/>
    </row>
    <row r="372" customFormat="false" ht="12.75" hidden="false" customHeight="false" outlineLevel="0" collapsed="false">
      <c r="F372" s="260"/>
      <c r="G372" s="260"/>
      <c r="H372" s="260"/>
    </row>
    <row r="373" customFormat="false" ht="12.75" hidden="false" customHeight="false" outlineLevel="0" collapsed="false">
      <c r="F373" s="260"/>
      <c r="G373" s="260"/>
      <c r="H373" s="260"/>
    </row>
    <row r="374" customFormat="false" ht="12.75" hidden="false" customHeight="false" outlineLevel="0" collapsed="false">
      <c r="F374" s="260"/>
      <c r="G374" s="260"/>
      <c r="H374" s="260"/>
    </row>
    <row r="375" customFormat="false" ht="12.75" hidden="false" customHeight="false" outlineLevel="0" collapsed="false">
      <c r="F375" s="260"/>
      <c r="G375" s="260"/>
      <c r="H375" s="260"/>
    </row>
    <row r="376" customFormat="false" ht="12.75" hidden="false" customHeight="false" outlineLevel="0" collapsed="false">
      <c r="F376" s="260"/>
      <c r="G376" s="260"/>
      <c r="H376" s="260"/>
    </row>
    <row r="377" customFormat="false" ht="12.75" hidden="false" customHeight="false" outlineLevel="0" collapsed="false">
      <c r="F377" s="260"/>
      <c r="G377" s="260"/>
      <c r="H377" s="260"/>
    </row>
    <row r="378" customFormat="false" ht="12.75" hidden="false" customHeight="false" outlineLevel="0" collapsed="false">
      <c r="F378" s="260"/>
      <c r="G378" s="260"/>
      <c r="H378" s="260"/>
    </row>
    <row r="379" customFormat="false" ht="12.75" hidden="false" customHeight="false" outlineLevel="0" collapsed="false">
      <c r="F379" s="260"/>
      <c r="G379" s="260"/>
      <c r="H379" s="260"/>
    </row>
    <row r="380" customFormat="false" ht="12.75" hidden="false" customHeight="false" outlineLevel="0" collapsed="false">
      <c r="F380" s="260"/>
      <c r="G380" s="260"/>
      <c r="H380" s="260"/>
    </row>
    <row r="381" customFormat="false" ht="12.75" hidden="false" customHeight="false" outlineLevel="0" collapsed="false">
      <c r="F381" s="260"/>
      <c r="G381" s="260"/>
      <c r="H381" s="260"/>
    </row>
    <row r="382" customFormat="false" ht="12.75" hidden="false" customHeight="false" outlineLevel="0" collapsed="false">
      <c r="F382" s="260"/>
      <c r="G382" s="260"/>
      <c r="H382" s="260"/>
    </row>
    <row r="383" customFormat="false" ht="12.75" hidden="false" customHeight="false" outlineLevel="0" collapsed="false">
      <c r="F383" s="260"/>
      <c r="G383" s="260"/>
      <c r="H383" s="260"/>
    </row>
    <row r="384" customFormat="false" ht="12.75" hidden="false" customHeight="false" outlineLevel="0" collapsed="false">
      <c r="F384" s="260"/>
      <c r="G384" s="260"/>
      <c r="H384" s="260"/>
    </row>
    <row r="385" customFormat="false" ht="12.75" hidden="false" customHeight="false" outlineLevel="0" collapsed="false">
      <c r="F385" s="260"/>
      <c r="G385" s="260"/>
      <c r="H385" s="260"/>
    </row>
    <row r="386" customFormat="false" ht="12.75" hidden="false" customHeight="false" outlineLevel="0" collapsed="false">
      <c r="F386" s="260"/>
      <c r="G386" s="260"/>
      <c r="H386" s="260"/>
    </row>
    <row r="387" customFormat="false" ht="12.75" hidden="false" customHeight="false" outlineLevel="0" collapsed="false">
      <c r="F387" s="260"/>
      <c r="G387" s="260"/>
      <c r="H387" s="260"/>
    </row>
    <row r="388" customFormat="false" ht="12.75" hidden="false" customHeight="false" outlineLevel="0" collapsed="false">
      <c r="F388" s="260"/>
      <c r="G388" s="260"/>
      <c r="H388" s="260"/>
    </row>
    <row r="389" customFormat="false" ht="12.75" hidden="false" customHeight="false" outlineLevel="0" collapsed="false">
      <c r="F389" s="260"/>
      <c r="G389" s="260"/>
      <c r="H389" s="260"/>
    </row>
    <row r="390" customFormat="false" ht="12.75" hidden="false" customHeight="false" outlineLevel="0" collapsed="false">
      <c r="F390" s="260"/>
      <c r="G390" s="260"/>
      <c r="H390" s="260"/>
    </row>
    <row r="391" customFormat="false" ht="12.75" hidden="false" customHeight="false" outlineLevel="0" collapsed="false">
      <c r="F391" s="260"/>
      <c r="G391" s="260"/>
      <c r="H391" s="260"/>
    </row>
    <row r="392" customFormat="false" ht="12.75" hidden="false" customHeight="false" outlineLevel="0" collapsed="false">
      <c r="F392" s="260"/>
      <c r="G392" s="260"/>
      <c r="H392" s="260"/>
    </row>
    <row r="393" customFormat="false" ht="12.75" hidden="false" customHeight="false" outlineLevel="0" collapsed="false">
      <c r="F393" s="260"/>
      <c r="G393" s="260"/>
      <c r="H393" s="260"/>
    </row>
    <row r="394" customFormat="false" ht="12.75" hidden="false" customHeight="false" outlineLevel="0" collapsed="false">
      <c r="F394" s="260"/>
      <c r="G394" s="260"/>
      <c r="H394" s="260"/>
    </row>
    <row r="395" customFormat="false" ht="12.75" hidden="false" customHeight="false" outlineLevel="0" collapsed="false">
      <c r="F395" s="260"/>
      <c r="G395" s="260"/>
      <c r="H395" s="260"/>
    </row>
    <row r="396" customFormat="false" ht="12.75" hidden="false" customHeight="false" outlineLevel="0" collapsed="false">
      <c r="F396" s="260"/>
      <c r="G396" s="260"/>
      <c r="H396" s="260"/>
    </row>
    <row r="397" customFormat="false" ht="12.75" hidden="false" customHeight="false" outlineLevel="0" collapsed="false">
      <c r="F397" s="260"/>
      <c r="G397" s="260"/>
      <c r="H397" s="260"/>
    </row>
    <row r="398" customFormat="false" ht="12.75" hidden="false" customHeight="false" outlineLevel="0" collapsed="false">
      <c r="F398" s="260"/>
      <c r="G398" s="260"/>
      <c r="H398" s="260"/>
    </row>
    <row r="399" customFormat="false" ht="12.75" hidden="false" customHeight="false" outlineLevel="0" collapsed="false">
      <c r="F399" s="260"/>
      <c r="G399" s="260"/>
      <c r="H399" s="260"/>
    </row>
    <row r="400" customFormat="false" ht="12.75" hidden="false" customHeight="false" outlineLevel="0" collapsed="false">
      <c r="F400" s="260"/>
      <c r="G400" s="260"/>
      <c r="H400" s="260"/>
    </row>
    <row r="401" customFormat="false" ht="12.75" hidden="false" customHeight="false" outlineLevel="0" collapsed="false">
      <c r="F401" s="260"/>
      <c r="G401" s="260"/>
      <c r="H401" s="260"/>
    </row>
    <row r="402" customFormat="false" ht="12.75" hidden="false" customHeight="false" outlineLevel="0" collapsed="false">
      <c r="F402" s="260"/>
      <c r="G402" s="260"/>
      <c r="H402" s="260"/>
    </row>
    <row r="403" customFormat="false" ht="12.75" hidden="false" customHeight="false" outlineLevel="0" collapsed="false">
      <c r="F403" s="260"/>
      <c r="G403" s="260"/>
      <c r="H403" s="260"/>
    </row>
    <row r="404" customFormat="false" ht="12.75" hidden="false" customHeight="false" outlineLevel="0" collapsed="false">
      <c r="F404" s="260"/>
      <c r="G404" s="260"/>
      <c r="H404" s="260"/>
    </row>
    <row r="405" customFormat="false" ht="12.75" hidden="false" customHeight="false" outlineLevel="0" collapsed="false">
      <c r="F405" s="260"/>
      <c r="G405" s="260"/>
      <c r="H405" s="260"/>
    </row>
    <row r="406" customFormat="false" ht="12.75" hidden="false" customHeight="false" outlineLevel="0" collapsed="false">
      <c r="F406" s="260"/>
      <c r="G406" s="260"/>
      <c r="H406" s="260"/>
    </row>
    <row r="407" customFormat="false" ht="12.75" hidden="false" customHeight="false" outlineLevel="0" collapsed="false">
      <c r="F407" s="260"/>
      <c r="G407" s="260"/>
      <c r="H407" s="260"/>
    </row>
    <row r="408" customFormat="false" ht="12.75" hidden="false" customHeight="false" outlineLevel="0" collapsed="false">
      <c r="F408" s="260"/>
      <c r="G408" s="260"/>
      <c r="H408" s="260"/>
    </row>
    <row r="409" customFormat="false" ht="12.75" hidden="false" customHeight="false" outlineLevel="0" collapsed="false">
      <c r="F409" s="260"/>
      <c r="G409" s="260"/>
      <c r="H409" s="260"/>
    </row>
    <row r="410" customFormat="false" ht="12.75" hidden="false" customHeight="false" outlineLevel="0" collapsed="false">
      <c r="F410" s="260"/>
      <c r="G410" s="260"/>
      <c r="H410" s="260"/>
    </row>
    <row r="411" customFormat="false" ht="12.75" hidden="false" customHeight="false" outlineLevel="0" collapsed="false">
      <c r="F411" s="260"/>
      <c r="G411" s="260"/>
      <c r="H411" s="260"/>
    </row>
    <row r="412" customFormat="false" ht="12.75" hidden="false" customHeight="false" outlineLevel="0" collapsed="false">
      <c r="F412" s="260"/>
      <c r="G412" s="260"/>
      <c r="H412" s="260"/>
    </row>
    <row r="413" customFormat="false" ht="12.75" hidden="false" customHeight="false" outlineLevel="0" collapsed="false">
      <c r="F413" s="260"/>
      <c r="G413" s="260"/>
      <c r="H413" s="260"/>
    </row>
    <row r="414" customFormat="false" ht="12.75" hidden="false" customHeight="false" outlineLevel="0" collapsed="false">
      <c r="F414" s="260"/>
      <c r="G414" s="260"/>
      <c r="H414" s="260"/>
    </row>
    <row r="415" customFormat="false" ht="12.75" hidden="false" customHeight="false" outlineLevel="0" collapsed="false">
      <c r="F415" s="260"/>
      <c r="G415" s="260"/>
      <c r="H415" s="260"/>
    </row>
    <row r="416" customFormat="false" ht="12.75" hidden="false" customHeight="false" outlineLevel="0" collapsed="false">
      <c r="F416" s="260"/>
      <c r="G416" s="260"/>
      <c r="H416" s="260"/>
    </row>
    <row r="417" customFormat="false" ht="12.75" hidden="false" customHeight="false" outlineLevel="0" collapsed="false">
      <c r="F417" s="260"/>
      <c r="G417" s="260"/>
      <c r="H417" s="260"/>
    </row>
    <row r="418" customFormat="false" ht="12.75" hidden="false" customHeight="false" outlineLevel="0" collapsed="false">
      <c r="F418" s="260"/>
      <c r="G418" s="260"/>
      <c r="H418" s="260"/>
    </row>
    <row r="419" customFormat="false" ht="12.75" hidden="false" customHeight="false" outlineLevel="0" collapsed="false">
      <c r="F419" s="260"/>
      <c r="G419" s="260"/>
      <c r="H419" s="260"/>
    </row>
    <row r="420" customFormat="false" ht="12.75" hidden="false" customHeight="false" outlineLevel="0" collapsed="false">
      <c r="F420" s="260"/>
      <c r="G420" s="260"/>
      <c r="H420" s="260"/>
    </row>
    <row r="421" customFormat="false" ht="12.75" hidden="false" customHeight="false" outlineLevel="0" collapsed="false">
      <c r="F421" s="260"/>
      <c r="G421" s="260"/>
      <c r="H421" s="260"/>
    </row>
    <row r="422" customFormat="false" ht="12.75" hidden="false" customHeight="false" outlineLevel="0" collapsed="false">
      <c r="F422" s="260"/>
      <c r="G422" s="260"/>
      <c r="H422" s="260"/>
    </row>
    <row r="423" customFormat="false" ht="12.75" hidden="false" customHeight="false" outlineLevel="0" collapsed="false">
      <c r="F423" s="260"/>
      <c r="G423" s="260"/>
      <c r="H423" s="260"/>
    </row>
    <row r="424" customFormat="false" ht="12.75" hidden="false" customHeight="false" outlineLevel="0" collapsed="false">
      <c r="F424" s="260"/>
      <c r="G424" s="260"/>
      <c r="H424" s="260"/>
    </row>
    <row r="425" customFormat="false" ht="12.75" hidden="false" customHeight="false" outlineLevel="0" collapsed="false">
      <c r="F425" s="260"/>
      <c r="G425" s="260"/>
      <c r="H425" s="260"/>
    </row>
    <row r="426" customFormat="false" ht="12.75" hidden="false" customHeight="false" outlineLevel="0" collapsed="false">
      <c r="F426" s="260"/>
      <c r="G426" s="260"/>
      <c r="H426" s="260"/>
    </row>
    <row r="427" customFormat="false" ht="12.75" hidden="false" customHeight="false" outlineLevel="0" collapsed="false">
      <c r="F427" s="260"/>
      <c r="G427" s="260"/>
      <c r="H427" s="260"/>
    </row>
    <row r="428" customFormat="false" ht="12.75" hidden="false" customHeight="false" outlineLevel="0" collapsed="false">
      <c r="F428" s="260"/>
      <c r="G428" s="260"/>
      <c r="H428" s="260"/>
    </row>
    <row r="429" customFormat="false" ht="12.75" hidden="false" customHeight="false" outlineLevel="0" collapsed="false">
      <c r="F429" s="260"/>
      <c r="G429" s="260"/>
      <c r="H429" s="260"/>
    </row>
    <row r="430" customFormat="false" ht="12.75" hidden="false" customHeight="false" outlineLevel="0" collapsed="false">
      <c r="F430" s="260"/>
      <c r="G430" s="260"/>
      <c r="H430" s="260"/>
    </row>
    <row r="431" customFormat="false" ht="12.75" hidden="false" customHeight="false" outlineLevel="0" collapsed="false">
      <c r="F431" s="260"/>
      <c r="G431" s="260"/>
      <c r="H431" s="260"/>
    </row>
    <row r="432" customFormat="false" ht="12.75" hidden="false" customHeight="false" outlineLevel="0" collapsed="false">
      <c r="F432" s="260"/>
      <c r="G432" s="260"/>
      <c r="H432" s="260"/>
    </row>
    <row r="433" customFormat="false" ht="12.75" hidden="false" customHeight="false" outlineLevel="0" collapsed="false">
      <c r="F433" s="260"/>
      <c r="G433" s="260"/>
      <c r="H433" s="260"/>
    </row>
    <row r="434" customFormat="false" ht="12.75" hidden="false" customHeight="false" outlineLevel="0" collapsed="false">
      <c r="F434" s="260"/>
      <c r="G434" s="260"/>
      <c r="H434" s="260"/>
    </row>
    <row r="435" customFormat="false" ht="12.75" hidden="false" customHeight="false" outlineLevel="0" collapsed="false">
      <c r="F435" s="260"/>
      <c r="G435" s="260"/>
      <c r="H435" s="260"/>
    </row>
    <row r="436" customFormat="false" ht="12.75" hidden="false" customHeight="false" outlineLevel="0" collapsed="false">
      <c r="F436" s="260"/>
      <c r="G436" s="260"/>
      <c r="H436" s="260"/>
    </row>
    <row r="437" customFormat="false" ht="12.75" hidden="false" customHeight="false" outlineLevel="0" collapsed="false">
      <c r="F437" s="260"/>
      <c r="G437" s="260"/>
      <c r="H437" s="260"/>
    </row>
    <row r="438" customFormat="false" ht="12.75" hidden="false" customHeight="false" outlineLevel="0" collapsed="false">
      <c r="F438" s="260"/>
      <c r="G438" s="260"/>
      <c r="H438" s="260"/>
    </row>
    <row r="439" customFormat="false" ht="12.75" hidden="false" customHeight="false" outlineLevel="0" collapsed="false">
      <c r="F439" s="260"/>
      <c r="G439" s="260"/>
      <c r="H439" s="260"/>
    </row>
    <row r="440" customFormat="false" ht="12.75" hidden="false" customHeight="false" outlineLevel="0" collapsed="false">
      <c r="F440" s="260"/>
      <c r="G440" s="260"/>
      <c r="H440" s="260"/>
    </row>
    <row r="441" customFormat="false" ht="12.75" hidden="false" customHeight="false" outlineLevel="0" collapsed="false">
      <c r="F441" s="260"/>
      <c r="G441" s="260"/>
      <c r="H441" s="260"/>
    </row>
    <row r="442" customFormat="false" ht="12.75" hidden="false" customHeight="false" outlineLevel="0" collapsed="false">
      <c r="F442" s="260"/>
      <c r="G442" s="260"/>
      <c r="H442" s="260"/>
    </row>
    <row r="443" customFormat="false" ht="12.75" hidden="false" customHeight="false" outlineLevel="0" collapsed="false">
      <c r="F443" s="260"/>
      <c r="G443" s="260"/>
      <c r="H443" s="260"/>
    </row>
    <row r="444" customFormat="false" ht="12.75" hidden="false" customHeight="false" outlineLevel="0" collapsed="false">
      <c r="F444" s="260"/>
      <c r="G444" s="260"/>
      <c r="H444" s="260"/>
    </row>
    <row r="445" customFormat="false" ht="12.75" hidden="false" customHeight="false" outlineLevel="0" collapsed="false">
      <c r="F445" s="260"/>
      <c r="G445" s="260"/>
      <c r="H445" s="260"/>
    </row>
    <row r="446" customFormat="false" ht="12.75" hidden="false" customHeight="false" outlineLevel="0" collapsed="false">
      <c r="F446" s="260"/>
      <c r="G446" s="260"/>
      <c r="H446" s="260"/>
    </row>
    <row r="447" customFormat="false" ht="12.75" hidden="false" customHeight="false" outlineLevel="0" collapsed="false">
      <c r="F447" s="260"/>
      <c r="G447" s="260"/>
      <c r="H447" s="260"/>
    </row>
    <row r="448" customFormat="false" ht="12.75" hidden="false" customHeight="false" outlineLevel="0" collapsed="false">
      <c r="F448" s="260"/>
      <c r="G448" s="260"/>
      <c r="H448" s="260"/>
    </row>
    <row r="449" customFormat="false" ht="12.75" hidden="false" customHeight="false" outlineLevel="0" collapsed="false">
      <c r="F449" s="260"/>
      <c r="G449" s="260"/>
      <c r="H449" s="260"/>
    </row>
    <row r="450" customFormat="false" ht="12.75" hidden="false" customHeight="false" outlineLevel="0" collapsed="false">
      <c r="F450" s="260"/>
      <c r="G450" s="260"/>
      <c r="H450" s="260"/>
    </row>
    <row r="451" customFormat="false" ht="12.75" hidden="false" customHeight="false" outlineLevel="0" collapsed="false">
      <c r="F451" s="260"/>
      <c r="G451" s="260"/>
      <c r="H451" s="260"/>
    </row>
    <row r="452" customFormat="false" ht="12.75" hidden="false" customHeight="false" outlineLevel="0" collapsed="false">
      <c r="F452" s="260"/>
      <c r="G452" s="260"/>
      <c r="H452" s="260"/>
    </row>
    <row r="453" customFormat="false" ht="12.75" hidden="false" customHeight="false" outlineLevel="0" collapsed="false">
      <c r="F453" s="260"/>
      <c r="G453" s="260"/>
      <c r="H453" s="260"/>
    </row>
    <row r="454" customFormat="false" ht="12.75" hidden="false" customHeight="false" outlineLevel="0" collapsed="false">
      <c r="F454" s="260"/>
      <c r="G454" s="260"/>
      <c r="H454" s="260"/>
    </row>
    <row r="455" customFormat="false" ht="12.75" hidden="false" customHeight="false" outlineLevel="0" collapsed="false">
      <c r="F455" s="260"/>
      <c r="G455" s="260"/>
      <c r="H455" s="260"/>
    </row>
    <row r="456" customFormat="false" ht="12.75" hidden="false" customHeight="false" outlineLevel="0" collapsed="false">
      <c r="F456" s="260"/>
      <c r="G456" s="260"/>
      <c r="H456" s="260"/>
    </row>
    <row r="457" customFormat="false" ht="12.75" hidden="false" customHeight="false" outlineLevel="0" collapsed="false">
      <c r="F457" s="260"/>
      <c r="G457" s="260"/>
      <c r="H457" s="260"/>
    </row>
    <row r="458" customFormat="false" ht="12.75" hidden="false" customHeight="false" outlineLevel="0" collapsed="false">
      <c r="F458" s="260"/>
      <c r="G458" s="260"/>
      <c r="H458" s="260"/>
    </row>
    <row r="459" customFormat="false" ht="12.75" hidden="false" customHeight="false" outlineLevel="0" collapsed="false">
      <c r="F459" s="260"/>
      <c r="G459" s="260"/>
      <c r="H459" s="260"/>
    </row>
    <row r="460" customFormat="false" ht="12.75" hidden="false" customHeight="false" outlineLevel="0" collapsed="false">
      <c r="F460" s="260"/>
      <c r="G460" s="260"/>
      <c r="H460" s="260"/>
    </row>
    <row r="461" customFormat="false" ht="12.75" hidden="false" customHeight="false" outlineLevel="0" collapsed="false">
      <c r="F461" s="260"/>
      <c r="G461" s="260"/>
      <c r="H461" s="260"/>
    </row>
    <row r="462" customFormat="false" ht="12.75" hidden="false" customHeight="false" outlineLevel="0" collapsed="false">
      <c r="F462" s="260"/>
      <c r="G462" s="260"/>
      <c r="H462" s="260"/>
    </row>
    <row r="463" customFormat="false" ht="12.75" hidden="false" customHeight="false" outlineLevel="0" collapsed="false">
      <c r="F463" s="260"/>
      <c r="G463" s="260"/>
      <c r="H463" s="260"/>
    </row>
    <row r="464" customFormat="false" ht="12.75" hidden="false" customHeight="false" outlineLevel="0" collapsed="false">
      <c r="F464" s="260"/>
      <c r="G464" s="260"/>
      <c r="H464" s="260"/>
    </row>
    <row r="465" customFormat="false" ht="12.75" hidden="false" customHeight="false" outlineLevel="0" collapsed="false">
      <c r="F465" s="260"/>
      <c r="G465" s="260"/>
      <c r="H465" s="260"/>
    </row>
    <row r="466" customFormat="false" ht="12.75" hidden="false" customHeight="false" outlineLevel="0" collapsed="false">
      <c r="F466" s="260"/>
      <c r="G466" s="260"/>
      <c r="H466" s="260"/>
    </row>
    <row r="467" customFormat="false" ht="12.75" hidden="false" customHeight="false" outlineLevel="0" collapsed="false">
      <c r="F467" s="260"/>
      <c r="G467" s="260"/>
      <c r="H467" s="260"/>
    </row>
    <row r="468" customFormat="false" ht="12.75" hidden="false" customHeight="false" outlineLevel="0" collapsed="false">
      <c r="F468" s="260"/>
      <c r="G468" s="260"/>
      <c r="H468" s="260"/>
    </row>
    <row r="469" customFormat="false" ht="12.75" hidden="false" customHeight="false" outlineLevel="0" collapsed="false">
      <c r="F469" s="260"/>
      <c r="G469" s="260"/>
      <c r="H469" s="260"/>
    </row>
    <row r="470" customFormat="false" ht="12.75" hidden="false" customHeight="false" outlineLevel="0" collapsed="false">
      <c r="F470" s="260"/>
      <c r="G470" s="260"/>
      <c r="H470" s="260"/>
    </row>
    <row r="471" customFormat="false" ht="12.75" hidden="false" customHeight="false" outlineLevel="0" collapsed="false">
      <c r="F471" s="260"/>
      <c r="G471" s="260"/>
      <c r="H471" s="260"/>
    </row>
    <row r="472" customFormat="false" ht="12.75" hidden="false" customHeight="false" outlineLevel="0" collapsed="false">
      <c r="F472" s="260"/>
      <c r="G472" s="260"/>
      <c r="H472" s="260"/>
    </row>
    <row r="473" customFormat="false" ht="12.75" hidden="false" customHeight="false" outlineLevel="0" collapsed="false">
      <c r="F473" s="260"/>
      <c r="G473" s="260"/>
      <c r="H473" s="260"/>
    </row>
    <row r="474" customFormat="false" ht="12.75" hidden="false" customHeight="false" outlineLevel="0" collapsed="false">
      <c r="F474" s="260"/>
      <c r="G474" s="260"/>
      <c r="H474" s="260"/>
    </row>
    <row r="475" customFormat="false" ht="12.75" hidden="false" customHeight="false" outlineLevel="0" collapsed="false">
      <c r="F475" s="260"/>
      <c r="G475" s="260"/>
      <c r="H475" s="260"/>
    </row>
    <row r="476" customFormat="false" ht="12.75" hidden="false" customHeight="false" outlineLevel="0" collapsed="false">
      <c r="F476" s="260"/>
      <c r="G476" s="260"/>
      <c r="H476" s="260"/>
    </row>
    <row r="477" customFormat="false" ht="12.75" hidden="false" customHeight="false" outlineLevel="0" collapsed="false">
      <c r="F477" s="260"/>
      <c r="G477" s="260"/>
      <c r="H477" s="260"/>
    </row>
    <row r="478" customFormat="false" ht="12.75" hidden="false" customHeight="false" outlineLevel="0" collapsed="false">
      <c r="F478" s="260"/>
      <c r="G478" s="260"/>
      <c r="H478" s="260"/>
    </row>
    <row r="479" customFormat="false" ht="12.75" hidden="false" customHeight="false" outlineLevel="0" collapsed="false">
      <c r="F479" s="260"/>
      <c r="G479" s="260"/>
      <c r="H479" s="260"/>
    </row>
    <row r="480" customFormat="false" ht="12.75" hidden="false" customHeight="false" outlineLevel="0" collapsed="false">
      <c r="F480" s="260"/>
      <c r="G480" s="260"/>
      <c r="H480" s="260"/>
    </row>
    <row r="481" customFormat="false" ht="12.75" hidden="false" customHeight="false" outlineLevel="0" collapsed="false">
      <c r="F481" s="260"/>
      <c r="G481" s="260"/>
      <c r="H481" s="260"/>
    </row>
    <row r="482" customFormat="false" ht="12.75" hidden="false" customHeight="false" outlineLevel="0" collapsed="false">
      <c r="F482" s="260"/>
      <c r="G482" s="260"/>
      <c r="H482" s="260"/>
    </row>
    <row r="483" customFormat="false" ht="12.75" hidden="false" customHeight="false" outlineLevel="0" collapsed="false">
      <c r="F483" s="260"/>
      <c r="G483" s="260"/>
      <c r="H483" s="260"/>
    </row>
    <row r="484" customFormat="false" ht="12.75" hidden="false" customHeight="false" outlineLevel="0" collapsed="false">
      <c r="F484" s="260"/>
      <c r="G484" s="260"/>
      <c r="H484" s="260"/>
    </row>
    <row r="485" customFormat="false" ht="12.75" hidden="false" customHeight="false" outlineLevel="0" collapsed="false">
      <c r="F485" s="260"/>
      <c r="G485" s="260"/>
      <c r="H485" s="260"/>
    </row>
    <row r="486" customFormat="false" ht="12.75" hidden="false" customHeight="false" outlineLevel="0" collapsed="false">
      <c r="F486" s="260"/>
      <c r="G486" s="260"/>
      <c r="H486" s="260"/>
    </row>
    <row r="487" customFormat="false" ht="12.75" hidden="false" customHeight="false" outlineLevel="0" collapsed="false">
      <c r="F487" s="260"/>
      <c r="G487" s="260"/>
      <c r="H487" s="260"/>
    </row>
    <row r="488" customFormat="false" ht="12.75" hidden="false" customHeight="false" outlineLevel="0" collapsed="false">
      <c r="F488" s="260"/>
      <c r="G488" s="260"/>
      <c r="H488" s="260"/>
    </row>
    <row r="489" customFormat="false" ht="12.75" hidden="false" customHeight="false" outlineLevel="0" collapsed="false">
      <c r="F489" s="260"/>
      <c r="G489" s="260"/>
      <c r="H489" s="260"/>
    </row>
    <row r="490" customFormat="false" ht="12.75" hidden="false" customHeight="false" outlineLevel="0" collapsed="false">
      <c r="F490" s="260"/>
      <c r="G490" s="260"/>
      <c r="H490" s="260"/>
    </row>
    <row r="491" customFormat="false" ht="12.75" hidden="false" customHeight="false" outlineLevel="0" collapsed="false">
      <c r="F491" s="260"/>
      <c r="G491" s="260"/>
      <c r="H491" s="260"/>
    </row>
    <row r="492" customFormat="false" ht="12.75" hidden="false" customHeight="false" outlineLevel="0" collapsed="false">
      <c r="F492" s="260"/>
      <c r="G492" s="260"/>
      <c r="H492" s="260"/>
    </row>
    <row r="493" customFormat="false" ht="12.75" hidden="false" customHeight="false" outlineLevel="0" collapsed="false">
      <c r="F493" s="260"/>
      <c r="G493" s="260"/>
      <c r="H493" s="260"/>
    </row>
    <row r="494" customFormat="false" ht="12.75" hidden="false" customHeight="false" outlineLevel="0" collapsed="false">
      <c r="F494" s="260"/>
      <c r="G494" s="260"/>
      <c r="H494" s="260"/>
    </row>
    <row r="495" customFormat="false" ht="12.75" hidden="false" customHeight="false" outlineLevel="0" collapsed="false">
      <c r="F495" s="260"/>
      <c r="G495" s="260"/>
      <c r="H495" s="260"/>
    </row>
    <row r="496" customFormat="false" ht="12.75" hidden="false" customHeight="false" outlineLevel="0" collapsed="false">
      <c r="F496" s="260"/>
      <c r="G496" s="260"/>
      <c r="H496" s="260"/>
    </row>
    <row r="497" customFormat="false" ht="12.75" hidden="false" customHeight="false" outlineLevel="0" collapsed="false">
      <c r="F497" s="260"/>
      <c r="G497" s="260"/>
      <c r="H497" s="260"/>
    </row>
    <row r="498" customFormat="false" ht="12.75" hidden="false" customHeight="false" outlineLevel="0" collapsed="false">
      <c r="F498" s="260"/>
      <c r="G498" s="260"/>
      <c r="H498" s="260"/>
    </row>
    <row r="499" customFormat="false" ht="12.75" hidden="false" customHeight="false" outlineLevel="0" collapsed="false">
      <c r="F499" s="260"/>
      <c r="G499" s="260"/>
      <c r="H499" s="260"/>
    </row>
    <row r="500" customFormat="false" ht="12.75" hidden="false" customHeight="false" outlineLevel="0" collapsed="false">
      <c r="F500" s="260"/>
      <c r="G500" s="260"/>
      <c r="H500" s="260"/>
    </row>
    <row r="501" customFormat="false" ht="12.75" hidden="false" customHeight="false" outlineLevel="0" collapsed="false">
      <c r="F501" s="260"/>
      <c r="G501" s="260"/>
      <c r="H501" s="260"/>
    </row>
    <row r="502" customFormat="false" ht="12.75" hidden="false" customHeight="false" outlineLevel="0" collapsed="false">
      <c r="F502" s="260"/>
      <c r="G502" s="260"/>
      <c r="H502" s="260"/>
    </row>
    <row r="503" customFormat="false" ht="12.75" hidden="false" customHeight="false" outlineLevel="0" collapsed="false">
      <c r="F503" s="260"/>
      <c r="G503" s="260"/>
      <c r="H503" s="260"/>
    </row>
    <row r="504" customFormat="false" ht="12.75" hidden="false" customHeight="false" outlineLevel="0" collapsed="false">
      <c r="F504" s="260"/>
      <c r="G504" s="260"/>
      <c r="H504" s="260"/>
    </row>
    <row r="505" customFormat="false" ht="12.75" hidden="false" customHeight="false" outlineLevel="0" collapsed="false">
      <c r="F505" s="260"/>
      <c r="G505" s="260"/>
      <c r="H505" s="260"/>
    </row>
    <row r="506" customFormat="false" ht="12.75" hidden="false" customHeight="false" outlineLevel="0" collapsed="false">
      <c r="F506" s="260"/>
      <c r="G506" s="260"/>
      <c r="H506" s="260"/>
    </row>
    <row r="507" customFormat="false" ht="12.75" hidden="false" customHeight="false" outlineLevel="0" collapsed="false">
      <c r="F507" s="260"/>
      <c r="G507" s="260"/>
      <c r="H507" s="260"/>
    </row>
    <row r="508" customFormat="false" ht="12.75" hidden="false" customHeight="false" outlineLevel="0" collapsed="false">
      <c r="F508" s="260"/>
      <c r="G508" s="260"/>
      <c r="H508" s="260"/>
    </row>
    <row r="509" customFormat="false" ht="12.75" hidden="false" customHeight="false" outlineLevel="0" collapsed="false">
      <c r="F509" s="260"/>
      <c r="G509" s="260"/>
      <c r="H509" s="260"/>
    </row>
    <row r="510" customFormat="false" ht="12.75" hidden="false" customHeight="false" outlineLevel="0" collapsed="false">
      <c r="F510" s="260"/>
      <c r="G510" s="260"/>
      <c r="H510" s="260"/>
    </row>
    <row r="511" customFormat="false" ht="12.75" hidden="false" customHeight="false" outlineLevel="0" collapsed="false">
      <c r="F511" s="260"/>
      <c r="G511" s="260"/>
      <c r="H511" s="260"/>
    </row>
    <row r="512" customFormat="false" ht="12.75" hidden="false" customHeight="false" outlineLevel="0" collapsed="false">
      <c r="F512" s="260"/>
      <c r="G512" s="260"/>
      <c r="H512" s="260"/>
    </row>
    <row r="513" customFormat="false" ht="12.75" hidden="false" customHeight="false" outlineLevel="0" collapsed="false">
      <c r="F513" s="260"/>
      <c r="G513" s="260"/>
      <c r="H513" s="260"/>
    </row>
    <row r="514" customFormat="false" ht="12.75" hidden="false" customHeight="false" outlineLevel="0" collapsed="false">
      <c r="F514" s="260"/>
      <c r="G514" s="260"/>
      <c r="H514" s="260"/>
    </row>
    <row r="515" customFormat="false" ht="12.75" hidden="false" customHeight="false" outlineLevel="0" collapsed="false">
      <c r="F515" s="260"/>
      <c r="G515" s="260"/>
      <c r="H515" s="260"/>
    </row>
    <row r="516" customFormat="false" ht="12.75" hidden="false" customHeight="false" outlineLevel="0" collapsed="false">
      <c r="F516" s="260"/>
      <c r="G516" s="260"/>
      <c r="H516" s="260"/>
    </row>
    <row r="517" customFormat="false" ht="12.75" hidden="false" customHeight="false" outlineLevel="0" collapsed="false">
      <c r="F517" s="260"/>
      <c r="G517" s="260"/>
      <c r="H517" s="260"/>
    </row>
    <row r="518" customFormat="false" ht="12.75" hidden="false" customHeight="false" outlineLevel="0" collapsed="false">
      <c r="F518" s="260"/>
      <c r="G518" s="260"/>
      <c r="H518" s="260"/>
    </row>
    <row r="519" customFormat="false" ht="12.75" hidden="false" customHeight="false" outlineLevel="0" collapsed="false">
      <c r="F519" s="260"/>
      <c r="G519" s="260"/>
      <c r="H519" s="260"/>
    </row>
    <row r="520" customFormat="false" ht="12.75" hidden="false" customHeight="false" outlineLevel="0" collapsed="false">
      <c r="F520" s="260"/>
      <c r="G520" s="260"/>
      <c r="H520" s="260"/>
    </row>
    <row r="521" customFormat="false" ht="12.75" hidden="false" customHeight="false" outlineLevel="0" collapsed="false">
      <c r="F521" s="260"/>
      <c r="G521" s="260"/>
      <c r="H521" s="260"/>
    </row>
    <row r="522" customFormat="false" ht="12.75" hidden="false" customHeight="false" outlineLevel="0" collapsed="false">
      <c r="F522" s="260"/>
      <c r="G522" s="260"/>
      <c r="H522" s="260"/>
    </row>
    <row r="523" customFormat="false" ht="12.75" hidden="false" customHeight="false" outlineLevel="0" collapsed="false">
      <c r="F523" s="260"/>
      <c r="G523" s="260"/>
      <c r="H523" s="260"/>
    </row>
    <row r="524" customFormat="false" ht="12.75" hidden="false" customHeight="false" outlineLevel="0" collapsed="false">
      <c r="F524" s="260"/>
      <c r="G524" s="260"/>
      <c r="H524" s="260"/>
    </row>
    <row r="525" customFormat="false" ht="12.75" hidden="false" customHeight="false" outlineLevel="0" collapsed="false">
      <c r="F525" s="260"/>
      <c r="G525" s="260"/>
      <c r="H525" s="260"/>
    </row>
    <row r="526" customFormat="false" ht="12.75" hidden="false" customHeight="false" outlineLevel="0" collapsed="false">
      <c r="F526" s="260"/>
      <c r="G526" s="260"/>
      <c r="H526" s="260"/>
    </row>
    <row r="527" customFormat="false" ht="12.75" hidden="false" customHeight="false" outlineLevel="0" collapsed="false">
      <c r="F527" s="260"/>
      <c r="G527" s="260"/>
      <c r="H527" s="260"/>
    </row>
    <row r="528" customFormat="false" ht="12.75" hidden="false" customHeight="false" outlineLevel="0" collapsed="false">
      <c r="F528" s="260"/>
      <c r="G528" s="260"/>
      <c r="H528" s="260"/>
    </row>
    <row r="529" customFormat="false" ht="12.75" hidden="false" customHeight="false" outlineLevel="0" collapsed="false">
      <c r="F529" s="260"/>
      <c r="G529" s="260"/>
      <c r="H529" s="260"/>
    </row>
    <row r="530" customFormat="false" ht="12.75" hidden="false" customHeight="false" outlineLevel="0" collapsed="false">
      <c r="F530" s="260"/>
      <c r="G530" s="260"/>
      <c r="H530" s="260"/>
    </row>
    <row r="531" customFormat="false" ht="12.75" hidden="false" customHeight="false" outlineLevel="0" collapsed="false">
      <c r="F531" s="260"/>
      <c r="G531" s="260"/>
      <c r="H531" s="260"/>
    </row>
    <row r="532" customFormat="false" ht="12.75" hidden="false" customHeight="false" outlineLevel="0" collapsed="false">
      <c r="F532" s="260"/>
      <c r="G532" s="260"/>
      <c r="H532" s="260"/>
    </row>
    <row r="533" customFormat="false" ht="12.75" hidden="false" customHeight="false" outlineLevel="0" collapsed="false">
      <c r="F533" s="260"/>
      <c r="G533" s="260"/>
      <c r="H533" s="260"/>
    </row>
    <row r="534" customFormat="false" ht="12.75" hidden="false" customHeight="false" outlineLevel="0" collapsed="false">
      <c r="F534" s="260"/>
      <c r="G534" s="260"/>
      <c r="H534" s="260"/>
    </row>
    <row r="535" customFormat="false" ht="12.75" hidden="false" customHeight="false" outlineLevel="0" collapsed="false">
      <c r="F535" s="260"/>
      <c r="G535" s="260"/>
      <c r="H535" s="260"/>
    </row>
    <row r="536" customFormat="false" ht="12.75" hidden="false" customHeight="false" outlineLevel="0" collapsed="false">
      <c r="F536" s="260"/>
      <c r="G536" s="260"/>
      <c r="H536" s="260"/>
    </row>
    <row r="537" customFormat="false" ht="12.75" hidden="false" customHeight="false" outlineLevel="0" collapsed="false">
      <c r="F537" s="260"/>
      <c r="G537" s="260"/>
      <c r="H537" s="260"/>
    </row>
    <row r="538" customFormat="false" ht="12.75" hidden="false" customHeight="false" outlineLevel="0" collapsed="false">
      <c r="F538" s="260"/>
      <c r="G538" s="260"/>
      <c r="H538" s="260"/>
    </row>
    <row r="539" customFormat="false" ht="12.75" hidden="false" customHeight="false" outlineLevel="0" collapsed="false">
      <c r="F539" s="260"/>
      <c r="G539" s="260"/>
      <c r="H539" s="260"/>
    </row>
    <row r="540" customFormat="false" ht="12.75" hidden="false" customHeight="false" outlineLevel="0" collapsed="false">
      <c r="F540" s="260"/>
      <c r="G540" s="260"/>
      <c r="H540" s="260"/>
    </row>
    <row r="541" customFormat="false" ht="12.75" hidden="false" customHeight="false" outlineLevel="0" collapsed="false">
      <c r="F541" s="260"/>
      <c r="G541" s="260"/>
      <c r="H541" s="260"/>
    </row>
    <row r="542" customFormat="false" ht="12.75" hidden="false" customHeight="false" outlineLevel="0" collapsed="false">
      <c r="F542" s="260"/>
      <c r="G542" s="260"/>
      <c r="H542" s="260"/>
    </row>
    <row r="543" customFormat="false" ht="12.75" hidden="false" customHeight="false" outlineLevel="0" collapsed="false">
      <c r="F543" s="260"/>
      <c r="G543" s="260"/>
      <c r="H543" s="260"/>
    </row>
    <row r="544" customFormat="false" ht="12.75" hidden="false" customHeight="false" outlineLevel="0" collapsed="false">
      <c r="F544" s="260"/>
      <c r="G544" s="260"/>
      <c r="H544" s="260"/>
    </row>
    <row r="545" customFormat="false" ht="12.75" hidden="false" customHeight="false" outlineLevel="0" collapsed="false">
      <c r="F545" s="260"/>
      <c r="G545" s="260"/>
      <c r="H545" s="260"/>
    </row>
    <row r="546" customFormat="false" ht="12.75" hidden="false" customHeight="false" outlineLevel="0" collapsed="false">
      <c r="F546" s="260"/>
      <c r="G546" s="260"/>
      <c r="H546" s="260"/>
    </row>
    <row r="547" customFormat="false" ht="12.75" hidden="false" customHeight="false" outlineLevel="0" collapsed="false">
      <c r="F547" s="260"/>
      <c r="G547" s="260"/>
      <c r="H547" s="260"/>
    </row>
    <row r="548" customFormat="false" ht="12.75" hidden="false" customHeight="false" outlineLevel="0" collapsed="false">
      <c r="F548" s="260"/>
      <c r="G548" s="260"/>
      <c r="H548" s="260"/>
    </row>
    <row r="549" customFormat="false" ht="12.75" hidden="false" customHeight="false" outlineLevel="0" collapsed="false">
      <c r="F549" s="260"/>
      <c r="G549" s="260"/>
      <c r="H549" s="260"/>
    </row>
    <row r="550" customFormat="false" ht="12.75" hidden="false" customHeight="false" outlineLevel="0" collapsed="false">
      <c r="F550" s="260"/>
      <c r="G550" s="260"/>
      <c r="H550" s="260"/>
    </row>
    <row r="551" customFormat="false" ht="12.75" hidden="false" customHeight="false" outlineLevel="0" collapsed="false">
      <c r="F551" s="260"/>
      <c r="G551" s="260"/>
      <c r="H551" s="260"/>
    </row>
    <row r="552" customFormat="false" ht="12.75" hidden="false" customHeight="false" outlineLevel="0" collapsed="false">
      <c r="F552" s="260"/>
      <c r="G552" s="260"/>
      <c r="H552" s="260"/>
    </row>
    <row r="553" customFormat="false" ht="12.75" hidden="false" customHeight="false" outlineLevel="0" collapsed="false">
      <c r="F553" s="260"/>
      <c r="G553" s="260"/>
      <c r="H553" s="260"/>
    </row>
    <row r="554" customFormat="false" ht="12.75" hidden="false" customHeight="false" outlineLevel="0" collapsed="false">
      <c r="F554" s="260"/>
      <c r="G554" s="260"/>
      <c r="H554" s="260"/>
    </row>
    <row r="555" customFormat="false" ht="12.75" hidden="false" customHeight="false" outlineLevel="0" collapsed="false">
      <c r="F555" s="260"/>
      <c r="G555" s="260"/>
      <c r="H555" s="260"/>
    </row>
    <row r="556" customFormat="false" ht="12.75" hidden="false" customHeight="false" outlineLevel="0" collapsed="false">
      <c r="F556" s="260"/>
      <c r="G556" s="260"/>
      <c r="H556" s="260"/>
    </row>
    <row r="557" customFormat="false" ht="12.75" hidden="false" customHeight="false" outlineLevel="0" collapsed="false">
      <c r="F557" s="260"/>
      <c r="G557" s="260"/>
      <c r="H557" s="260"/>
    </row>
    <row r="558" customFormat="false" ht="12.75" hidden="false" customHeight="false" outlineLevel="0" collapsed="false">
      <c r="F558" s="260"/>
      <c r="G558" s="260"/>
      <c r="H558" s="260"/>
    </row>
    <row r="559" customFormat="false" ht="12.75" hidden="false" customHeight="false" outlineLevel="0" collapsed="false">
      <c r="F559" s="260"/>
      <c r="G559" s="260"/>
      <c r="H559" s="260"/>
    </row>
    <row r="560" customFormat="false" ht="12.75" hidden="false" customHeight="false" outlineLevel="0" collapsed="false">
      <c r="F560" s="260"/>
      <c r="G560" s="260"/>
      <c r="H560" s="260"/>
    </row>
    <row r="561" customFormat="false" ht="12.75" hidden="false" customHeight="false" outlineLevel="0" collapsed="false">
      <c r="F561" s="260"/>
      <c r="G561" s="260"/>
      <c r="H561" s="260"/>
    </row>
    <row r="562" customFormat="false" ht="12.75" hidden="false" customHeight="false" outlineLevel="0" collapsed="false">
      <c r="F562" s="260"/>
      <c r="G562" s="260"/>
      <c r="H562" s="260"/>
    </row>
    <row r="563" customFormat="false" ht="12.75" hidden="false" customHeight="false" outlineLevel="0" collapsed="false">
      <c r="F563" s="260"/>
      <c r="G563" s="260"/>
      <c r="H563" s="260"/>
    </row>
    <row r="564" customFormat="false" ht="12.75" hidden="false" customHeight="false" outlineLevel="0" collapsed="false">
      <c r="F564" s="260"/>
      <c r="G564" s="260"/>
      <c r="H564" s="260"/>
    </row>
    <row r="565" customFormat="false" ht="12.75" hidden="false" customHeight="false" outlineLevel="0" collapsed="false">
      <c r="F565" s="260"/>
      <c r="G565" s="260"/>
      <c r="H565" s="260"/>
    </row>
    <row r="566" customFormat="false" ht="12.75" hidden="false" customHeight="false" outlineLevel="0" collapsed="false">
      <c r="F566" s="260"/>
      <c r="G566" s="260"/>
      <c r="H566" s="260"/>
    </row>
    <row r="567" customFormat="false" ht="12.75" hidden="false" customHeight="false" outlineLevel="0" collapsed="false">
      <c r="F567" s="260"/>
      <c r="G567" s="260"/>
      <c r="H567" s="260"/>
    </row>
    <row r="568" customFormat="false" ht="12.75" hidden="false" customHeight="false" outlineLevel="0" collapsed="false">
      <c r="F568" s="260"/>
      <c r="G568" s="260"/>
      <c r="H568" s="260"/>
    </row>
    <row r="569" customFormat="false" ht="12.75" hidden="false" customHeight="false" outlineLevel="0" collapsed="false">
      <c r="F569" s="260"/>
      <c r="G569" s="260"/>
      <c r="H569" s="260"/>
    </row>
    <row r="570" customFormat="false" ht="12.75" hidden="false" customHeight="false" outlineLevel="0" collapsed="false">
      <c r="F570" s="260"/>
      <c r="G570" s="260"/>
      <c r="H570" s="260"/>
    </row>
    <row r="571" customFormat="false" ht="12.75" hidden="false" customHeight="false" outlineLevel="0" collapsed="false">
      <c r="F571" s="260"/>
      <c r="G571" s="260"/>
      <c r="H571" s="260"/>
    </row>
    <row r="572" customFormat="false" ht="12.75" hidden="false" customHeight="false" outlineLevel="0" collapsed="false">
      <c r="F572" s="260"/>
      <c r="G572" s="260"/>
      <c r="H572" s="260"/>
    </row>
    <row r="573" customFormat="false" ht="12.75" hidden="false" customHeight="false" outlineLevel="0" collapsed="false">
      <c r="F573" s="260"/>
      <c r="G573" s="260"/>
      <c r="H573" s="260"/>
    </row>
    <row r="574" customFormat="false" ht="12.75" hidden="false" customHeight="false" outlineLevel="0" collapsed="false">
      <c r="F574" s="260"/>
      <c r="G574" s="260"/>
      <c r="H574" s="260"/>
    </row>
    <row r="575" customFormat="false" ht="12.75" hidden="false" customHeight="false" outlineLevel="0" collapsed="false">
      <c r="F575" s="260"/>
      <c r="G575" s="260"/>
      <c r="H575" s="260"/>
    </row>
    <row r="576" customFormat="false" ht="12.75" hidden="false" customHeight="false" outlineLevel="0" collapsed="false">
      <c r="F576" s="260"/>
      <c r="G576" s="260"/>
      <c r="H576" s="260"/>
    </row>
    <row r="577" customFormat="false" ht="12.75" hidden="false" customHeight="false" outlineLevel="0" collapsed="false">
      <c r="F577" s="260"/>
      <c r="G577" s="260"/>
      <c r="H577" s="260"/>
    </row>
    <row r="578" customFormat="false" ht="12.75" hidden="false" customHeight="false" outlineLevel="0" collapsed="false">
      <c r="F578" s="260"/>
      <c r="G578" s="260"/>
      <c r="H578" s="260"/>
    </row>
    <row r="579" customFormat="false" ht="12.75" hidden="false" customHeight="false" outlineLevel="0" collapsed="false">
      <c r="F579" s="260"/>
      <c r="G579" s="260"/>
      <c r="H579" s="260"/>
    </row>
    <row r="580" customFormat="false" ht="12.75" hidden="false" customHeight="false" outlineLevel="0" collapsed="false">
      <c r="F580" s="260"/>
      <c r="G580" s="260"/>
      <c r="H580" s="260"/>
    </row>
    <row r="581" customFormat="false" ht="12.75" hidden="false" customHeight="false" outlineLevel="0" collapsed="false">
      <c r="F581" s="260"/>
      <c r="G581" s="260"/>
      <c r="H581" s="260"/>
    </row>
    <row r="582" customFormat="false" ht="12.75" hidden="false" customHeight="false" outlineLevel="0" collapsed="false">
      <c r="F582" s="260"/>
      <c r="G582" s="260"/>
      <c r="H582" s="260"/>
    </row>
    <row r="583" customFormat="false" ht="12.75" hidden="false" customHeight="false" outlineLevel="0" collapsed="false">
      <c r="F583" s="260"/>
      <c r="G583" s="260"/>
      <c r="H583" s="260"/>
    </row>
    <row r="584" customFormat="false" ht="12.75" hidden="false" customHeight="false" outlineLevel="0" collapsed="false">
      <c r="F584" s="260"/>
      <c r="G584" s="260"/>
      <c r="H584" s="260"/>
    </row>
    <row r="585" customFormat="false" ht="12.75" hidden="false" customHeight="false" outlineLevel="0" collapsed="false">
      <c r="F585" s="260"/>
      <c r="G585" s="260"/>
      <c r="H585" s="260"/>
    </row>
    <row r="586" customFormat="false" ht="12.75" hidden="false" customHeight="false" outlineLevel="0" collapsed="false">
      <c r="F586" s="260"/>
      <c r="G586" s="260"/>
      <c r="H586" s="260"/>
    </row>
    <row r="587" customFormat="false" ht="12.75" hidden="false" customHeight="false" outlineLevel="0" collapsed="false">
      <c r="F587" s="260"/>
      <c r="G587" s="260"/>
      <c r="H587" s="260"/>
    </row>
    <row r="588" customFormat="false" ht="12.75" hidden="false" customHeight="false" outlineLevel="0" collapsed="false">
      <c r="F588" s="260"/>
      <c r="G588" s="260"/>
      <c r="H588" s="260"/>
    </row>
    <row r="589" customFormat="false" ht="12.75" hidden="false" customHeight="false" outlineLevel="0" collapsed="false">
      <c r="F589" s="260"/>
      <c r="G589" s="260"/>
      <c r="H589" s="260"/>
    </row>
    <row r="590" customFormat="false" ht="12.75" hidden="false" customHeight="false" outlineLevel="0" collapsed="false">
      <c r="F590" s="260"/>
      <c r="G590" s="260"/>
      <c r="H590" s="260"/>
    </row>
    <row r="591" customFormat="false" ht="12.75" hidden="false" customHeight="false" outlineLevel="0" collapsed="false">
      <c r="F591" s="260"/>
      <c r="G591" s="260"/>
      <c r="H591" s="260"/>
    </row>
    <row r="592" customFormat="false" ht="12.75" hidden="false" customHeight="false" outlineLevel="0" collapsed="false">
      <c r="F592" s="260"/>
      <c r="G592" s="260"/>
      <c r="H592" s="260"/>
    </row>
    <row r="593" customFormat="false" ht="12.75" hidden="false" customHeight="false" outlineLevel="0" collapsed="false">
      <c r="F593" s="260"/>
      <c r="G593" s="260"/>
      <c r="H593" s="260"/>
    </row>
    <row r="594" customFormat="false" ht="12.75" hidden="false" customHeight="false" outlineLevel="0" collapsed="false">
      <c r="F594" s="260"/>
      <c r="G594" s="260"/>
      <c r="H594" s="260"/>
    </row>
    <row r="595" customFormat="false" ht="12.75" hidden="false" customHeight="false" outlineLevel="0" collapsed="false">
      <c r="F595" s="260"/>
      <c r="G595" s="260"/>
      <c r="H595" s="260"/>
    </row>
    <row r="596" customFormat="false" ht="12.75" hidden="false" customHeight="false" outlineLevel="0" collapsed="false">
      <c r="F596" s="260"/>
      <c r="G596" s="260"/>
      <c r="H596" s="260"/>
    </row>
    <row r="597" customFormat="false" ht="12.75" hidden="false" customHeight="false" outlineLevel="0" collapsed="false">
      <c r="F597" s="260"/>
      <c r="G597" s="260"/>
      <c r="H597" s="260"/>
    </row>
    <row r="598" customFormat="false" ht="12.75" hidden="false" customHeight="false" outlineLevel="0" collapsed="false">
      <c r="F598" s="260"/>
      <c r="G598" s="260"/>
      <c r="H598" s="260"/>
    </row>
    <row r="599" customFormat="false" ht="12.75" hidden="false" customHeight="false" outlineLevel="0" collapsed="false">
      <c r="F599" s="260"/>
      <c r="G599" s="260"/>
      <c r="H599" s="260"/>
    </row>
    <row r="600" customFormat="false" ht="12.75" hidden="false" customHeight="false" outlineLevel="0" collapsed="false">
      <c r="F600" s="260"/>
      <c r="G600" s="260"/>
      <c r="H600" s="260"/>
    </row>
    <row r="601" customFormat="false" ht="12.75" hidden="false" customHeight="false" outlineLevel="0" collapsed="false">
      <c r="F601" s="260"/>
      <c r="G601" s="260"/>
      <c r="H601" s="260"/>
    </row>
    <row r="602" customFormat="false" ht="12.75" hidden="false" customHeight="false" outlineLevel="0" collapsed="false">
      <c r="F602" s="260"/>
      <c r="G602" s="260"/>
      <c r="H602" s="260"/>
    </row>
    <row r="603" customFormat="false" ht="12.75" hidden="false" customHeight="false" outlineLevel="0" collapsed="false">
      <c r="F603" s="260"/>
      <c r="G603" s="260"/>
      <c r="H603" s="260"/>
    </row>
    <row r="604" customFormat="false" ht="12.75" hidden="false" customHeight="false" outlineLevel="0" collapsed="false">
      <c r="F604" s="260"/>
      <c r="G604" s="260"/>
      <c r="H604" s="260"/>
    </row>
    <row r="605" customFormat="false" ht="12.75" hidden="false" customHeight="false" outlineLevel="0" collapsed="false">
      <c r="F605" s="260"/>
      <c r="G605" s="260"/>
      <c r="H605" s="260"/>
    </row>
    <row r="606" customFormat="false" ht="12.75" hidden="false" customHeight="false" outlineLevel="0" collapsed="false">
      <c r="F606" s="260"/>
      <c r="G606" s="260"/>
      <c r="H606" s="260"/>
    </row>
    <row r="607" customFormat="false" ht="12.75" hidden="false" customHeight="false" outlineLevel="0" collapsed="false">
      <c r="F607" s="260"/>
      <c r="G607" s="260"/>
      <c r="H607" s="260"/>
    </row>
    <row r="608" customFormat="false" ht="12.75" hidden="false" customHeight="false" outlineLevel="0" collapsed="false">
      <c r="F608" s="260"/>
      <c r="G608" s="260"/>
      <c r="H608" s="260"/>
    </row>
    <row r="609" customFormat="false" ht="12.75" hidden="false" customHeight="false" outlineLevel="0" collapsed="false">
      <c r="F609" s="260"/>
      <c r="G609" s="260"/>
      <c r="H609" s="260"/>
    </row>
    <row r="610" customFormat="false" ht="12.75" hidden="false" customHeight="false" outlineLevel="0" collapsed="false">
      <c r="F610" s="260"/>
      <c r="G610" s="260"/>
      <c r="H610" s="260"/>
    </row>
    <row r="611" customFormat="false" ht="12.75" hidden="false" customHeight="false" outlineLevel="0" collapsed="false">
      <c r="F611" s="260"/>
      <c r="G611" s="260"/>
      <c r="H611" s="260"/>
    </row>
    <row r="612" customFormat="false" ht="12.75" hidden="false" customHeight="false" outlineLevel="0" collapsed="false">
      <c r="F612" s="260"/>
      <c r="G612" s="260"/>
      <c r="H612" s="260"/>
    </row>
    <row r="613" customFormat="false" ht="12.75" hidden="false" customHeight="false" outlineLevel="0" collapsed="false">
      <c r="F613" s="260"/>
      <c r="G613" s="260"/>
      <c r="H613" s="260"/>
    </row>
    <row r="614" customFormat="false" ht="12.75" hidden="false" customHeight="false" outlineLevel="0" collapsed="false">
      <c r="F614" s="260"/>
      <c r="G614" s="260"/>
      <c r="H614" s="260"/>
    </row>
    <row r="615" customFormat="false" ht="12.75" hidden="false" customHeight="false" outlineLevel="0" collapsed="false">
      <c r="F615" s="260"/>
      <c r="G615" s="260"/>
      <c r="H615" s="260"/>
    </row>
    <row r="616" customFormat="false" ht="12.75" hidden="false" customHeight="false" outlineLevel="0" collapsed="false">
      <c r="F616" s="260"/>
      <c r="G616" s="260"/>
      <c r="H616" s="260"/>
    </row>
    <row r="617" customFormat="false" ht="12.75" hidden="false" customHeight="false" outlineLevel="0" collapsed="false">
      <c r="F617" s="260"/>
      <c r="G617" s="260"/>
      <c r="H617" s="260"/>
    </row>
    <row r="618" customFormat="false" ht="12.75" hidden="false" customHeight="false" outlineLevel="0" collapsed="false">
      <c r="F618" s="260"/>
      <c r="G618" s="260"/>
      <c r="H618" s="260"/>
    </row>
    <row r="619" customFormat="false" ht="12.75" hidden="false" customHeight="false" outlineLevel="0" collapsed="false">
      <c r="F619" s="260"/>
      <c r="G619" s="260"/>
      <c r="H619" s="260"/>
    </row>
    <row r="620" customFormat="false" ht="12.75" hidden="false" customHeight="false" outlineLevel="0" collapsed="false">
      <c r="F620" s="260"/>
      <c r="G620" s="260"/>
      <c r="H620" s="260"/>
    </row>
    <row r="621" customFormat="false" ht="12.75" hidden="false" customHeight="false" outlineLevel="0" collapsed="false">
      <c r="F621" s="260"/>
      <c r="G621" s="260"/>
      <c r="H621" s="260"/>
    </row>
    <row r="622" customFormat="false" ht="12.75" hidden="false" customHeight="false" outlineLevel="0" collapsed="false">
      <c r="F622" s="260"/>
      <c r="G622" s="260"/>
      <c r="H622" s="260"/>
    </row>
    <row r="623" customFormat="false" ht="12.75" hidden="false" customHeight="false" outlineLevel="0" collapsed="false">
      <c r="F623" s="260"/>
      <c r="G623" s="260"/>
      <c r="H623" s="260"/>
    </row>
    <row r="624" customFormat="false" ht="12.75" hidden="false" customHeight="false" outlineLevel="0" collapsed="false">
      <c r="F624" s="260"/>
      <c r="G624" s="260"/>
      <c r="H624" s="260"/>
    </row>
    <row r="625" customFormat="false" ht="12.75" hidden="false" customHeight="false" outlineLevel="0" collapsed="false">
      <c r="F625" s="260"/>
      <c r="G625" s="260"/>
      <c r="H625" s="260"/>
    </row>
    <row r="626" customFormat="false" ht="12.75" hidden="false" customHeight="false" outlineLevel="0" collapsed="false">
      <c r="F626" s="260"/>
      <c r="G626" s="260"/>
      <c r="H626" s="260"/>
    </row>
    <row r="627" customFormat="false" ht="12.75" hidden="false" customHeight="false" outlineLevel="0" collapsed="false">
      <c r="F627" s="260"/>
      <c r="G627" s="260"/>
      <c r="H627" s="260"/>
    </row>
    <row r="628" customFormat="false" ht="12.75" hidden="false" customHeight="false" outlineLevel="0" collapsed="false">
      <c r="F628" s="260"/>
      <c r="G628" s="260"/>
      <c r="H628" s="260"/>
    </row>
    <row r="629" customFormat="false" ht="12.75" hidden="false" customHeight="false" outlineLevel="0" collapsed="false">
      <c r="F629" s="260"/>
      <c r="G629" s="260"/>
      <c r="H629" s="260"/>
    </row>
    <row r="630" customFormat="false" ht="12.75" hidden="false" customHeight="false" outlineLevel="0" collapsed="false">
      <c r="F630" s="260"/>
      <c r="G630" s="260"/>
      <c r="H630" s="260"/>
    </row>
    <row r="631" customFormat="false" ht="12.75" hidden="false" customHeight="false" outlineLevel="0" collapsed="false">
      <c r="F631" s="260"/>
      <c r="G631" s="260"/>
      <c r="H631" s="260"/>
    </row>
    <row r="632" customFormat="false" ht="12.75" hidden="false" customHeight="false" outlineLevel="0" collapsed="false">
      <c r="F632" s="260"/>
      <c r="G632" s="260"/>
      <c r="H632" s="260"/>
    </row>
    <row r="633" customFormat="false" ht="12.75" hidden="false" customHeight="false" outlineLevel="0" collapsed="false">
      <c r="F633" s="260"/>
      <c r="G633" s="260"/>
      <c r="H633" s="260"/>
    </row>
    <row r="634" customFormat="false" ht="12.75" hidden="false" customHeight="false" outlineLevel="0" collapsed="false">
      <c r="F634" s="260"/>
      <c r="G634" s="260"/>
      <c r="H634" s="260"/>
    </row>
    <row r="635" customFormat="false" ht="12.75" hidden="false" customHeight="false" outlineLevel="0" collapsed="false">
      <c r="F635" s="260"/>
      <c r="G635" s="260"/>
      <c r="H635" s="260"/>
    </row>
    <row r="636" customFormat="false" ht="12.75" hidden="false" customHeight="false" outlineLevel="0" collapsed="false">
      <c r="F636" s="260"/>
      <c r="G636" s="260"/>
      <c r="H636" s="260"/>
    </row>
    <row r="637" customFormat="false" ht="12.75" hidden="false" customHeight="false" outlineLevel="0" collapsed="false">
      <c r="F637" s="260"/>
      <c r="G637" s="260"/>
      <c r="H637" s="260"/>
    </row>
    <row r="638" customFormat="false" ht="12.75" hidden="false" customHeight="false" outlineLevel="0" collapsed="false">
      <c r="F638" s="260"/>
      <c r="G638" s="260"/>
      <c r="H638" s="260"/>
    </row>
    <row r="639" customFormat="false" ht="12.75" hidden="false" customHeight="false" outlineLevel="0" collapsed="false">
      <c r="F639" s="260"/>
      <c r="G639" s="260"/>
      <c r="H639" s="260"/>
    </row>
    <row r="640" customFormat="false" ht="12.75" hidden="false" customHeight="false" outlineLevel="0" collapsed="false">
      <c r="F640" s="260"/>
      <c r="G640" s="260"/>
      <c r="H640" s="260"/>
    </row>
    <row r="641" customFormat="false" ht="12.75" hidden="false" customHeight="false" outlineLevel="0" collapsed="false">
      <c r="F641" s="260"/>
      <c r="G641" s="260"/>
      <c r="H641" s="260"/>
    </row>
    <row r="642" customFormat="false" ht="12.75" hidden="false" customHeight="false" outlineLevel="0" collapsed="false">
      <c r="F642" s="260"/>
      <c r="G642" s="260"/>
      <c r="H642" s="260"/>
    </row>
    <row r="643" customFormat="false" ht="12.75" hidden="false" customHeight="false" outlineLevel="0" collapsed="false">
      <c r="F643" s="260"/>
      <c r="G643" s="260"/>
      <c r="H643" s="260"/>
    </row>
    <row r="644" customFormat="false" ht="12.75" hidden="false" customHeight="false" outlineLevel="0" collapsed="false">
      <c r="F644" s="260"/>
      <c r="G644" s="260"/>
      <c r="H644" s="260"/>
    </row>
    <row r="645" customFormat="false" ht="12.75" hidden="false" customHeight="false" outlineLevel="0" collapsed="false">
      <c r="F645" s="260"/>
      <c r="G645" s="260"/>
      <c r="H645" s="260"/>
    </row>
    <row r="646" customFormat="false" ht="12.75" hidden="false" customHeight="false" outlineLevel="0" collapsed="false">
      <c r="F646" s="260"/>
      <c r="G646" s="260"/>
      <c r="H646" s="260"/>
    </row>
    <row r="647" customFormat="false" ht="12.75" hidden="false" customHeight="false" outlineLevel="0" collapsed="false">
      <c r="F647" s="260"/>
      <c r="G647" s="260"/>
      <c r="H647" s="260"/>
    </row>
    <row r="648" customFormat="false" ht="12.75" hidden="false" customHeight="false" outlineLevel="0" collapsed="false">
      <c r="F648" s="260"/>
      <c r="G648" s="260"/>
      <c r="H648" s="260"/>
    </row>
    <row r="649" customFormat="false" ht="12.75" hidden="false" customHeight="false" outlineLevel="0" collapsed="false">
      <c r="F649" s="260"/>
      <c r="G649" s="260"/>
      <c r="H649" s="260"/>
    </row>
    <row r="650" customFormat="false" ht="12.75" hidden="false" customHeight="false" outlineLevel="0" collapsed="false">
      <c r="F650" s="260"/>
      <c r="G650" s="260"/>
      <c r="H650" s="260"/>
    </row>
    <row r="651" customFormat="false" ht="12.75" hidden="false" customHeight="false" outlineLevel="0" collapsed="false">
      <c r="F651" s="260"/>
      <c r="G651" s="260"/>
      <c r="H651" s="260"/>
    </row>
    <row r="652" customFormat="false" ht="12.75" hidden="false" customHeight="false" outlineLevel="0" collapsed="false">
      <c r="F652" s="260"/>
      <c r="G652" s="260"/>
      <c r="H652" s="260"/>
    </row>
    <row r="653" customFormat="false" ht="12.75" hidden="false" customHeight="false" outlineLevel="0" collapsed="false">
      <c r="F653" s="260"/>
      <c r="G653" s="260"/>
      <c r="H653" s="260"/>
    </row>
    <row r="654" customFormat="false" ht="12.75" hidden="false" customHeight="false" outlineLevel="0" collapsed="false">
      <c r="F654" s="260"/>
      <c r="G654" s="260"/>
      <c r="H654" s="260"/>
    </row>
    <row r="655" customFormat="false" ht="12.75" hidden="false" customHeight="false" outlineLevel="0" collapsed="false">
      <c r="F655" s="260"/>
      <c r="G655" s="260"/>
      <c r="H655" s="260"/>
    </row>
    <row r="656" customFormat="false" ht="12.75" hidden="false" customHeight="false" outlineLevel="0" collapsed="false">
      <c r="F656" s="260"/>
      <c r="G656" s="260"/>
      <c r="H656" s="260"/>
    </row>
    <row r="657" customFormat="false" ht="12.75" hidden="false" customHeight="false" outlineLevel="0" collapsed="false">
      <c r="F657" s="260"/>
      <c r="G657" s="260"/>
      <c r="H657" s="260"/>
    </row>
    <row r="658" customFormat="false" ht="12.75" hidden="false" customHeight="false" outlineLevel="0" collapsed="false">
      <c r="F658" s="260"/>
      <c r="G658" s="260"/>
      <c r="H658" s="260"/>
    </row>
    <row r="659" customFormat="false" ht="12.75" hidden="false" customHeight="false" outlineLevel="0" collapsed="false">
      <c r="F659" s="260"/>
      <c r="G659" s="260"/>
      <c r="H659" s="260"/>
    </row>
    <row r="660" customFormat="false" ht="12.75" hidden="false" customHeight="false" outlineLevel="0" collapsed="false">
      <c r="F660" s="260"/>
      <c r="G660" s="260"/>
      <c r="H660" s="260"/>
    </row>
    <row r="661" customFormat="false" ht="12.75" hidden="false" customHeight="false" outlineLevel="0" collapsed="false">
      <c r="F661" s="260"/>
      <c r="G661" s="260"/>
      <c r="H661" s="260"/>
    </row>
    <row r="662" customFormat="false" ht="12.75" hidden="false" customHeight="false" outlineLevel="0" collapsed="false">
      <c r="F662" s="260"/>
      <c r="G662" s="260"/>
      <c r="H662" s="260"/>
    </row>
    <row r="663" customFormat="false" ht="12.75" hidden="false" customHeight="false" outlineLevel="0" collapsed="false">
      <c r="F663" s="260"/>
      <c r="G663" s="260"/>
      <c r="H663" s="260"/>
    </row>
    <row r="664" customFormat="false" ht="12.75" hidden="false" customHeight="false" outlineLevel="0" collapsed="false">
      <c r="F664" s="260"/>
      <c r="G664" s="260"/>
      <c r="H664" s="260"/>
    </row>
    <row r="665" customFormat="false" ht="12.75" hidden="false" customHeight="false" outlineLevel="0" collapsed="false">
      <c r="F665" s="260"/>
      <c r="G665" s="260"/>
      <c r="H665" s="260"/>
    </row>
    <row r="666" customFormat="false" ht="12.75" hidden="false" customHeight="false" outlineLevel="0" collapsed="false">
      <c r="F666" s="260"/>
      <c r="G666" s="260"/>
      <c r="H666" s="260"/>
    </row>
    <row r="667" customFormat="false" ht="12.75" hidden="false" customHeight="false" outlineLevel="0" collapsed="false">
      <c r="F667" s="260"/>
      <c r="G667" s="260"/>
      <c r="H667" s="260"/>
    </row>
    <row r="668" customFormat="false" ht="12.75" hidden="false" customHeight="false" outlineLevel="0" collapsed="false">
      <c r="F668" s="260"/>
      <c r="G668" s="260"/>
      <c r="H668" s="260"/>
    </row>
    <row r="669" customFormat="false" ht="12.75" hidden="false" customHeight="false" outlineLevel="0" collapsed="false">
      <c r="F669" s="260"/>
      <c r="G669" s="260"/>
      <c r="H669" s="260"/>
    </row>
    <row r="670" customFormat="false" ht="12.75" hidden="false" customHeight="false" outlineLevel="0" collapsed="false">
      <c r="F670" s="260"/>
      <c r="G670" s="260"/>
      <c r="H670" s="260"/>
    </row>
    <row r="671" customFormat="false" ht="12.75" hidden="false" customHeight="false" outlineLevel="0" collapsed="false">
      <c r="F671" s="260"/>
      <c r="G671" s="260"/>
      <c r="H671" s="260"/>
    </row>
    <row r="672" customFormat="false" ht="12.75" hidden="false" customHeight="false" outlineLevel="0" collapsed="false">
      <c r="F672" s="260"/>
      <c r="G672" s="260"/>
      <c r="H672" s="260"/>
    </row>
    <row r="673" customFormat="false" ht="12.75" hidden="false" customHeight="false" outlineLevel="0" collapsed="false">
      <c r="F673" s="260"/>
      <c r="G673" s="260"/>
      <c r="H673" s="260"/>
    </row>
    <row r="674" customFormat="false" ht="12.75" hidden="false" customHeight="false" outlineLevel="0" collapsed="false">
      <c r="F674" s="260"/>
      <c r="G674" s="260"/>
      <c r="H674" s="260"/>
    </row>
    <row r="675" customFormat="false" ht="12.75" hidden="false" customHeight="false" outlineLevel="0" collapsed="false">
      <c r="F675" s="260"/>
      <c r="G675" s="260"/>
      <c r="H675" s="260"/>
    </row>
    <row r="676" customFormat="false" ht="12.75" hidden="false" customHeight="false" outlineLevel="0" collapsed="false">
      <c r="F676" s="260"/>
      <c r="G676" s="260"/>
      <c r="H676" s="260"/>
    </row>
    <row r="677" customFormat="false" ht="12.75" hidden="false" customHeight="false" outlineLevel="0" collapsed="false">
      <c r="F677" s="260"/>
      <c r="G677" s="260"/>
      <c r="H677" s="260"/>
    </row>
    <row r="678" customFormat="false" ht="12.75" hidden="false" customHeight="false" outlineLevel="0" collapsed="false">
      <c r="F678" s="260"/>
      <c r="G678" s="260"/>
      <c r="H678" s="260"/>
    </row>
    <row r="679" customFormat="false" ht="12.75" hidden="false" customHeight="false" outlineLevel="0" collapsed="false">
      <c r="F679" s="260"/>
      <c r="G679" s="260"/>
      <c r="H679" s="260"/>
    </row>
    <row r="680" customFormat="false" ht="12.75" hidden="false" customHeight="false" outlineLevel="0" collapsed="false">
      <c r="F680" s="260"/>
      <c r="G680" s="260"/>
      <c r="H680" s="260"/>
    </row>
    <row r="681" customFormat="false" ht="12.75" hidden="false" customHeight="false" outlineLevel="0" collapsed="false">
      <c r="F681" s="260"/>
      <c r="G681" s="260"/>
      <c r="H681" s="260"/>
    </row>
    <row r="682" customFormat="false" ht="12.75" hidden="false" customHeight="false" outlineLevel="0" collapsed="false">
      <c r="F682" s="260"/>
      <c r="G682" s="260"/>
      <c r="H682" s="260"/>
    </row>
    <row r="683" customFormat="false" ht="12.75" hidden="false" customHeight="false" outlineLevel="0" collapsed="false">
      <c r="F683" s="260"/>
      <c r="G683" s="260"/>
      <c r="H683" s="260"/>
    </row>
    <row r="684" customFormat="false" ht="12.75" hidden="false" customHeight="false" outlineLevel="0" collapsed="false">
      <c r="F684" s="260"/>
      <c r="G684" s="260"/>
      <c r="H684" s="260"/>
    </row>
    <row r="685" customFormat="false" ht="12.75" hidden="false" customHeight="false" outlineLevel="0" collapsed="false">
      <c r="F685" s="260"/>
      <c r="G685" s="260"/>
      <c r="H685" s="260"/>
    </row>
    <row r="686" customFormat="false" ht="12.75" hidden="false" customHeight="false" outlineLevel="0" collapsed="false">
      <c r="F686" s="260"/>
      <c r="G686" s="260"/>
      <c r="H686" s="260"/>
    </row>
    <row r="687" customFormat="false" ht="12.75" hidden="false" customHeight="false" outlineLevel="0" collapsed="false">
      <c r="F687" s="260"/>
      <c r="G687" s="260"/>
      <c r="H687" s="260"/>
    </row>
    <row r="688" customFormat="false" ht="12.75" hidden="false" customHeight="false" outlineLevel="0" collapsed="false">
      <c r="F688" s="260"/>
      <c r="G688" s="260"/>
      <c r="H688" s="260"/>
    </row>
    <row r="689" customFormat="false" ht="12.75" hidden="false" customHeight="false" outlineLevel="0" collapsed="false">
      <c r="F689" s="260"/>
      <c r="G689" s="260"/>
      <c r="H689" s="260"/>
    </row>
    <row r="690" customFormat="false" ht="12.75" hidden="false" customHeight="false" outlineLevel="0" collapsed="false">
      <c r="F690" s="260"/>
      <c r="G690" s="260"/>
      <c r="H690" s="260"/>
    </row>
    <row r="691" customFormat="false" ht="12.75" hidden="false" customHeight="false" outlineLevel="0" collapsed="false">
      <c r="F691" s="260"/>
      <c r="G691" s="260"/>
      <c r="H691" s="260"/>
    </row>
    <row r="692" customFormat="false" ht="12.75" hidden="false" customHeight="false" outlineLevel="0" collapsed="false">
      <c r="F692" s="260"/>
      <c r="G692" s="260"/>
      <c r="H692" s="260"/>
    </row>
    <row r="693" customFormat="false" ht="12.75" hidden="false" customHeight="false" outlineLevel="0" collapsed="false">
      <c r="F693" s="260"/>
      <c r="G693" s="260"/>
      <c r="H693" s="260"/>
    </row>
    <row r="694" customFormat="false" ht="12.75" hidden="false" customHeight="false" outlineLevel="0" collapsed="false">
      <c r="F694" s="260"/>
      <c r="G694" s="260"/>
      <c r="H694" s="260"/>
    </row>
    <row r="695" customFormat="false" ht="12.75" hidden="false" customHeight="false" outlineLevel="0" collapsed="false">
      <c r="F695" s="260"/>
      <c r="G695" s="260"/>
      <c r="H695" s="260"/>
    </row>
    <row r="696" customFormat="false" ht="12.75" hidden="false" customHeight="false" outlineLevel="0" collapsed="false">
      <c r="F696" s="260"/>
      <c r="G696" s="260"/>
      <c r="H696" s="260"/>
    </row>
    <row r="697" customFormat="false" ht="12.75" hidden="false" customHeight="false" outlineLevel="0" collapsed="false">
      <c r="F697" s="260"/>
      <c r="G697" s="260"/>
      <c r="H697" s="260"/>
    </row>
    <row r="698" customFormat="false" ht="12.75" hidden="false" customHeight="false" outlineLevel="0" collapsed="false">
      <c r="F698" s="260"/>
      <c r="G698" s="260"/>
      <c r="H698" s="260"/>
    </row>
    <row r="699" customFormat="false" ht="12.75" hidden="false" customHeight="false" outlineLevel="0" collapsed="false">
      <c r="F699" s="260"/>
      <c r="G699" s="260"/>
      <c r="H699" s="260"/>
    </row>
    <row r="700" customFormat="false" ht="12.75" hidden="false" customHeight="false" outlineLevel="0" collapsed="false">
      <c r="F700" s="260"/>
      <c r="G700" s="260"/>
      <c r="H700" s="260"/>
    </row>
    <row r="701" customFormat="false" ht="12.75" hidden="false" customHeight="false" outlineLevel="0" collapsed="false">
      <c r="F701" s="260"/>
      <c r="G701" s="260"/>
      <c r="H701" s="260"/>
    </row>
    <row r="702" customFormat="false" ht="12.75" hidden="false" customHeight="false" outlineLevel="0" collapsed="false">
      <c r="F702" s="260"/>
      <c r="G702" s="260"/>
      <c r="H702" s="260"/>
    </row>
    <row r="703" customFormat="false" ht="12.75" hidden="false" customHeight="false" outlineLevel="0" collapsed="false">
      <c r="F703" s="260"/>
      <c r="G703" s="260"/>
      <c r="H703" s="260"/>
    </row>
    <row r="704" customFormat="false" ht="12.75" hidden="false" customHeight="false" outlineLevel="0" collapsed="false">
      <c r="F704" s="260"/>
      <c r="G704" s="260"/>
      <c r="H704" s="260"/>
    </row>
    <row r="705" customFormat="false" ht="12.75" hidden="false" customHeight="false" outlineLevel="0" collapsed="false">
      <c r="F705" s="260"/>
      <c r="G705" s="260"/>
      <c r="H705" s="260"/>
    </row>
    <row r="706" customFormat="false" ht="12.75" hidden="false" customHeight="false" outlineLevel="0" collapsed="false">
      <c r="F706" s="260"/>
      <c r="G706" s="260"/>
      <c r="H706" s="260"/>
    </row>
    <row r="707" customFormat="false" ht="12.75" hidden="false" customHeight="false" outlineLevel="0" collapsed="false">
      <c r="F707" s="260"/>
      <c r="G707" s="260"/>
      <c r="H707" s="260"/>
    </row>
    <row r="708" customFormat="false" ht="12.75" hidden="false" customHeight="false" outlineLevel="0" collapsed="false">
      <c r="F708" s="260"/>
      <c r="G708" s="260"/>
      <c r="H708" s="260"/>
    </row>
    <row r="709" customFormat="false" ht="12.75" hidden="false" customHeight="false" outlineLevel="0" collapsed="false">
      <c r="F709" s="260"/>
      <c r="G709" s="260"/>
      <c r="H709" s="260"/>
    </row>
    <row r="710" customFormat="false" ht="12.75" hidden="false" customHeight="false" outlineLevel="0" collapsed="false">
      <c r="F710" s="260"/>
      <c r="G710" s="260"/>
      <c r="H710" s="260"/>
    </row>
    <row r="711" customFormat="false" ht="12.75" hidden="false" customHeight="false" outlineLevel="0" collapsed="false">
      <c r="F711" s="260"/>
      <c r="G711" s="260"/>
      <c r="H711" s="260"/>
    </row>
    <row r="712" customFormat="false" ht="12.75" hidden="false" customHeight="false" outlineLevel="0" collapsed="false">
      <c r="F712" s="260"/>
      <c r="G712" s="260"/>
      <c r="H712" s="260"/>
    </row>
    <row r="713" customFormat="false" ht="12.75" hidden="false" customHeight="false" outlineLevel="0" collapsed="false">
      <c r="F713" s="260"/>
      <c r="G713" s="260"/>
      <c r="H713" s="260"/>
    </row>
    <row r="714" customFormat="false" ht="12.75" hidden="false" customHeight="false" outlineLevel="0" collapsed="false">
      <c r="F714" s="260"/>
      <c r="G714" s="260"/>
      <c r="H714" s="260"/>
    </row>
    <row r="715" customFormat="false" ht="12.75" hidden="false" customHeight="false" outlineLevel="0" collapsed="false">
      <c r="F715" s="260"/>
      <c r="G715" s="260"/>
      <c r="H715" s="260"/>
    </row>
    <row r="716" customFormat="false" ht="12.75" hidden="false" customHeight="false" outlineLevel="0" collapsed="false">
      <c r="F716" s="260"/>
      <c r="G716" s="260"/>
      <c r="H716" s="260"/>
    </row>
    <row r="717" customFormat="false" ht="12.75" hidden="false" customHeight="false" outlineLevel="0" collapsed="false">
      <c r="F717" s="260"/>
      <c r="G717" s="260"/>
      <c r="H717" s="260"/>
    </row>
    <row r="718" customFormat="false" ht="12.75" hidden="false" customHeight="false" outlineLevel="0" collapsed="false">
      <c r="F718" s="260"/>
      <c r="G718" s="260"/>
      <c r="H718" s="260"/>
    </row>
    <row r="719" customFormat="false" ht="12.75" hidden="false" customHeight="false" outlineLevel="0" collapsed="false">
      <c r="F719" s="260"/>
      <c r="G719" s="260"/>
      <c r="H719" s="260"/>
    </row>
    <row r="720" customFormat="false" ht="12.75" hidden="false" customHeight="false" outlineLevel="0" collapsed="false">
      <c r="F720" s="260"/>
      <c r="G720" s="260"/>
      <c r="H720" s="260"/>
    </row>
    <row r="721" customFormat="false" ht="12.75" hidden="false" customHeight="false" outlineLevel="0" collapsed="false">
      <c r="F721" s="260"/>
      <c r="G721" s="260"/>
      <c r="H721" s="260"/>
    </row>
    <row r="722" customFormat="false" ht="12.75" hidden="false" customHeight="false" outlineLevel="0" collapsed="false">
      <c r="F722" s="260"/>
      <c r="G722" s="260"/>
      <c r="H722" s="260"/>
    </row>
    <row r="723" customFormat="false" ht="12.75" hidden="false" customHeight="false" outlineLevel="0" collapsed="false">
      <c r="F723" s="260"/>
      <c r="G723" s="260"/>
      <c r="H723" s="260"/>
    </row>
    <row r="724" customFormat="false" ht="12.75" hidden="false" customHeight="false" outlineLevel="0" collapsed="false">
      <c r="F724" s="260"/>
      <c r="G724" s="260"/>
      <c r="H724" s="260"/>
    </row>
    <row r="725" customFormat="false" ht="12.75" hidden="false" customHeight="false" outlineLevel="0" collapsed="false">
      <c r="F725" s="260"/>
      <c r="G725" s="260"/>
      <c r="H725" s="260"/>
    </row>
    <row r="726" customFormat="false" ht="12.75" hidden="false" customHeight="false" outlineLevel="0" collapsed="false">
      <c r="F726" s="260"/>
      <c r="G726" s="260"/>
      <c r="H726" s="260"/>
    </row>
    <row r="727" customFormat="false" ht="12.75" hidden="false" customHeight="false" outlineLevel="0" collapsed="false">
      <c r="F727" s="260"/>
      <c r="G727" s="260"/>
      <c r="H727" s="260"/>
    </row>
    <row r="728" customFormat="false" ht="12.75" hidden="false" customHeight="false" outlineLevel="0" collapsed="false">
      <c r="F728" s="260"/>
      <c r="G728" s="260"/>
      <c r="H728" s="260"/>
    </row>
    <row r="729" customFormat="false" ht="12.75" hidden="false" customHeight="false" outlineLevel="0" collapsed="false">
      <c r="F729" s="260"/>
      <c r="G729" s="260"/>
      <c r="H729" s="260"/>
    </row>
    <row r="730" customFormat="false" ht="12.75" hidden="false" customHeight="false" outlineLevel="0" collapsed="false">
      <c r="F730" s="260"/>
      <c r="G730" s="260"/>
      <c r="H730" s="260"/>
    </row>
    <row r="731" customFormat="false" ht="12.75" hidden="false" customHeight="false" outlineLevel="0" collapsed="false">
      <c r="F731" s="260"/>
      <c r="G731" s="260"/>
      <c r="H731" s="260"/>
    </row>
    <row r="732" customFormat="false" ht="12.75" hidden="false" customHeight="false" outlineLevel="0" collapsed="false">
      <c r="F732" s="260"/>
      <c r="G732" s="260"/>
      <c r="H732" s="260"/>
    </row>
    <row r="733" customFormat="false" ht="12.75" hidden="false" customHeight="false" outlineLevel="0" collapsed="false">
      <c r="F733" s="260"/>
      <c r="G733" s="260"/>
      <c r="H733" s="260"/>
    </row>
    <row r="734" customFormat="false" ht="12.75" hidden="false" customHeight="false" outlineLevel="0" collapsed="false">
      <c r="F734" s="260"/>
      <c r="G734" s="260"/>
      <c r="H734" s="260"/>
    </row>
    <row r="735" customFormat="false" ht="12.75" hidden="false" customHeight="false" outlineLevel="0" collapsed="false">
      <c r="F735" s="260"/>
      <c r="G735" s="260"/>
      <c r="H735" s="260"/>
    </row>
    <row r="736" customFormat="false" ht="12.75" hidden="false" customHeight="false" outlineLevel="0" collapsed="false">
      <c r="F736" s="260"/>
      <c r="G736" s="260"/>
      <c r="H736" s="260"/>
    </row>
    <row r="737" customFormat="false" ht="12.75" hidden="false" customHeight="false" outlineLevel="0" collapsed="false">
      <c r="F737" s="260"/>
      <c r="G737" s="260"/>
      <c r="H737" s="260"/>
    </row>
    <row r="738" customFormat="false" ht="12.75" hidden="false" customHeight="false" outlineLevel="0" collapsed="false">
      <c r="F738" s="260"/>
      <c r="G738" s="260"/>
      <c r="H738" s="260"/>
    </row>
    <row r="739" customFormat="false" ht="12.75" hidden="false" customHeight="false" outlineLevel="0" collapsed="false">
      <c r="F739" s="260"/>
      <c r="G739" s="260"/>
      <c r="H739" s="260"/>
    </row>
    <row r="740" customFormat="false" ht="12.75" hidden="false" customHeight="false" outlineLevel="0" collapsed="false">
      <c r="F740" s="260"/>
      <c r="G740" s="260"/>
      <c r="H740" s="260"/>
    </row>
    <row r="741" customFormat="false" ht="12.75" hidden="false" customHeight="false" outlineLevel="0" collapsed="false">
      <c r="F741" s="260"/>
      <c r="G741" s="260"/>
      <c r="H741" s="260"/>
    </row>
    <row r="742" customFormat="false" ht="12.75" hidden="false" customHeight="false" outlineLevel="0" collapsed="false">
      <c r="F742" s="260"/>
      <c r="G742" s="260"/>
      <c r="H742" s="260"/>
    </row>
    <row r="743" customFormat="false" ht="12.75" hidden="false" customHeight="false" outlineLevel="0" collapsed="false">
      <c r="F743" s="260"/>
      <c r="G743" s="260"/>
      <c r="H743" s="260"/>
    </row>
    <row r="744" customFormat="false" ht="12.75" hidden="false" customHeight="false" outlineLevel="0" collapsed="false">
      <c r="F744" s="260"/>
      <c r="G744" s="260"/>
      <c r="H744" s="260"/>
    </row>
    <row r="745" customFormat="false" ht="12.75" hidden="false" customHeight="false" outlineLevel="0" collapsed="false">
      <c r="F745" s="260"/>
      <c r="G745" s="260"/>
      <c r="H745" s="260"/>
    </row>
    <row r="746" customFormat="false" ht="12.75" hidden="false" customHeight="false" outlineLevel="0" collapsed="false">
      <c r="F746" s="260"/>
      <c r="G746" s="260"/>
      <c r="H746" s="260"/>
    </row>
    <row r="747" customFormat="false" ht="12.75" hidden="false" customHeight="false" outlineLevel="0" collapsed="false">
      <c r="F747" s="260"/>
      <c r="G747" s="260"/>
      <c r="H747" s="260"/>
    </row>
    <row r="748" customFormat="false" ht="12.75" hidden="false" customHeight="false" outlineLevel="0" collapsed="false">
      <c r="F748" s="260"/>
      <c r="G748" s="260"/>
      <c r="H748" s="260"/>
    </row>
    <row r="749" customFormat="false" ht="12.75" hidden="false" customHeight="false" outlineLevel="0" collapsed="false">
      <c r="F749" s="260"/>
      <c r="G749" s="260"/>
      <c r="H749" s="260"/>
    </row>
    <row r="750" customFormat="false" ht="12.75" hidden="false" customHeight="false" outlineLevel="0" collapsed="false">
      <c r="F750" s="260"/>
      <c r="G750" s="260"/>
      <c r="H750" s="260"/>
    </row>
    <row r="751" customFormat="false" ht="12.75" hidden="false" customHeight="false" outlineLevel="0" collapsed="false">
      <c r="F751" s="260"/>
      <c r="G751" s="260"/>
      <c r="H751" s="260"/>
    </row>
    <row r="752" customFormat="false" ht="12.75" hidden="false" customHeight="false" outlineLevel="0" collapsed="false">
      <c r="F752" s="260"/>
      <c r="G752" s="260"/>
      <c r="H752" s="260"/>
    </row>
    <row r="753" customFormat="false" ht="12.75" hidden="false" customHeight="false" outlineLevel="0" collapsed="false">
      <c r="F753" s="260"/>
      <c r="G753" s="260"/>
      <c r="H753" s="260"/>
    </row>
    <row r="754" customFormat="false" ht="12.75" hidden="false" customHeight="false" outlineLevel="0" collapsed="false">
      <c r="F754" s="260"/>
      <c r="G754" s="260"/>
      <c r="H754" s="260"/>
    </row>
    <row r="755" customFormat="false" ht="12.75" hidden="false" customHeight="false" outlineLevel="0" collapsed="false">
      <c r="F755" s="260"/>
      <c r="G755" s="260"/>
      <c r="H755" s="260"/>
    </row>
    <row r="756" customFormat="false" ht="12.75" hidden="false" customHeight="false" outlineLevel="0" collapsed="false">
      <c r="F756" s="260"/>
      <c r="G756" s="260"/>
      <c r="H756" s="260"/>
    </row>
    <row r="757" customFormat="false" ht="12.75" hidden="false" customHeight="false" outlineLevel="0" collapsed="false">
      <c r="F757" s="260"/>
      <c r="G757" s="260"/>
      <c r="H757" s="260"/>
    </row>
    <row r="758" customFormat="false" ht="12.75" hidden="false" customHeight="false" outlineLevel="0" collapsed="false">
      <c r="F758" s="260"/>
      <c r="G758" s="260"/>
      <c r="H758" s="260"/>
    </row>
    <row r="759" customFormat="false" ht="12.75" hidden="false" customHeight="false" outlineLevel="0" collapsed="false">
      <c r="F759" s="260"/>
      <c r="G759" s="260"/>
      <c r="H759" s="260"/>
    </row>
    <row r="760" customFormat="false" ht="12.75" hidden="false" customHeight="false" outlineLevel="0" collapsed="false">
      <c r="F760" s="260"/>
      <c r="G760" s="260"/>
      <c r="H760" s="260"/>
    </row>
    <row r="761" customFormat="false" ht="12.75" hidden="false" customHeight="false" outlineLevel="0" collapsed="false">
      <c r="F761" s="260"/>
      <c r="G761" s="260"/>
      <c r="H761" s="260"/>
    </row>
    <row r="762" customFormat="false" ht="12.75" hidden="false" customHeight="false" outlineLevel="0" collapsed="false">
      <c r="F762" s="260"/>
      <c r="G762" s="260"/>
      <c r="H762" s="260"/>
    </row>
    <row r="763" customFormat="false" ht="12.75" hidden="false" customHeight="false" outlineLevel="0" collapsed="false">
      <c r="F763" s="260"/>
      <c r="G763" s="260"/>
      <c r="H763" s="260"/>
    </row>
    <row r="764" customFormat="false" ht="12.75" hidden="false" customHeight="false" outlineLevel="0" collapsed="false">
      <c r="F764" s="260"/>
      <c r="G764" s="260"/>
      <c r="H764" s="260"/>
    </row>
    <row r="765" customFormat="false" ht="12.75" hidden="false" customHeight="false" outlineLevel="0" collapsed="false">
      <c r="F765" s="260"/>
      <c r="G765" s="260"/>
      <c r="H765" s="260"/>
    </row>
    <row r="766" customFormat="false" ht="12.75" hidden="false" customHeight="false" outlineLevel="0" collapsed="false">
      <c r="F766" s="260"/>
      <c r="G766" s="260"/>
      <c r="H766" s="260"/>
    </row>
    <row r="767" customFormat="false" ht="12.75" hidden="false" customHeight="false" outlineLevel="0" collapsed="false">
      <c r="F767" s="260"/>
      <c r="G767" s="260"/>
      <c r="H767" s="260"/>
    </row>
    <row r="768" customFormat="false" ht="12.75" hidden="false" customHeight="false" outlineLevel="0" collapsed="false">
      <c r="F768" s="260"/>
      <c r="G768" s="260"/>
      <c r="H768" s="260"/>
    </row>
    <row r="769" customFormat="false" ht="12.75" hidden="false" customHeight="false" outlineLevel="0" collapsed="false">
      <c r="F769" s="260"/>
      <c r="G769" s="260"/>
      <c r="H769" s="260"/>
    </row>
    <row r="770" customFormat="false" ht="12.75" hidden="false" customHeight="false" outlineLevel="0" collapsed="false">
      <c r="F770" s="260"/>
      <c r="G770" s="260"/>
      <c r="H770" s="260"/>
    </row>
    <row r="771" customFormat="false" ht="12.75" hidden="false" customHeight="false" outlineLevel="0" collapsed="false">
      <c r="F771" s="260"/>
      <c r="G771" s="260"/>
      <c r="H771" s="260"/>
    </row>
    <row r="772" customFormat="false" ht="12.75" hidden="false" customHeight="false" outlineLevel="0" collapsed="false">
      <c r="F772" s="260"/>
      <c r="G772" s="260"/>
      <c r="H772" s="260"/>
    </row>
    <row r="773" customFormat="false" ht="12.75" hidden="false" customHeight="false" outlineLevel="0" collapsed="false">
      <c r="F773" s="260"/>
      <c r="G773" s="260"/>
      <c r="H773" s="260"/>
    </row>
    <row r="774" customFormat="false" ht="12.75" hidden="false" customHeight="false" outlineLevel="0" collapsed="false">
      <c r="F774" s="260"/>
      <c r="G774" s="260"/>
      <c r="H774" s="260"/>
    </row>
    <row r="775" customFormat="false" ht="12.75" hidden="false" customHeight="false" outlineLevel="0" collapsed="false">
      <c r="F775" s="260"/>
      <c r="G775" s="260"/>
      <c r="H775" s="260"/>
    </row>
    <row r="776" customFormat="false" ht="12.75" hidden="false" customHeight="false" outlineLevel="0" collapsed="false">
      <c r="F776" s="260"/>
      <c r="G776" s="260"/>
      <c r="H776" s="260"/>
    </row>
    <row r="777" customFormat="false" ht="12.75" hidden="false" customHeight="false" outlineLevel="0" collapsed="false">
      <c r="F777" s="260"/>
      <c r="G777" s="260"/>
      <c r="H777" s="260"/>
    </row>
    <row r="778" customFormat="false" ht="12.75" hidden="false" customHeight="false" outlineLevel="0" collapsed="false">
      <c r="F778" s="260"/>
      <c r="G778" s="260"/>
      <c r="H778" s="260"/>
    </row>
    <row r="779" customFormat="false" ht="12.75" hidden="false" customHeight="false" outlineLevel="0" collapsed="false">
      <c r="F779" s="260"/>
      <c r="G779" s="260"/>
      <c r="H779" s="260"/>
    </row>
    <row r="780" customFormat="false" ht="12.75" hidden="false" customHeight="false" outlineLevel="0" collapsed="false">
      <c r="F780" s="260"/>
      <c r="G780" s="260"/>
      <c r="H780" s="260"/>
    </row>
    <row r="781" customFormat="false" ht="12.75" hidden="false" customHeight="false" outlineLevel="0" collapsed="false">
      <c r="F781" s="260"/>
      <c r="G781" s="260"/>
      <c r="H781" s="260"/>
    </row>
    <row r="782" customFormat="false" ht="12.75" hidden="false" customHeight="false" outlineLevel="0" collapsed="false">
      <c r="F782" s="260"/>
      <c r="G782" s="260"/>
      <c r="H782" s="260"/>
    </row>
    <row r="783" customFormat="false" ht="12.75" hidden="false" customHeight="false" outlineLevel="0" collapsed="false">
      <c r="F783" s="260"/>
      <c r="G783" s="260"/>
      <c r="H783" s="260"/>
    </row>
    <row r="784" customFormat="false" ht="12.75" hidden="false" customHeight="false" outlineLevel="0" collapsed="false">
      <c r="F784" s="260"/>
      <c r="G784" s="260"/>
      <c r="H784" s="260"/>
    </row>
    <row r="785" customFormat="false" ht="12.75" hidden="false" customHeight="false" outlineLevel="0" collapsed="false">
      <c r="F785" s="260"/>
      <c r="G785" s="260"/>
      <c r="H785" s="260"/>
    </row>
    <row r="786" customFormat="false" ht="12.75" hidden="false" customHeight="false" outlineLevel="0" collapsed="false">
      <c r="F786" s="260"/>
      <c r="G786" s="260"/>
      <c r="H786" s="260"/>
    </row>
    <row r="787" customFormat="false" ht="12.75" hidden="false" customHeight="false" outlineLevel="0" collapsed="false">
      <c r="F787" s="260"/>
      <c r="G787" s="260"/>
      <c r="H787" s="260"/>
    </row>
    <row r="788" customFormat="false" ht="12.75" hidden="false" customHeight="false" outlineLevel="0" collapsed="false">
      <c r="F788" s="260"/>
      <c r="G788" s="260"/>
      <c r="H788" s="260"/>
    </row>
    <row r="789" customFormat="false" ht="12.75" hidden="false" customHeight="false" outlineLevel="0" collapsed="false">
      <c r="F789" s="260"/>
      <c r="G789" s="260"/>
      <c r="H789" s="260"/>
    </row>
    <row r="790" customFormat="false" ht="12.75" hidden="false" customHeight="false" outlineLevel="0" collapsed="false">
      <c r="F790" s="260"/>
      <c r="G790" s="260"/>
      <c r="H790" s="260"/>
    </row>
    <row r="791" customFormat="false" ht="12.75" hidden="false" customHeight="false" outlineLevel="0" collapsed="false">
      <c r="F791" s="260"/>
      <c r="G791" s="260"/>
      <c r="H791" s="260"/>
    </row>
    <row r="792" customFormat="false" ht="12.75" hidden="false" customHeight="false" outlineLevel="0" collapsed="false">
      <c r="F792" s="260"/>
      <c r="G792" s="260"/>
      <c r="H792" s="260"/>
    </row>
    <row r="793" customFormat="false" ht="12.75" hidden="false" customHeight="false" outlineLevel="0" collapsed="false">
      <c r="F793" s="260"/>
      <c r="G793" s="260"/>
      <c r="H793" s="260"/>
    </row>
    <row r="794" customFormat="false" ht="12.75" hidden="false" customHeight="false" outlineLevel="0" collapsed="false">
      <c r="F794" s="260"/>
      <c r="G794" s="260"/>
      <c r="H794" s="260"/>
    </row>
    <row r="795" customFormat="false" ht="12.75" hidden="false" customHeight="false" outlineLevel="0" collapsed="false">
      <c r="F795" s="260"/>
      <c r="G795" s="260"/>
      <c r="H795" s="260"/>
    </row>
    <row r="796" customFormat="false" ht="12.75" hidden="false" customHeight="false" outlineLevel="0" collapsed="false">
      <c r="F796" s="260"/>
      <c r="G796" s="260"/>
      <c r="H796" s="260"/>
    </row>
    <row r="797" customFormat="false" ht="12.75" hidden="false" customHeight="false" outlineLevel="0" collapsed="false">
      <c r="F797" s="260"/>
      <c r="G797" s="260"/>
      <c r="H797" s="260"/>
    </row>
    <row r="798" customFormat="false" ht="12.75" hidden="false" customHeight="false" outlineLevel="0" collapsed="false">
      <c r="F798" s="260"/>
      <c r="G798" s="260"/>
      <c r="H798" s="260"/>
    </row>
    <row r="799" customFormat="false" ht="12.75" hidden="false" customHeight="false" outlineLevel="0" collapsed="false">
      <c r="F799" s="260"/>
      <c r="G799" s="260"/>
      <c r="H799" s="260"/>
    </row>
    <row r="800" customFormat="false" ht="12.75" hidden="false" customHeight="false" outlineLevel="0" collapsed="false">
      <c r="F800" s="260"/>
      <c r="G800" s="260"/>
      <c r="H800" s="260"/>
    </row>
    <row r="801" customFormat="false" ht="12.75" hidden="false" customHeight="false" outlineLevel="0" collapsed="false">
      <c r="F801" s="260"/>
      <c r="G801" s="260"/>
      <c r="H801" s="260"/>
    </row>
    <row r="802" customFormat="false" ht="12.75" hidden="false" customHeight="false" outlineLevel="0" collapsed="false">
      <c r="F802" s="260"/>
      <c r="G802" s="260"/>
      <c r="H802" s="260"/>
    </row>
    <row r="803" customFormat="false" ht="12.75" hidden="false" customHeight="false" outlineLevel="0" collapsed="false">
      <c r="F803" s="260"/>
      <c r="G803" s="260"/>
      <c r="H803" s="260"/>
    </row>
    <row r="804" customFormat="false" ht="12.75" hidden="false" customHeight="false" outlineLevel="0" collapsed="false">
      <c r="F804" s="260"/>
      <c r="G804" s="260"/>
      <c r="H804" s="260"/>
    </row>
    <row r="805" customFormat="false" ht="12.75" hidden="false" customHeight="false" outlineLevel="0" collapsed="false">
      <c r="F805" s="260"/>
      <c r="G805" s="260"/>
      <c r="H805" s="260"/>
    </row>
    <row r="806" customFormat="false" ht="12.75" hidden="false" customHeight="false" outlineLevel="0" collapsed="false">
      <c r="F806" s="260"/>
      <c r="G806" s="260"/>
      <c r="H806" s="260"/>
    </row>
    <row r="807" customFormat="false" ht="12.75" hidden="false" customHeight="false" outlineLevel="0" collapsed="false">
      <c r="F807" s="260"/>
      <c r="G807" s="260"/>
      <c r="H807" s="260"/>
    </row>
    <row r="808" customFormat="false" ht="12.75" hidden="false" customHeight="false" outlineLevel="0" collapsed="false">
      <c r="F808" s="260"/>
      <c r="G808" s="260"/>
      <c r="H808" s="260"/>
    </row>
    <row r="809" customFormat="false" ht="12.75" hidden="false" customHeight="false" outlineLevel="0" collapsed="false">
      <c r="F809" s="260"/>
      <c r="G809" s="260"/>
      <c r="H809" s="260"/>
    </row>
    <row r="810" customFormat="false" ht="12.75" hidden="false" customHeight="false" outlineLevel="0" collapsed="false">
      <c r="F810" s="260"/>
      <c r="G810" s="260"/>
      <c r="H810" s="260"/>
    </row>
    <row r="811" customFormat="false" ht="12.75" hidden="false" customHeight="false" outlineLevel="0" collapsed="false">
      <c r="F811" s="260"/>
      <c r="G811" s="260"/>
      <c r="H811" s="260"/>
    </row>
    <row r="812" customFormat="false" ht="12.75" hidden="false" customHeight="false" outlineLevel="0" collapsed="false">
      <c r="F812" s="260"/>
      <c r="G812" s="260"/>
      <c r="H812" s="260"/>
    </row>
    <row r="813" customFormat="false" ht="12.75" hidden="false" customHeight="false" outlineLevel="0" collapsed="false">
      <c r="F813" s="260"/>
      <c r="G813" s="260"/>
      <c r="H813" s="260"/>
    </row>
    <row r="814" customFormat="false" ht="12.75" hidden="false" customHeight="false" outlineLevel="0" collapsed="false">
      <c r="F814" s="260"/>
      <c r="G814" s="260"/>
      <c r="H814" s="260"/>
    </row>
    <row r="815" customFormat="false" ht="12.75" hidden="false" customHeight="false" outlineLevel="0" collapsed="false">
      <c r="F815" s="260"/>
      <c r="G815" s="260"/>
      <c r="H815" s="260"/>
    </row>
    <row r="816" customFormat="false" ht="12.75" hidden="false" customHeight="false" outlineLevel="0" collapsed="false">
      <c r="F816" s="260"/>
      <c r="G816" s="260"/>
      <c r="H816" s="260"/>
    </row>
    <row r="817" customFormat="false" ht="12.75" hidden="false" customHeight="false" outlineLevel="0" collapsed="false">
      <c r="F817" s="260"/>
      <c r="G817" s="260"/>
      <c r="H817" s="260"/>
    </row>
    <row r="818" customFormat="false" ht="12.75" hidden="false" customHeight="false" outlineLevel="0" collapsed="false">
      <c r="F818" s="260"/>
      <c r="G818" s="260"/>
      <c r="H818" s="260"/>
    </row>
    <row r="819" customFormat="false" ht="12.75" hidden="false" customHeight="false" outlineLevel="0" collapsed="false">
      <c r="F819" s="260"/>
      <c r="G819" s="260"/>
      <c r="H819" s="260"/>
    </row>
    <row r="820" customFormat="false" ht="12.75" hidden="false" customHeight="false" outlineLevel="0" collapsed="false">
      <c r="F820" s="260"/>
      <c r="G820" s="260"/>
      <c r="H820" s="260"/>
    </row>
    <row r="821" customFormat="false" ht="12.75" hidden="false" customHeight="false" outlineLevel="0" collapsed="false">
      <c r="F821" s="260"/>
      <c r="G821" s="260"/>
      <c r="H821" s="260"/>
    </row>
    <row r="822" customFormat="false" ht="12.75" hidden="false" customHeight="false" outlineLevel="0" collapsed="false">
      <c r="F822" s="260"/>
      <c r="G822" s="260"/>
      <c r="H822" s="260"/>
    </row>
    <row r="823" customFormat="false" ht="12.75" hidden="false" customHeight="false" outlineLevel="0" collapsed="false">
      <c r="F823" s="260"/>
      <c r="G823" s="260"/>
      <c r="H823" s="260"/>
    </row>
    <row r="824" customFormat="false" ht="12.75" hidden="false" customHeight="false" outlineLevel="0" collapsed="false">
      <c r="F824" s="260"/>
      <c r="G824" s="260"/>
      <c r="H824" s="260"/>
    </row>
    <row r="825" customFormat="false" ht="12.75" hidden="false" customHeight="false" outlineLevel="0" collapsed="false">
      <c r="F825" s="260"/>
      <c r="G825" s="260"/>
      <c r="H825" s="260"/>
    </row>
    <row r="826" customFormat="false" ht="12.75" hidden="false" customHeight="false" outlineLevel="0" collapsed="false">
      <c r="F826" s="260"/>
      <c r="G826" s="260"/>
      <c r="H826" s="260"/>
    </row>
    <row r="827" customFormat="false" ht="12.75" hidden="false" customHeight="false" outlineLevel="0" collapsed="false">
      <c r="F827" s="260"/>
      <c r="G827" s="260"/>
      <c r="H827" s="260"/>
    </row>
    <row r="828" customFormat="false" ht="12.75" hidden="false" customHeight="false" outlineLevel="0" collapsed="false">
      <c r="F828" s="260"/>
      <c r="G828" s="260"/>
      <c r="H828" s="260"/>
    </row>
    <row r="829" customFormat="false" ht="12.75" hidden="false" customHeight="false" outlineLevel="0" collapsed="false">
      <c r="F829" s="260"/>
      <c r="G829" s="260"/>
      <c r="H829" s="260"/>
    </row>
    <row r="830" customFormat="false" ht="12.75" hidden="false" customHeight="false" outlineLevel="0" collapsed="false">
      <c r="F830" s="260"/>
      <c r="G830" s="260"/>
      <c r="H830" s="260"/>
    </row>
    <row r="831" customFormat="false" ht="12.75" hidden="false" customHeight="false" outlineLevel="0" collapsed="false">
      <c r="F831" s="260"/>
      <c r="G831" s="260"/>
      <c r="H831" s="260"/>
    </row>
    <row r="832" customFormat="false" ht="12.75" hidden="false" customHeight="false" outlineLevel="0" collapsed="false">
      <c r="F832" s="260"/>
      <c r="G832" s="260"/>
      <c r="H832" s="260"/>
    </row>
    <row r="833" customFormat="false" ht="12.75" hidden="false" customHeight="false" outlineLevel="0" collapsed="false">
      <c r="F833" s="260"/>
      <c r="G833" s="260"/>
      <c r="H833" s="260"/>
    </row>
    <row r="834" customFormat="false" ht="12.75" hidden="false" customHeight="false" outlineLevel="0" collapsed="false">
      <c r="F834" s="260"/>
      <c r="G834" s="260"/>
      <c r="H834" s="260"/>
    </row>
    <row r="835" customFormat="false" ht="12.75" hidden="false" customHeight="false" outlineLevel="0" collapsed="false">
      <c r="F835" s="260"/>
      <c r="G835" s="260"/>
      <c r="H835" s="260"/>
    </row>
    <row r="836" customFormat="false" ht="12.75" hidden="false" customHeight="false" outlineLevel="0" collapsed="false">
      <c r="F836" s="260"/>
      <c r="G836" s="260"/>
      <c r="H836" s="260"/>
    </row>
    <row r="837" customFormat="false" ht="12.75" hidden="false" customHeight="false" outlineLevel="0" collapsed="false">
      <c r="F837" s="260"/>
      <c r="G837" s="260"/>
      <c r="H837" s="260"/>
    </row>
    <row r="838" customFormat="false" ht="12.75" hidden="false" customHeight="false" outlineLevel="0" collapsed="false">
      <c r="F838" s="260"/>
      <c r="G838" s="260"/>
      <c r="H838" s="260"/>
    </row>
    <row r="839" customFormat="false" ht="12.75" hidden="false" customHeight="false" outlineLevel="0" collapsed="false">
      <c r="F839" s="260"/>
      <c r="G839" s="260"/>
      <c r="H839" s="260"/>
    </row>
    <row r="840" customFormat="false" ht="12.75" hidden="false" customHeight="false" outlineLevel="0" collapsed="false">
      <c r="F840" s="260"/>
      <c r="G840" s="260"/>
      <c r="H840" s="260"/>
    </row>
    <row r="841" customFormat="false" ht="12.75" hidden="false" customHeight="false" outlineLevel="0" collapsed="false">
      <c r="F841" s="260"/>
      <c r="G841" s="260"/>
      <c r="H841" s="260"/>
    </row>
    <row r="842" customFormat="false" ht="12.75" hidden="false" customHeight="false" outlineLevel="0" collapsed="false">
      <c r="F842" s="260"/>
      <c r="G842" s="260"/>
      <c r="H842" s="260"/>
    </row>
    <row r="843" customFormat="false" ht="12.75" hidden="false" customHeight="false" outlineLevel="0" collapsed="false">
      <c r="F843" s="260"/>
      <c r="G843" s="260"/>
      <c r="H843" s="260"/>
    </row>
    <row r="844" customFormat="false" ht="12.75" hidden="false" customHeight="false" outlineLevel="0" collapsed="false">
      <c r="F844" s="260"/>
      <c r="G844" s="260"/>
      <c r="H844" s="260"/>
    </row>
    <row r="845" customFormat="false" ht="12.75" hidden="false" customHeight="false" outlineLevel="0" collapsed="false">
      <c r="F845" s="260"/>
      <c r="G845" s="260"/>
      <c r="H845" s="260"/>
    </row>
    <row r="846" customFormat="false" ht="12.75" hidden="false" customHeight="false" outlineLevel="0" collapsed="false">
      <c r="F846" s="260"/>
      <c r="G846" s="260"/>
      <c r="H846" s="260"/>
    </row>
    <row r="847" customFormat="false" ht="12.75" hidden="false" customHeight="false" outlineLevel="0" collapsed="false">
      <c r="F847" s="260"/>
      <c r="G847" s="260"/>
      <c r="H847" s="260"/>
    </row>
    <row r="848" customFormat="false" ht="12.75" hidden="false" customHeight="false" outlineLevel="0" collapsed="false">
      <c r="F848" s="260"/>
      <c r="G848" s="260"/>
      <c r="H848" s="260"/>
    </row>
    <row r="849" customFormat="false" ht="12.75" hidden="false" customHeight="false" outlineLevel="0" collapsed="false">
      <c r="F849" s="260"/>
      <c r="G849" s="260"/>
      <c r="H849" s="260"/>
    </row>
    <row r="850" customFormat="false" ht="12.75" hidden="false" customHeight="false" outlineLevel="0" collapsed="false">
      <c r="F850" s="260"/>
      <c r="G850" s="260"/>
      <c r="H850" s="260"/>
    </row>
    <row r="851" customFormat="false" ht="12.75" hidden="false" customHeight="false" outlineLevel="0" collapsed="false">
      <c r="F851" s="260"/>
      <c r="G851" s="260"/>
      <c r="H851" s="260"/>
    </row>
    <row r="852" customFormat="false" ht="12.75" hidden="false" customHeight="false" outlineLevel="0" collapsed="false">
      <c r="F852" s="260"/>
      <c r="G852" s="260"/>
      <c r="H852" s="260"/>
    </row>
    <row r="853" customFormat="false" ht="12.75" hidden="false" customHeight="false" outlineLevel="0" collapsed="false">
      <c r="F853" s="260"/>
      <c r="G853" s="260"/>
      <c r="H853" s="260"/>
    </row>
    <row r="854" customFormat="false" ht="12.75" hidden="false" customHeight="false" outlineLevel="0" collapsed="false">
      <c r="F854" s="260"/>
      <c r="G854" s="260"/>
      <c r="H854" s="260"/>
    </row>
    <row r="855" customFormat="false" ht="12.75" hidden="false" customHeight="false" outlineLevel="0" collapsed="false">
      <c r="F855" s="260"/>
      <c r="G855" s="260"/>
      <c r="H855" s="260"/>
    </row>
    <row r="856" customFormat="false" ht="12.75" hidden="false" customHeight="false" outlineLevel="0" collapsed="false">
      <c r="F856" s="260"/>
      <c r="G856" s="260"/>
      <c r="H856" s="260"/>
    </row>
    <row r="857" customFormat="false" ht="12.75" hidden="false" customHeight="false" outlineLevel="0" collapsed="false">
      <c r="F857" s="260"/>
      <c r="G857" s="260"/>
      <c r="H857" s="260"/>
    </row>
    <row r="858" customFormat="false" ht="12.75" hidden="false" customHeight="false" outlineLevel="0" collapsed="false">
      <c r="F858" s="260"/>
      <c r="G858" s="260"/>
      <c r="H858" s="260"/>
    </row>
    <row r="859" customFormat="false" ht="12.75" hidden="false" customHeight="false" outlineLevel="0" collapsed="false">
      <c r="F859" s="260"/>
      <c r="G859" s="260"/>
      <c r="H859" s="260"/>
    </row>
    <row r="860" customFormat="false" ht="12.75" hidden="false" customHeight="false" outlineLevel="0" collapsed="false">
      <c r="F860" s="260"/>
      <c r="G860" s="260"/>
      <c r="H860" s="260"/>
    </row>
    <row r="861" customFormat="false" ht="12.75" hidden="false" customHeight="false" outlineLevel="0" collapsed="false">
      <c r="F861" s="260"/>
      <c r="G861" s="260"/>
      <c r="H861" s="260"/>
    </row>
    <row r="862" customFormat="false" ht="12.75" hidden="false" customHeight="false" outlineLevel="0" collapsed="false">
      <c r="F862" s="260"/>
      <c r="G862" s="260"/>
      <c r="H862" s="260"/>
    </row>
    <row r="863" customFormat="false" ht="12.75" hidden="false" customHeight="false" outlineLevel="0" collapsed="false">
      <c r="F863" s="260"/>
      <c r="G863" s="260"/>
      <c r="H863" s="260"/>
    </row>
    <row r="864" customFormat="false" ht="12.75" hidden="false" customHeight="false" outlineLevel="0" collapsed="false">
      <c r="F864" s="260"/>
      <c r="G864" s="260"/>
      <c r="H864" s="260"/>
    </row>
    <row r="865" customFormat="false" ht="12.75" hidden="false" customHeight="false" outlineLevel="0" collapsed="false">
      <c r="F865" s="260"/>
      <c r="G865" s="260"/>
      <c r="H865" s="260"/>
    </row>
    <row r="866" customFormat="false" ht="12.75" hidden="false" customHeight="false" outlineLevel="0" collapsed="false">
      <c r="F866" s="260"/>
      <c r="G866" s="260"/>
      <c r="H866" s="260"/>
    </row>
    <row r="867" customFormat="false" ht="12.75" hidden="false" customHeight="false" outlineLevel="0" collapsed="false">
      <c r="F867" s="260"/>
      <c r="G867" s="260"/>
      <c r="H867" s="260"/>
    </row>
    <row r="868" customFormat="false" ht="12.75" hidden="false" customHeight="false" outlineLevel="0" collapsed="false">
      <c r="F868" s="260"/>
      <c r="G868" s="260"/>
      <c r="H868" s="260"/>
    </row>
    <row r="869" customFormat="false" ht="12.75" hidden="false" customHeight="false" outlineLevel="0" collapsed="false">
      <c r="F869" s="260"/>
      <c r="G869" s="260"/>
      <c r="H869" s="260"/>
    </row>
    <row r="870" customFormat="false" ht="12.75" hidden="false" customHeight="false" outlineLevel="0" collapsed="false">
      <c r="F870" s="260"/>
      <c r="G870" s="260"/>
      <c r="H870" s="260"/>
    </row>
    <row r="871" customFormat="false" ht="12.75" hidden="false" customHeight="false" outlineLevel="0" collapsed="false">
      <c r="F871" s="260"/>
      <c r="G871" s="260"/>
      <c r="H871" s="260"/>
    </row>
    <row r="872" customFormat="false" ht="12.75" hidden="false" customHeight="false" outlineLevel="0" collapsed="false">
      <c r="F872" s="260"/>
      <c r="G872" s="260"/>
      <c r="H872" s="260"/>
    </row>
    <row r="873" customFormat="false" ht="12.75" hidden="false" customHeight="false" outlineLevel="0" collapsed="false">
      <c r="F873" s="260"/>
      <c r="G873" s="260"/>
      <c r="H873" s="260"/>
    </row>
    <row r="874" customFormat="false" ht="12.75" hidden="false" customHeight="false" outlineLevel="0" collapsed="false">
      <c r="F874" s="260"/>
      <c r="G874" s="260"/>
      <c r="H874" s="260"/>
    </row>
    <row r="875" customFormat="false" ht="12.75" hidden="false" customHeight="false" outlineLevel="0" collapsed="false">
      <c r="F875" s="260"/>
      <c r="G875" s="260"/>
      <c r="H875" s="260"/>
    </row>
    <row r="876" customFormat="false" ht="12.75" hidden="false" customHeight="false" outlineLevel="0" collapsed="false">
      <c r="F876" s="260"/>
      <c r="G876" s="260"/>
      <c r="H876" s="260"/>
    </row>
    <row r="877" customFormat="false" ht="12.75" hidden="false" customHeight="false" outlineLevel="0" collapsed="false">
      <c r="F877" s="260"/>
      <c r="G877" s="260"/>
      <c r="H877" s="260"/>
    </row>
    <row r="878" customFormat="false" ht="12.75" hidden="false" customHeight="false" outlineLevel="0" collapsed="false">
      <c r="F878" s="260"/>
      <c r="G878" s="260"/>
      <c r="H878" s="260"/>
    </row>
    <row r="879" customFormat="false" ht="12.75" hidden="false" customHeight="false" outlineLevel="0" collapsed="false">
      <c r="F879" s="260"/>
      <c r="G879" s="260"/>
      <c r="H879" s="260"/>
    </row>
    <row r="880" customFormat="false" ht="12.75" hidden="false" customHeight="false" outlineLevel="0" collapsed="false">
      <c r="F880" s="260"/>
      <c r="G880" s="260"/>
      <c r="H880" s="260"/>
    </row>
    <row r="881" customFormat="false" ht="12.75" hidden="false" customHeight="false" outlineLevel="0" collapsed="false">
      <c r="F881" s="260"/>
      <c r="G881" s="260"/>
      <c r="H881" s="260"/>
    </row>
    <row r="882" customFormat="false" ht="12.75" hidden="false" customHeight="false" outlineLevel="0" collapsed="false">
      <c r="F882" s="260"/>
      <c r="G882" s="260"/>
      <c r="H882" s="260"/>
    </row>
    <row r="883" customFormat="false" ht="12.75" hidden="false" customHeight="false" outlineLevel="0" collapsed="false">
      <c r="F883" s="260"/>
      <c r="G883" s="260"/>
      <c r="H883" s="260"/>
    </row>
    <row r="884" customFormat="false" ht="12.75" hidden="false" customHeight="false" outlineLevel="0" collapsed="false">
      <c r="F884" s="260"/>
      <c r="G884" s="260"/>
      <c r="H884" s="260"/>
    </row>
    <row r="885" customFormat="false" ht="12.75" hidden="false" customHeight="false" outlineLevel="0" collapsed="false">
      <c r="F885" s="260"/>
      <c r="G885" s="260"/>
      <c r="H885" s="260"/>
    </row>
    <row r="886" customFormat="false" ht="12.75" hidden="false" customHeight="false" outlineLevel="0" collapsed="false">
      <c r="F886" s="260"/>
      <c r="G886" s="260"/>
      <c r="H886" s="260"/>
    </row>
    <row r="887" customFormat="false" ht="12.75" hidden="false" customHeight="false" outlineLevel="0" collapsed="false">
      <c r="F887" s="260"/>
      <c r="G887" s="260"/>
      <c r="H887" s="260"/>
    </row>
    <row r="888" customFormat="false" ht="12.75" hidden="false" customHeight="false" outlineLevel="0" collapsed="false">
      <c r="F888" s="260"/>
      <c r="G888" s="260"/>
      <c r="H888" s="260"/>
    </row>
    <row r="889" customFormat="false" ht="12.75" hidden="false" customHeight="false" outlineLevel="0" collapsed="false">
      <c r="F889" s="260"/>
      <c r="G889" s="260"/>
      <c r="H889" s="260"/>
    </row>
    <row r="890" customFormat="false" ht="12.75" hidden="false" customHeight="false" outlineLevel="0" collapsed="false">
      <c r="F890" s="260"/>
      <c r="G890" s="260"/>
      <c r="H890" s="260"/>
    </row>
    <row r="891" customFormat="false" ht="12.75" hidden="false" customHeight="false" outlineLevel="0" collapsed="false">
      <c r="F891" s="260"/>
      <c r="G891" s="260"/>
      <c r="H891" s="260"/>
    </row>
    <row r="892" customFormat="false" ht="12.75" hidden="false" customHeight="false" outlineLevel="0" collapsed="false">
      <c r="F892" s="260"/>
      <c r="G892" s="260"/>
      <c r="H892" s="260"/>
    </row>
    <row r="893" customFormat="false" ht="12.75" hidden="false" customHeight="false" outlineLevel="0" collapsed="false">
      <c r="F893" s="260"/>
      <c r="G893" s="260"/>
      <c r="H893" s="260"/>
    </row>
    <row r="894" customFormat="false" ht="12.75" hidden="false" customHeight="false" outlineLevel="0" collapsed="false">
      <c r="F894" s="260"/>
      <c r="G894" s="260"/>
      <c r="H894" s="260"/>
    </row>
    <row r="895" customFormat="false" ht="12.75" hidden="false" customHeight="false" outlineLevel="0" collapsed="false">
      <c r="F895" s="260"/>
      <c r="G895" s="260"/>
      <c r="H895" s="260"/>
    </row>
    <row r="896" customFormat="false" ht="12.75" hidden="false" customHeight="false" outlineLevel="0" collapsed="false">
      <c r="F896" s="260"/>
      <c r="G896" s="260"/>
      <c r="H896" s="260"/>
    </row>
    <row r="897" customFormat="false" ht="12.75" hidden="false" customHeight="false" outlineLevel="0" collapsed="false">
      <c r="F897" s="260"/>
      <c r="G897" s="260"/>
      <c r="H897" s="260"/>
    </row>
    <row r="898" customFormat="false" ht="12.75" hidden="false" customHeight="false" outlineLevel="0" collapsed="false">
      <c r="F898" s="260"/>
      <c r="G898" s="260"/>
      <c r="H898" s="260"/>
    </row>
    <row r="899" customFormat="false" ht="12.75" hidden="false" customHeight="false" outlineLevel="0" collapsed="false">
      <c r="F899" s="260"/>
      <c r="G899" s="260"/>
      <c r="H899" s="260"/>
    </row>
    <row r="900" customFormat="false" ht="12.75" hidden="false" customHeight="false" outlineLevel="0" collapsed="false">
      <c r="F900" s="260"/>
      <c r="G900" s="260"/>
      <c r="H900" s="260"/>
    </row>
    <row r="901" customFormat="false" ht="12.75" hidden="false" customHeight="false" outlineLevel="0" collapsed="false">
      <c r="F901" s="260"/>
      <c r="G901" s="260"/>
      <c r="H901" s="260"/>
    </row>
    <row r="902" customFormat="false" ht="12.75" hidden="false" customHeight="false" outlineLevel="0" collapsed="false">
      <c r="F902" s="260"/>
      <c r="G902" s="260"/>
      <c r="H902" s="260"/>
    </row>
    <row r="903" customFormat="false" ht="12.75" hidden="false" customHeight="false" outlineLevel="0" collapsed="false">
      <c r="F903" s="260"/>
      <c r="G903" s="260"/>
      <c r="H903" s="260"/>
    </row>
    <row r="904" customFormat="false" ht="12.75" hidden="false" customHeight="false" outlineLevel="0" collapsed="false">
      <c r="F904" s="260"/>
      <c r="G904" s="260"/>
      <c r="H904" s="260"/>
    </row>
    <row r="905" customFormat="false" ht="12.75" hidden="false" customHeight="false" outlineLevel="0" collapsed="false">
      <c r="F905" s="260"/>
      <c r="G905" s="260"/>
      <c r="H905" s="260"/>
    </row>
    <row r="906" customFormat="false" ht="12.75" hidden="false" customHeight="false" outlineLevel="0" collapsed="false">
      <c r="F906" s="260"/>
      <c r="G906" s="260"/>
      <c r="H906" s="260"/>
    </row>
    <row r="907" customFormat="false" ht="12.75" hidden="false" customHeight="false" outlineLevel="0" collapsed="false">
      <c r="F907" s="260"/>
      <c r="G907" s="260"/>
      <c r="H907" s="260"/>
    </row>
    <row r="908" customFormat="false" ht="12.75" hidden="false" customHeight="false" outlineLevel="0" collapsed="false">
      <c r="F908" s="260"/>
      <c r="G908" s="260"/>
      <c r="H908" s="260"/>
    </row>
    <row r="909" customFormat="false" ht="12.75" hidden="false" customHeight="false" outlineLevel="0" collapsed="false">
      <c r="F909" s="260"/>
      <c r="G909" s="260"/>
      <c r="H909" s="260"/>
    </row>
    <row r="910" customFormat="false" ht="12.75" hidden="false" customHeight="false" outlineLevel="0" collapsed="false">
      <c r="F910" s="260"/>
      <c r="G910" s="260"/>
      <c r="H910" s="260"/>
    </row>
    <row r="911" customFormat="false" ht="12.75" hidden="false" customHeight="false" outlineLevel="0" collapsed="false">
      <c r="F911" s="260"/>
      <c r="G911" s="260"/>
      <c r="H911" s="260"/>
    </row>
    <row r="912" customFormat="false" ht="12.75" hidden="false" customHeight="false" outlineLevel="0" collapsed="false">
      <c r="F912" s="260"/>
      <c r="G912" s="260"/>
      <c r="H912" s="260"/>
    </row>
    <row r="913" customFormat="false" ht="12.75" hidden="false" customHeight="false" outlineLevel="0" collapsed="false">
      <c r="F913" s="260"/>
      <c r="G913" s="260"/>
      <c r="H913" s="260"/>
    </row>
    <row r="914" customFormat="false" ht="12.75" hidden="false" customHeight="false" outlineLevel="0" collapsed="false">
      <c r="F914" s="260"/>
      <c r="G914" s="260"/>
      <c r="H914" s="260"/>
    </row>
    <row r="915" customFormat="false" ht="12.75" hidden="false" customHeight="false" outlineLevel="0" collapsed="false">
      <c r="F915" s="260"/>
      <c r="G915" s="260"/>
      <c r="H915" s="260"/>
    </row>
    <row r="916" customFormat="false" ht="12.75" hidden="false" customHeight="false" outlineLevel="0" collapsed="false">
      <c r="F916" s="260"/>
      <c r="G916" s="260"/>
      <c r="H916" s="260"/>
    </row>
    <row r="917" customFormat="false" ht="12.75" hidden="false" customHeight="false" outlineLevel="0" collapsed="false">
      <c r="F917" s="260"/>
      <c r="G917" s="260"/>
      <c r="H917" s="260"/>
    </row>
    <row r="918" customFormat="false" ht="12.75" hidden="false" customHeight="false" outlineLevel="0" collapsed="false">
      <c r="F918" s="260"/>
      <c r="G918" s="260"/>
      <c r="H918" s="260"/>
    </row>
    <row r="919" customFormat="false" ht="12.75" hidden="false" customHeight="false" outlineLevel="0" collapsed="false">
      <c r="F919" s="260"/>
      <c r="G919" s="260"/>
      <c r="H919" s="260"/>
    </row>
    <row r="920" customFormat="false" ht="12.75" hidden="false" customHeight="false" outlineLevel="0" collapsed="false">
      <c r="F920" s="260"/>
      <c r="G920" s="260"/>
      <c r="H920" s="260"/>
    </row>
    <row r="921" customFormat="false" ht="12.75" hidden="false" customHeight="false" outlineLevel="0" collapsed="false">
      <c r="F921" s="260"/>
      <c r="G921" s="260"/>
      <c r="H921" s="260"/>
    </row>
    <row r="922" customFormat="false" ht="12.75" hidden="false" customHeight="false" outlineLevel="0" collapsed="false">
      <c r="F922" s="260"/>
      <c r="G922" s="260"/>
      <c r="H922" s="260"/>
    </row>
    <row r="923" customFormat="false" ht="12.75" hidden="false" customHeight="false" outlineLevel="0" collapsed="false">
      <c r="F923" s="260"/>
      <c r="G923" s="260"/>
      <c r="H923" s="260"/>
    </row>
    <row r="924" customFormat="false" ht="12.75" hidden="false" customHeight="false" outlineLevel="0" collapsed="false">
      <c r="F924" s="260"/>
      <c r="G924" s="260"/>
      <c r="H924" s="260"/>
    </row>
    <row r="925" customFormat="false" ht="12.75" hidden="false" customHeight="false" outlineLevel="0" collapsed="false">
      <c r="F925" s="260"/>
      <c r="G925" s="260"/>
      <c r="H925" s="260"/>
    </row>
    <row r="926" customFormat="false" ht="12.75" hidden="false" customHeight="false" outlineLevel="0" collapsed="false">
      <c r="F926" s="260"/>
      <c r="G926" s="260"/>
      <c r="H926" s="260"/>
    </row>
    <row r="927" customFormat="false" ht="12.75" hidden="false" customHeight="false" outlineLevel="0" collapsed="false">
      <c r="F927" s="260"/>
      <c r="G927" s="260"/>
      <c r="H927" s="260"/>
    </row>
    <row r="928" customFormat="false" ht="12.75" hidden="false" customHeight="false" outlineLevel="0" collapsed="false">
      <c r="F928" s="260"/>
      <c r="G928" s="260"/>
      <c r="H928" s="260"/>
    </row>
    <row r="929" customFormat="false" ht="12.75" hidden="false" customHeight="false" outlineLevel="0" collapsed="false">
      <c r="F929" s="260"/>
      <c r="G929" s="260"/>
      <c r="H929" s="260"/>
    </row>
    <row r="930" customFormat="false" ht="12.75" hidden="false" customHeight="false" outlineLevel="0" collapsed="false">
      <c r="F930" s="260"/>
      <c r="G930" s="260"/>
      <c r="H930" s="260"/>
    </row>
    <row r="931" customFormat="false" ht="12.75" hidden="false" customHeight="false" outlineLevel="0" collapsed="false">
      <c r="F931" s="260"/>
      <c r="G931" s="260"/>
      <c r="H931" s="260"/>
    </row>
    <row r="932" customFormat="false" ht="12.75" hidden="false" customHeight="false" outlineLevel="0" collapsed="false">
      <c r="F932" s="260"/>
      <c r="G932" s="260"/>
      <c r="H932" s="260"/>
    </row>
    <row r="933" customFormat="false" ht="12.75" hidden="false" customHeight="false" outlineLevel="0" collapsed="false">
      <c r="F933" s="260"/>
      <c r="G933" s="260"/>
      <c r="H933" s="260"/>
    </row>
    <row r="934" customFormat="false" ht="12.75" hidden="false" customHeight="false" outlineLevel="0" collapsed="false">
      <c r="F934" s="260"/>
      <c r="G934" s="260"/>
      <c r="H934" s="260"/>
    </row>
    <row r="935" customFormat="false" ht="12.75" hidden="false" customHeight="false" outlineLevel="0" collapsed="false">
      <c r="F935" s="260"/>
      <c r="G935" s="260"/>
      <c r="H935" s="260"/>
    </row>
    <row r="936" customFormat="false" ht="12.75" hidden="false" customHeight="false" outlineLevel="0" collapsed="false">
      <c r="F936" s="260"/>
      <c r="G936" s="260"/>
      <c r="H936" s="260"/>
    </row>
    <row r="937" customFormat="false" ht="12.75" hidden="false" customHeight="false" outlineLevel="0" collapsed="false">
      <c r="F937" s="260"/>
      <c r="G937" s="260"/>
      <c r="H937" s="260"/>
    </row>
    <row r="938" customFormat="false" ht="12.75" hidden="false" customHeight="false" outlineLevel="0" collapsed="false">
      <c r="F938" s="260"/>
      <c r="G938" s="260"/>
      <c r="H938" s="260"/>
    </row>
    <row r="939" customFormat="false" ht="12.75" hidden="false" customHeight="false" outlineLevel="0" collapsed="false">
      <c r="F939" s="260"/>
      <c r="G939" s="260"/>
      <c r="H939" s="260"/>
    </row>
    <row r="940" customFormat="false" ht="12.75" hidden="false" customHeight="false" outlineLevel="0" collapsed="false">
      <c r="F940" s="260"/>
      <c r="G940" s="260"/>
      <c r="H940" s="260"/>
    </row>
    <row r="941" customFormat="false" ht="12.75" hidden="false" customHeight="false" outlineLevel="0" collapsed="false">
      <c r="F941" s="260"/>
      <c r="G941" s="260"/>
      <c r="H941" s="260"/>
    </row>
    <row r="942" customFormat="false" ht="12.75" hidden="false" customHeight="false" outlineLevel="0" collapsed="false">
      <c r="F942" s="260"/>
      <c r="G942" s="260"/>
      <c r="H942" s="260"/>
    </row>
    <row r="943" customFormat="false" ht="12.75" hidden="false" customHeight="false" outlineLevel="0" collapsed="false">
      <c r="F943" s="260"/>
      <c r="G943" s="260"/>
      <c r="H943" s="260"/>
    </row>
    <row r="944" customFormat="false" ht="12.75" hidden="false" customHeight="false" outlineLevel="0" collapsed="false">
      <c r="F944" s="260"/>
      <c r="G944" s="260"/>
      <c r="H944" s="260"/>
    </row>
    <row r="945" customFormat="false" ht="12.75" hidden="false" customHeight="false" outlineLevel="0" collapsed="false">
      <c r="F945" s="260"/>
      <c r="G945" s="260"/>
      <c r="H945" s="260"/>
    </row>
    <row r="946" customFormat="false" ht="12.75" hidden="false" customHeight="false" outlineLevel="0" collapsed="false">
      <c r="F946" s="260"/>
      <c r="G946" s="260"/>
      <c r="H946" s="260"/>
    </row>
    <row r="947" customFormat="false" ht="12.75" hidden="false" customHeight="false" outlineLevel="0" collapsed="false">
      <c r="F947" s="260"/>
      <c r="G947" s="260"/>
      <c r="H947" s="260"/>
    </row>
    <row r="948" customFormat="false" ht="12.75" hidden="false" customHeight="false" outlineLevel="0" collapsed="false">
      <c r="F948" s="260"/>
      <c r="G948" s="260"/>
      <c r="H948" s="260"/>
    </row>
    <row r="949" customFormat="false" ht="12.75" hidden="false" customHeight="false" outlineLevel="0" collapsed="false">
      <c r="F949" s="260"/>
      <c r="G949" s="260"/>
      <c r="H949" s="260"/>
    </row>
    <row r="950" customFormat="false" ht="12.75" hidden="false" customHeight="false" outlineLevel="0" collapsed="false">
      <c r="F950" s="260"/>
      <c r="G950" s="260"/>
      <c r="H950" s="260"/>
    </row>
    <row r="951" customFormat="false" ht="12.75" hidden="false" customHeight="false" outlineLevel="0" collapsed="false">
      <c r="F951" s="260"/>
      <c r="G951" s="260"/>
      <c r="H951" s="260"/>
    </row>
    <row r="952" customFormat="false" ht="12.75" hidden="false" customHeight="false" outlineLevel="0" collapsed="false">
      <c r="F952" s="260"/>
      <c r="G952" s="260"/>
      <c r="H952" s="260"/>
    </row>
    <row r="953" customFormat="false" ht="12.75" hidden="false" customHeight="false" outlineLevel="0" collapsed="false">
      <c r="F953" s="260"/>
      <c r="G953" s="260"/>
      <c r="H953" s="260"/>
    </row>
    <row r="954" customFormat="false" ht="12.75" hidden="false" customHeight="false" outlineLevel="0" collapsed="false">
      <c r="F954" s="260"/>
      <c r="G954" s="260"/>
      <c r="H954" s="260"/>
    </row>
    <row r="955" customFormat="false" ht="12.75" hidden="false" customHeight="false" outlineLevel="0" collapsed="false">
      <c r="F955" s="260"/>
      <c r="G955" s="260"/>
      <c r="H955" s="260"/>
    </row>
    <row r="956" customFormat="false" ht="12.75" hidden="false" customHeight="false" outlineLevel="0" collapsed="false">
      <c r="F956" s="260"/>
      <c r="G956" s="260"/>
      <c r="H956" s="260"/>
    </row>
    <row r="957" customFormat="false" ht="12.75" hidden="false" customHeight="false" outlineLevel="0" collapsed="false">
      <c r="F957" s="260"/>
      <c r="G957" s="260"/>
      <c r="H957" s="260"/>
    </row>
    <row r="958" customFormat="false" ht="12.75" hidden="false" customHeight="false" outlineLevel="0" collapsed="false">
      <c r="F958" s="260"/>
      <c r="G958" s="260"/>
      <c r="H958" s="260"/>
    </row>
    <row r="959" customFormat="false" ht="12.75" hidden="false" customHeight="false" outlineLevel="0" collapsed="false">
      <c r="F959" s="260"/>
      <c r="G959" s="260"/>
      <c r="H959" s="260"/>
    </row>
    <row r="960" customFormat="false" ht="12.75" hidden="false" customHeight="false" outlineLevel="0" collapsed="false">
      <c r="F960" s="260"/>
      <c r="G960" s="260"/>
      <c r="H960" s="260"/>
    </row>
    <row r="961" customFormat="false" ht="12.75" hidden="false" customHeight="false" outlineLevel="0" collapsed="false">
      <c r="F961" s="260"/>
      <c r="G961" s="260"/>
      <c r="H961" s="260"/>
    </row>
    <row r="962" customFormat="false" ht="12.75" hidden="false" customHeight="false" outlineLevel="0" collapsed="false">
      <c r="F962" s="260"/>
      <c r="G962" s="260"/>
      <c r="H962" s="260"/>
    </row>
    <row r="963" customFormat="false" ht="12.75" hidden="false" customHeight="false" outlineLevel="0" collapsed="false">
      <c r="F963" s="260"/>
      <c r="G963" s="260"/>
      <c r="H963" s="260"/>
    </row>
    <row r="964" customFormat="false" ht="12.75" hidden="false" customHeight="false" outlineLevel="0" collapsed="false">
      <c r="F964" s="260"/>
      <c r="G964" s="260"/>
      <c r="H964" s="260"/>
    </row>
    <row r="965" customFormat="false" ht="12.75" hidden="false" customHeight="false" outlineLevel="0" collapsed="false">
      <c r="F965" s="260"/>
      <c r="G965" s="260"/>
      <c r="H965" s="260"/>
    </row>
    <row r="966" customFormat="false" ht="12.75" hidden="false" customHeight="false" outlineLevel="0" collapsed="false">
      <c r="F966" s="260"/>
      <c r="G966" s="260"/>
      <c r="H966" s="260"/>
    </row>
    <row r="967" customFormat="false" ht="12.75" hidden="false" customHeight="false" outlineLevel="0" collapsed="false">
      <c r="F967" s="260"/>
      <c r="G967" s="260"/>
      <c r="H967" s="260"/>
    </row>
    <row r="968" customFormat="false" ht="12.75" hidden="false" customHeight="false" outlineLevel="0" collapsed="false">
      <c r="F968" s="260"/>
      <c r="G968" s="260"/>
      <c r="H968" s="260"/>
    </row>
    <row r="969" customFormat="false" ht="12.75" hidden="false" customHeight="false" outlineLevel="0" collapsed="false">
      <c r="F969" s="260"/>
      <c r="G969" s="260"/>
      <c r="H969" s="260"/>
    </row>
    <row r="970" customFormat="false" ht="12.75" hidden="false" customHeight="false" outlineLevel="0" collapsed="false">
      <c r="F970" s="260"/>
      <c r="G970" s="260"/>
      <c r="H970" s="260"/>
    </row>
    <row r="971" customFormat="false" ht="12.75" hidden="false" customHeight="false" outlineLevel="0" collapsed="false">
      <c r="F971" s="260"/>
      <c r="G971" s="260"/>
      <c r="H971" s="260"/>
    </row>
    <row r="972" customFormat="false" ht="12.75" hidden="false" customHeight="false" outlineLevel="0" collapsed="false">
      <c r="F972" s="260"/>
      <c r="G972" s="260"/>
      <c r="H972" s="260"/>
    </row>
    <row r="973" customFormat="false" ht="12.75" hidden="false" customHeight="false" outlineLevel="0" collapsed="false">
      <c r="F973" s="260"/>
      <c r="G973" s="260"/>
      <c r="H973" s="260"/>
    </row>
    <row r="974" customFormat="false" ht="12.75" hidden="false" customHeight="false" outlineLevel="0" collapsed="false">
      <c r="F974" s="260"/>
      <c r="G974" s="260"/>
      <c r="H974" s="260"/>
    </row>
    <row r="975" customFormat="false" ht="12.75" hidden="false" customHeight="false" outlineLevel="0" collapsed="false">
      <c r="F975" s="260"/>
      <c r="G975" s="260"/>
      <c r="H975" s="260"/>
    </row>
    <row r="976" customFormat="false" ht="12.75" hidden="false" customHeight="false" outlineLevel="0" collapsed="false">
      <c r="F976" s="260"/>
      <c r="G976" s="260"/>
      <c r="H976" s="260"/>
    </row>
    <row r="977" customFormat="false" ht="12.75" hidden="false" customHeight="false" outlineLevel="0" collapsed="false">
      <c r="F977" s="260"/>
      <c r="G977" s="260"/>
      <c r="H977" s="260"/>
    </row>
    <row r="978" customFormat="false" ht="12.75" hidden="false" customHeight="false" outlineLevel="0" collapsed="false">
      <c r="F978" s="260"/>
      <c r="G978" s="260"/>
      <c r="H978" s="260"/>
    </row>
    <row r="979" customFormat="false" ht="12.75" hidden="false" customHeight="false" outlineLevel="0" collapsed="false">
      <c r="F979" s="260"/>
      <c r="G979" s="260"/>
      <c r="H979" s="260"/>
    </row>
    <row r="980" customFormat="false" ht="12.75" hidden="false" customHeight="false" outlineLevel="0" collapsed="false">
      <c r="F980" s="260"/>
      <c r="G980" s="260"/>
      <c r="H980" s="260"/>
    </row>
    <row r="981" customFormat="false" ht="12.75" hidden="false" customHeight="false" outlineLevel="0" collapsed="false">
      <c r="F981" s="260"/>
      <c r="G981" s="260"/>
      <c r="H981" s="260"/>
    </row>
    <row r="982" customFormat="false" ht="12.75" hidden="false" customHeight="false" outlineLevel="0" collapsed="false">
      <c r="F982" s="260"/>
      <c r="G982" s="260"/>
      <c r="H982" s="260"/>
    </row>
    <row r="983" customFormat="false" ht="12.75" hidden="false" customHeight="false" outlineLevel="0" collapsed="false">
      <c r="F983" s="260"/>
      <c r="G983" s="260"/>
      <c r="H983" s="260"/>
    </row>
    <row r="984" customFormat="false" ht="12.75" hidden="false" customHeight="false" outlineLevel="0" collapsed="false">
      <c r="F984" s="260"/>
      <c r="G984" s="260"/>
      <c r="H984" s="260"/>
    </row>
    <row r="985" customFormat="false" ht="12.75" hidden="false" customHeight="false" outlineLevel="0" collapsed="false">
      <c r="F985" s="260"/>
      <c r="G985" s="260"/>
      <c r="H985" s="260"/>
    </row>
    <row r="986" customFormat="false" ht="12.75" hidden="false" customHeight="false" outlineLevel="0" collapsed="false">
      <c r="F986" s="260"/>
      <c r="G986" s="260"/>
      <c r="H986" s="260"/>
    </row>
    <row r="987" customFormat="false" ht="12.75" hidden="false" customHeight="false" outlineLevel="0" collapsed="false">
      <c r="F987" s="260"/>
      <c r="G987" s="260"/>
      <c r="H987" s="260"/>
    </row>
    <row r="988" customFormat="false" ht="12.75" hidden="false" customHeight="false" outlineLevel="0" collapsed="false">
      <c r="F988" s="260"/>
      <c r="G988" s="260"/>
      <c r="H988" s="260"/>
    </row>
    <row r="989" customFormat="false" ht="12.75" hidden="false" customHeight="false" outlineLevel="0" collapsed="false">
      <c r="F989" s="260"/>
      <c r="G989" s="260"/>
      <c r="H989" s="260"/>
    </row>
    <row r="990" customFormat="false" ht="12.75" hidden="false" customHeight="false" outlineLevel="0" collapsed="false">
      <c r="F990" s="260"/>
      <c r="G990" s="260"/>
      <c r="H990" s="260"/>
    </row>
    <row r="991" customFormat="false" ht="12.75" hidden="false" customHeight="false" outlineLevel="0" collapsed="false">
      <c r="F991" s="260"/>
      <c r="G991" s="260"/>
      <c r="H991" s="260"/>
    </row>
    <row r="992" customFormat="false" ht="12.75" hidden="false" customHeight="false" outlineLevel="0" collapsed="false">
      <c r="F992" s="260"/>
      <c r="G992" s="260"/>
      <c r="H992" s="260"/>
    </row>
    <row r="993" customFormat="false" ht="12.75" hidden="false" customHeight="false" outlineLevel="0" collapsed="false">
      <c r="F993" s="260"/>
      <c r="G993" s="260"/>
      <c r="H993" s="260"/>
    </row>
    <row r="994" customFormat="false" ht="12.75" hidden="false" customHeight="false" outlineLevel="0" collapsed="false">
      <c r="F994" s="260"/>
      <c r="G994" s="260"/>
      <c r="H994" s="260"/>
    </row>
    <row r="995" customFormat="false" ht="12.75" hidden="false" customHeight="false" outlineLevel="0" collapsed="false">
      <c r="F995" s="260"/>
      <c r="G995" s="260"/>
      <c r="H995" s="260"/>
    </row>
    <row r="996" customFormat="false" ht="12.75" hidden="false" customHeight="false" outlineLevel="0" collapsed="false">
      <c r="F996" s="260"/>
      <c r="G996" s="260"/>
      <c r="H996" s="260"/>
    </row>
    <row r="997" customFormat="false" ht="12.75" hidden="false" customHeight="false" outlineLevel="0" collapsed="false">
      <c r="F997" s="260"/>
      <c r="G997" s="260"/>
      <c r="H997" s="260"/>
    </row>
    <row r="998" customFormat="false" ht="12.75" hidden="false" customHeight="false" outlineLevel="0" collapsed="false">
      <c r="F998" s="260"/>
      <c r="G998" s="260"/>
      <c r="H998" s="260"/>
    </row>
    <row r="999" customFormat="false" ht="12.75" hidden="false" customHeight="false" outlineLevel="0" collapsed="false">
      <c r="F999" s="260"/>
      <c r="G999" s="260"/>
      <c r="H999" s="260"/>
    </row>
    <row r="1000" customFormat="false" ht="12.75" hidden="false" customHeight="false" outlineLevel="0" collapsed="false">
      <c r="F1000" s="260"/>
      <c r="G1000" s="260"/>
      <c r="H1000" s="260"/>
    </row>
    <row r="1001" customFormat="false" ht="12.75" hidden="false" customHeight="false" outlineLevel="0" collapsed="false">
      <c r="F1001" s="260"/>
      <c r="G1001" s="260"/>
      <c r="H1001" s="260"/>
    </row>
    <row r="1002" customFormat="false" ht="12.75" hidden="false" customHeight="false" outlineLevel="0" collapsed="false">
      <c r="F1002" s="260"/>
      <c r="G1002" s="260"/>
      <c r="H1002" s="260"/>
    </row>
    <row r="1003" customFormat="false" ht="12.75" hidden="false" customHeight="false" outlineLevel="0" collapsed="false">
      <c r="F1003" s="260"/>
      <c r="G1003" s="260"/>
      <c r="H1003" s="260"/>
    </row>
    <row r="1004" customFormat="false" ht="12.75" hidden="false" customHeight="false" outlineLevel="0" collapsed="false">
      <c r="F1004" s="260"/>
      <c r="G1004" s="260"/>
      <c r="H1004" s="260"/>
    </row>
    <row r="1005" customFormat="false" ht="12.75" hidden="false" customHeight="false" outlineLevel="0" collapsed="false">
      <c r="F1005" s="260"/>
      <c r="G1005" s="260"/>
      <c r="H1005" s="260"/>
    </row>
    <row r="1006" customFormat="false" ht="12.75" hidden="false" customHeight="false" outlineLevel="0" collapsed="false">
      <c r="F1006" s="260"/>
      <c r="G1006" s="260"/>
      <c r="H1006" s="260"/>
    </row>
    <row r="1007" customFormat="false" ht="12.75" hidden="false" customHeight="false" outlineLevel="0" collapsed="false">
      <c r="F1007" s="260"/>
      <c r="G1007" s="260"/>
      <c r="H1007" s="260"/>
    </row>
    <row r="1008" customFormat="false" ht="12.75" hidden="false" customHeight="false" outlineLevel="0" collapsed="false">
      <c r="F1008" s="260"/>
      <c r="G1008" s="260"/>
      <c r="H1008" s="260"/>
    </row>
    <row r="1009" customFormat="false" ht="12.75" hidden="false" customHeight="false" outlineLevel="0" collapsed="false">
      <c r="F1009" s="260"/>
      <c r="G1009" s="260"/>
      <c r="H1009" s="260"/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2001-01-31T14:09:11Z</dcterms:created>
  <dc:creator>Enron</dc:creator>
  <dc:description/>
  <dc:language>en-US</dc:language>
  <cp:lastModifiedBy>jfiscus</cp:lastModifiedBy>
  <cp:lastPrinted>2001-12-28T13:19:31Z</cp:lastPrinted>
  <dcterms:modified xsi:type="dcterms:W3CDTF">2001-12-28T13:37:07Z</dcterms:modified>
  <cp:revision>0</cp:revision>
  <dc:subject/>
  <dc:title/>
</cp:coreProperties>
</file>