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24.xml" ContentType="application/vnd.openxmlformats-officedocument.spreadsheetml.worksheet+xml"/>
  <Override PartName="/xl/worksheets/sheet1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NG-Jan." sheetId="1" state="visible" r:id="rId3"/>
    <sheet name="TW-Jan." sheetId="2" state="visible" r:id="rId4"/>
    <sheet name="NNG-Feb." sheetId="3" state="visible" r:id="rId5"/>
    <sheet name="TW-Feb." sheetId="4" state="visible" r:id="rId6"/>
    <sheet name="NNG-Mar." sheetId="5" state="visible" r:id="rId7"/>
    <sheet name="TW-Mar." sheetId="6" state="visible" r:id="rId8"/>
    <sheet name="NNG-Apr." sheetId="7" state="visible" r:id="rId9"/>
    <sheet name="TW-Apr." sheetId="8" state="visible" r:id="rId10"/>
    <sheet name="NNG-May" sheetId="9" state="visible" r:id="rId11"/>
    <sheet name="TW-May" sheetId="10" state="visible" r:id="rId12"/>
    <sheet name="NNG-Jun" sheetId="11" state="visible" r:id="rId13"/>
    <sheet name="TW-Jun" sheetId="12" state="visible" r:id="rId14"/>
    <sheet name="NNG-Jul" sheetId="13" state="visible" r:id="rId15"/>
    <sheet name="TW &amp; ETS-Jul" sheetId="14" state="visible" r:id="rId16"/>
    <sheet name="NNG-Aug" sheetId="15" state="visible" r:id="rId17"/>
    <sheet name="TW &amp; ETS-Aug" sheetId="16" state="visible" r:id="rId18"/>
    <sheet name="NNG-Sep" sheetId="17" state="visible" r:id="rId19"/>
    <sheet name="TW &amp; ETS-Sep" sheetId="18" state="visible" r:id="rId20"/>
    <sheet name="NNG-Oct" sheetId="19" state="visible" r:id="rId21"/>
    <sheet name="TW &amp; ETS-Oct" sheetId="20" state="visible" r:id="rId22"/>
    <sheet name="NNG-Nov" sheetId="21" state="visible" r:id="rId23"/>
    <sheet name="TW &amp; ETS-Nov" sheetId="22" state="visible" r:id="rId24"/>
    <sheet name="NNG-Dec" sheetId="23" state="visible" r:id="rId25"/>
    <sheet name="TW &amp; ETS-Dec" sheetId="24" state="visible" r:id="rId26"/>
  </sheets>
  <definedNames>
    <definedName function="false" hidden="false" localSheetId="0" name="_xlnm.Print_Area" vbProcedure="false">'NNG-Jan.'!$A$1:$AD$54,'NNG-Jan.'!$A$1:$AD$59,'NNG-Jan.'!$A$1:$AD$59,'NNG-Jan.'!$A$1:$AD$54,'NNG-Jan.'!$A$1:$AD$54,'NNG-Jan.'!$A$1:$AD$59,'NNG-Jan.'!$A$1:$AD$54,'NNG-Jan.'!$A$1:$AD$54,'NNG-Jan.'!$A$1:$AD$54,'NNG-Jan.'!$A$1:$AD$59,'NNG-Jan.'!$A$1:$AD$59,'NNG-Jan.'!$A$1:$AD$59,'NNG-Jan.'!$A$1:$AD$59,'NNG-Jan.'!$A$1:$AD$59,'NNG-Jan.'!$A$1:$AD$59,'NNG-Jan.'!$A$1:$AD$59,'NNG-Jan.'!$A$1:$AD$59,'NNG-Jan.'!$A$1:$AD$59,'NNG-Jan.'!$A$1:$AD$54,'NNG-Jan.'!$A$1:$AD$54,'NNG-Jan.'!$A$1:$AD$54,'NNG-Jan.'!$A$1:$AD$54,'NNG-Jan.'!$A$1:$AD$54,'NNG-Jan.'!$A$1:$AD$54</definedName>
    <definedName function="false" hidden="false" name="CEVAR" vbProcedure="false">#REF!</definedName>
    <definedName function="false" hidden="false" name="CUREST" vbProcedure="false">#REF!</definedName>
    <definedName function="false" hidden="false" name="LATESTFC" vbProcedure="false">'NNG-Jan.'!$A$1:$AD$54</definedName>
    <definedName function="false" hidden="false" name="PLAN" vbProcedure="false">#REF!</definedName>
    <definedName function="false" hidden="false" name="PLANVAR" vbProcedure="false">#REF!</definedName>
    <definedName function="false" hidden="false" name="PRFCVAR" vbProcedure="false">#REF!</definedName>
    <definedName function="false" hidden="false" name="PRIORFC" vbProcedure="false">#REF!</definedName>
    <definedName function="false" hidden="false" name="SHORT" vbProcedure="false">#REF!</definedName>
    <definedName function="false" hidden="false" name="\F" vbProcedure="false">'NNG-Jan.'!$C$57:$D$59</definedName>
    <definedName function="false" hidden="false" name="\P" vbProcedure="false">'NNG-Jan.'!$C$63:$D$69</definedName>
    <definedName function="false" hidden="false" localSheetId="0" name="Excel_BuiltIn_Print_Area" vbProcedure="false">'NNG-Jan.'!$A$1:$AD$54</definedName>
    <definedName function="false" hidden="false" localSheetId="1" name="Excel_BuiltIn_Print_Area" vbProcedure="false">'TW-Jan.'!$A$1:$AD$54</definedName>
    <definedName function="false" hidden="false" localSheetId="1" name="LATESTFC" vbProcedure="false">'TW-Jan.'!$A$1:$AD$54</definedName>
    <definedName function="false" hidden="false" localSheetId="1" name="\F" vbProcedure="false">'TW-Jan.'!$C$57:$D$59</definedName>
    <definedName function="false" hidden="false" localSheetId="1" name="\P" vbProcedure="false">'TW-Jan.'!$C$63:$D$69</definedName>
    <definedName function="false" hidden="false" localSheetId="2" name="Excel_BuiltIn_Print_Area" vbProcedure="false">'NNG-Feb.'!$A$1:$AD$54</definedName>
    <definedName function="false" hidden="false" localSheetId="2" name="LATESTFC" vbProcedure="false">'NNG-Feb.'!$A$1:$AD$54</definedName>
    <definedName function="false" hidden="false" localSheetId="2" name="\F" vbProcedure="false">'NNG-Feb.'!$C$57:$D$59</definedName>
    <definedName function="false" hidden="false" localSheetId="2" name="\P" vbProcedure="false">'NNG-Feb.'!$C$63:$D$69</definedName>
    <definedName function="false" hidden="false" localSheetId="3" name="Excel_BuiltIn_Print_Area" vbProcedure="false">'TW-Feb.'!$A$1:$AD$54</definedName>
    <definedName function="false" hidden="false" localSheetId="3" name="LATESTFC" vbProcedure="false">'TW-Feb.'!$A$1:$AD$54</definedName>
    <definedName function="false" hidden="false" localSheetId="3" name="\F" vbProcedure="false">'TW-Feb.'!$C$57:$D$59</definedName>
    <definedName function="false" hidden="false" localSheetId="3" name="\P" vbProcedure="false">'TW-Feb.'!$C$63:$D$69</definedName>
    <definedName function="false" hidden="false" localSheetId="4" name="Excel_BuiltIn_Print_Area" vbProcedure="false">'NNG-Mar.'!$A$1:$AD$54</definedName>
    <definedName function="false" hidden="false" localSheetId="4" name="LATESTFC" vbProcedure="false">'NNG-Mar.'!$A$1:$AD$54</definedName>
    <definedName function="false" hidden="false" localSheetId="4" name="\F" vbProcedure="false">'NNG-Mar.'!$C$57:$D$59</definedName>
    <definedName function="false" hidden="false" localSheetId="4" name="\P" vbProcedure="false">'NNG-Mar.'!$C$63:$D$69</definedName>
    <definedName function="false" hidden="false" localSheetId="5" name="Excel_BuiltIn_Print_Area" vbProcedure="false">'TW-Mar.'!$A$1:$AD$54</definedName>
    <definedName function="false" hidden="false" localSheetId="5" name="LATESTFC" vbProcedure="false">'TW-Mar.'!$A$1:$AD$54</definedName>
    <definedName function="false" hidden="false" localSheetId="5" name="\F" vbProcedure="false">'TW-Mar.'!$C$57:$D$59</definedName>
    <definedName function="false" hidden="false" localSheetId="5" name="\P" vbProcedure="false">'TW-Mar.'!$C$63:$D$69</definedName>
    <definedName function="false" hidden="false" localSheetId="6" name="Excel_BuiltIn_Print_Area" vbProcedure="false">'NNG-Apr.'!$A$1:$AD$54</definedName>
    <definedName function="false" hidden="false" localSheetId="6" name="LATESTFC" vbProcedure="false">'NNG-Apr.'!$A$1:$AD$54</definedName>
    <definedName function="false" hidden="false" localSheetId="6" name="\F" vbProcedure="false">'NNG-Apr.'!$C$57:$D$59</definedName>
    <definedName function="false" hidden="false" localSheetId="6" name="\P" vbProcedure="false">'NNG-Apr.'!$C$63:$D$69</definedName>
    <definedName function="false" hidden="false" localSheetId="7" name="Excel_BuiltIn_Print_Area" vbProcedure="false">'TW-Apr.'!$A$1:$AD$54</definedName>
    <definedName function="false" hidden="false" localSheetId="7" name="LATESTFC" vbProcedure="false">'TW-Apr.'!$A$1:$AD$54</definedName>
    <definedName function="false" hidden="false" localSheetId="7" name="\F" vbProcedure="false">'TW-Apr.'!$C$57:$D$59</definedName>
    <definedName function="false" hidden="false" localSheetId="7" name="\P" vbProcedure="false">'TW-Apr.'!$C$63:$D$69</definedName>
    <definedName function="false" hidden="false" localSheetId="8" name="Excel_BuiltIn_Print_Area" vbProcedure="false">'NNG-May'!$A$1:$AD$54</definedName>
    <definedName function="false" hidden="false" localSheetId="8" name="LATESTFC" vbProcedure="false">'NNG-May'!$A$1:$AD$54</definedName>
    <definedName function="false" hidden="false" localSheetId="8" name="\F" vbProcedure="false">'NNG-May'!$C$57:$D$59</definedName>
    <definedName function="false" hidden="false" localSheetId="8" name="\P" vbProcedure="false">'NNG-May'!$C$63:$D$69</definedName>
    <definedName function="false" hidden="false" localSheetId="9" name="Excel_BuiltIn_Print_Area" vbProcedure="false">'TW-May'!$A$1:$AD$54</definedName>
    <definedName function="false" hidden="false" localSheetId="9" name="LATESTFC" vbProcedure="false">'TW-May'!$A$1:$AD$54</definedName>
    <definedName function="false" hidden="false" localSheetId="9" name="\F" vbProcedure="false">'TW-May'!$C$57:$D$59</definedName>
    <definedName function="false" hidden="false" localSheetId="9" name="\P" vbProcedure="false">'TW-May'!$C$63:$D$69</definedName>
    <definedName function="false" hidden="false" localSheetId="10" name="Excel_BuiltIn_Print_Area" vbProcedure="false">'NNG-Jun'!$A$1:$AD$54</definedName>
    <definedName function="false" hidden="false" localSheetId="10" name="LATESTFC" vbProcedure="false">'NNG-Jun'!$A$1:$AD$54</definedName>
    <definedName function="false" hidden="false" localSheetId="10" name="\F" vbProcedure="false">'NNG-Jun'!$C$57:$D$59</definedName>
    <definedName function="false" hidden="false" localSheetId="10" name="\P" vbProcedure="false">'NNG-Jun'!$C$63:$D$69</definedName>
    <definedName function="false" hidden="false" localSheetId="11" name="Excel_BuiltIn_Print_Area" vbProcedure="false">'TW-Jun'!$A$1:$AD$54</definedName>
    <definedName function="false" hidden="false" localSheetId="11" name="LATESTFC" vbProcedure="false">'TW-Jun'!$A$1:$AD$54</definedName>
    <definedName function="false" hidden="false" localSheetId="11" name="\F" vbProcedure="false">'TW-Jun'!$C$57:$D$59</definedName>
    <definedName function="false" hidden="false" localSheetId="11" name="\P" vbProcedure="false">'TW-Jun'!$C$63:$D$69</definedName>
    <definedName function="false" hidden="false" localSheetId="12" name="Excel_BuiltIn_Print_Area" vbProcedure="false">'NNG-Jul'!$A$1:$AD$59</definedName>
    <definedName function="false" hidden="false" localSheetId="12" name="LATESTFC" vbProcedure="false">'NNG-Jul'!$A$1:$AD$59</definedName>
    <definedName function="false" hidden="false" localSheetId="12" name="\F" vbProcedure="false">'NNG-Jul'!$C$62:$D$64</definedName>
    <definedName function="false" hidden="false" localSheetId="12" name="\P" vbProcedure="false">'NNG-Jul'!$C$68:$D$74</definedName>
    <definedName function="false" hidden="false" localSheetId="13" name="Excel_BuiltIn_Print_Area" vbProcedure="false">'TW &amp; ETS-Jul'!$A$1:$AD$59</definedName>
    <definedName function="false" hidden="false" localSheetId="13" name="LATESTFC" vbProcedure="false">'TW &amp; ETS-Jul'!$A$1:$AD$59</definedName>
    <definedName function="false" hidden="false" localSheetId="13" name="\F" vbProcedure="false">'TW &amp; ETS-Jul'!$C$62:$D$64</definedName>
    <definedName function="false" hidden="false" localSheetId="13" name="\P" vbProcedure="false">'TW &amp; ETS-Jul'!$C$68:$D$74</definedName>
    <definedName function="false" hidden="false" localSheetId="14" name="Excel_BuiltIn_Print_Area" vbProcedure="false">'NNG-Aug'!$A$1:$AD$59</definedName>
    <definedName function="false" hidden="false" localSheetId="14" name="LATESTFC" vbProcedure="false">'NNG-Aug'!$A$1:$AD$59</definedName>
    <definedName function="false" hidden="false" localSheetId="14" name="\F" vbProcedure="false">'NNG-Aug'!$C$62:$D$64</definedName>
    <definedName function="false" hidden="false" localSheetId="14" name="\P" vbProcedure="false">'NNG-Aug'!$C$68:$D$74</definedName>
    <definedName function="false" hidden="false" localSheetId="15" name="Excel_BuiltIn_Print_Area" vbProcedure="false">'TW &amp; ETS-Aug'!$A$1:$AD$59</definedName>
    <definedName function="false" hidden="false" localSheetId="15" name="LATESTFC" vbProcedure="false">'TW &amp; ETS-Aug'!$A$1:$AD$59</definedName>
    <definedName function="false" hidden="false" localSheetId="15" name="\F" vbProcedure="false">'TW &amp; ETS-Aug'!$C$62:$D$64</definedName>
    <definedName function="false" hidden="false" localSheetId="15" name="\P" vbProcedure="false">'TW &amp; ETS-Aug'!$C$68:$D$74</definedName>
    <definedName function="false" hidden="false" localSheetId="16" name="Excel_BuiltIn_Print_Area" vbProcedure="false">'NNG-Sep'!$A$1:$AD$59</definedName>
    <definedName function="false" hidden="false" localSheetId="16" name="LATESTFC" vbProcedure="false">'NNG-Sep'!$A$1:$AD$59</definedName>
    <definedName function="false" hidden="false" localSheetId="16" name="\F" vbProcedure="false">'NNG-Sep'!$C$62:$D$64</definedName>
    <definedName function="false" hidden="false" localSheetId="16" name="\P" vbProcedure="false">'NNG-Sep'!$C$68:$D$74</definedName>
    <definedName function="false" hidden="false" localSheetId="17" name="Excel_BuiltIn_Print_Area" vbProcedure="false">'TW &amp; ETS-Sep'!$A$1:$AD$59</definedName>
    <definedName function="false" hidden="false" localSheetId="17" name="LATESTFC" vbProcedure="false">'TW &amp; ETS-Sep'!$A$1:$AD$59</definedName>
    <definedName function="false" hidden="false" localSheetId="17" name="\F" vbProcedure="false">'TW &amp; ETS-Sep'!$C$62:$D$64</definedName>
    <definedName function="false" hidden="false" localSheetId="17" name="\P" vbProcedure="false">'TW &amp; ETS-Sep'!$C$68:$D$74</definedName>
    <definedName function="false" hidden="false" localSheetId="18" name="Excel_BuiltIn_Print_Area" vbProcedure="false">'NNG-Oct'!$A$1:$AD$59</definedName>
    <definedName function="false" hidden="false" localSheetId="18" name="LATESTFC" vbProcedure="false">'NNG-Oct'!$A$1:$AD$59</definedName>
    <definedName function="false" hidden="false" localSheetId="18" name="\F" vbProcedure="false">'NNG-Oct'!$C$62:$D$64</definedName>
    <definedName function="false" hidden="false" localSheetId="18" name="\P" vbProcedure="false">'NNG-Oct'!$C$68:$D$74</definedName>
    <definedName function="false" hidden="false" localSheetId="19" name="Excel_BuiltIn_Print_Area" vbProcedure="false">'TW &amp; ETS-Oct'!$A$1:$AD$59</definedName>
    <definedName function="false" hidden="false" localSheetId="19" name="LATESTFC" vbProcedure="false">'TW &amp; ETS-Oct'!$A$1:$AD$59</definedName>
    <definedName function="false" hidden="false" localSheetId="19" name="\F" vbProcedure="false">'TW &amp; ETS-Oct'!$C$62:$D$64</definedName>
    <definedName function="false" hidden="false" localSheetId="19" name="\P" vbProcedure="false">'TW &amp; ETS-Oct'!$C$68:$D$74</definedName>
    <definedName function="false" hidden="false" localSheetId="20" name="Excel_BuiltIn_Print_Area" vbProcedure="false">'NNG-Nov'!$A$1:$AD$59</definedName>
    <definedName function="false" hidden="false" localSheetId="20" name="LATESTFC" vbProcedure="false">'NNG-Nov'!$A$1:$AD$59</definedName>
    <definedName function="false" hidden="false" localSheetId="20" name="\F" vbProcedure="false">'NNG-Nov'!$C$62:$D$64</definedName>
    <definedName function="false" hidden="false" localSheetId="20" name="\P" vbProcedure="false">'NNG-Nov'!$C$68:$D$74</definedName>
    <definedName function="false" hidden="false" localSheetId="21" name="Excel_BuiltIn_Print_Area" vbProcedure="false">'TW &amp; ETS-Nov'!$A$1:$AD$59</definedName>
    <definedName function="false" hidden="false" localSheetId="21" name="LATESTFC" vbProcedure="false">'TW &amp; ETS-Nov'!$A$1:$AD$59</definedName>
    <definedName function="false" hidden="false" localSheetId="21" name="\F" vbProcedure="false">'TW &amp; ETS-Nov'!$C$62:$D$64</definedName>
    <definedName function="false" hidden="false" localSheetId="21" name="\P" vbProcedure="false">'TW &amp; ETS-Nov'!$C$68:$D$74</definedName>
    <definedName function="false" hidden="false" localSheetId="22" name="Excel_BuiltIn_Print_Area" vbProcedure="false">'NNG-Dec'!$A$1:$AD$59</definedName>
    <definedName function="false" hidden="false" localSheetId="22" name="LATESTFC" vbProcedure="false">'NNG-Dec'!$A$1:$AD$59</definedName>
    <definedName function="false" hidden="false" localSheetId="22" name="\F" vbProcedure="false">'NNG-Dec'!$C$62:$D$64</definedName>
    <definedName function="false" hidden="false" localSheetId="22" name="\P" vbProcedure="false">'NNG-Dec'!$C$68:$D$74</definedName>
    <definedName function="false" hidden="false" localSheetId="23" name="Excel_BuiltIn_Print_Area" vbProcedure="false">'TW &amp; ETS-Dec'!$A$1:$AD$59</definedName>
    <definedName function="false" hidden="false" localSheetId="23" name="LATESTFC" vbProcedure="false">'TW &amp; ETS-Dec'!$A$1:$AD$59</definedName>
    <definedName function="false" hidden="false" localSheetId="23" name="\F" vbProcedure="false">'TW &amp; ETS-Dec'!$C$62:$D$64</definedName>
    <definedName function="false" hidden="false" localSheetId="23" name="\P" vbProcedure="false">'TW &amp; ETS-Dec'!$C$68:$D$74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<sst xmlns="http://schemas.openxmlformats.org/spreadsheetml/2006/main" count="2898" uniqueCount="407">
  <si>
    <t xml:space="preserve">NORTHERN NATURAL GAS GROUP</t>
  </si>
  <si>
    <t xml:space="preserve">JANUARY, 2001 CASH FLOW - DIRECT METHOD</t>
  </si>
  <si>
    <t xml:space="preserve">(Millions of Dollars)</t>
  </si>
  <si>
    <t xml:space="preserve">B.C.</t>
  </si>
  <si>
    <t xml:space="preserve">Act</t>
  </si>
  <si>
    <t xml:space="preserve">ACT.</t>
  </si>
  <si>
    <t xml:space="preserve">Mon</t>
  </si>
  <si>
    <t xml:space="preserve">Tue</t>
  </si>
  <si>
    <t xml:space="preserve">Wed</t>
  </si>
  <si>
    <t xml:space="preserve">Thu</t>
  </si>
  <si>
    <t xml:space="preserve">Fri</t>
  </si>
  <si>
    <t xml:space="preserve">JAN.</t>
  </si>
  <si>
    <t xml:space="preserve">1/1 Thru</t>
  </si>
  <si>
    <t xml:space="preserve">1/1</t>
  </si>
  <si>
    <t xml:space="preserve">1/2</t>
  </si>
  <si>
    <t xml:space="preserve">1/3</t>
  </si>
  <si>
    <t xml:space="preserve">1/4</t>
  </si>
  <si>
    <t xml:space="preserve">1/5</t>
  </si>
  <si>
    <t xml:space="preserve">1/8</t>
  </si>
  <si>
    <t xml:space="preserve">1/9</t>
  </si>
  <si>
    <t xml:space="preserve">1/10</t>
  </si>
  <si>
    <t xml:space="preserve">1/11</t>
  </si>
  <si>
    <t xml:space="preserve">1/12</t>
  </si>
  <si>
    <t xml:space="preserve">1/15</t>
  </si>
  <si>
    <t xml:space="preserve">1/16</t>
  </si>
  <si>
    <t xml:space="preserve">1/17</t>
  </si>
  <si>
    <t xml:space="preserve">1/18</t>
  </si>
  <si>
    <t xml:space="preserve">1/19</t>
  </si>
  <si>
    <t xml:space="preserve">1/22</t>
  </si>
  <si>
    <t xml:space="preserve">1/23</t>
  </si>
  <si>
    <t xml:space="preserve">1/24</t>
  </si>
  <si>
    <t xml:space="preserve">1/25</t>
  </si>
  <si>
    <t xml:space="preserve">1/26</t>
  </si>
  <si>
    <t xml:space="preserve">1/29</t>
  </si>
  <si>
    <t xml:space="preserve">1/30</t>
  </si>
  <si>
    <t xml:space="preserve">1/31</t>
  </si>
  <si>
    <t xml:space="preserve">TOTAL</t>
  </si>
  <si>
    <t xml:space="preserve">CASH IN:</t>
  </si>
  <si>
    <t xml:space="preserve"> </t>
  </si>
  <si>
    <t xml:space="preserve">Transport / Other Revenue</t>
  </si>
  <si>
    <t xml:space="preserve">-</t>
  </si>
  <si>
    <t xml:space="preserve">Other Revenue (Condensate / Fuel Sale)</t>
  </si>
  <si>
    <t xml:space="preserve">Misc. Imbalance Cash Ins </t>
  </si>
  <si>
    <t xml:space="preserve">Partnership Distributions</t>
  </si>
  <si>
    <t xml:space="preserve">Gross Proceeds from Asset Sales </t>
  </si>
  <si>
    <t xml:space="preserve">Earnest Money on Future Asset Sales</t>
  </si>
  <si>
    <t xml:space="preserve">CAPEX Reimbursement Refund</t>
  </si>
  <si>
    <t xml:space="preserve">Kansas Ad Valorem Tax Issue</t>
  </si>
  <si>
    <t xml:space="preserve">Non-Trade Lockbox Activity </t>
  </si>
  <si>
    <t xml:space="preserve">Misc. (Florida Gas 2000 O&amp;M Allocation)</t>
  </si>
  <si>
    <t xml:space="preserve">TOTAL CASH RECEIPTS</t>
  </si>
  <si>
    <t xml:space="preserve">CASH OUT:</t>
  </si>
  <si>
    <t xml:space="preserve">TC&amp;S Expenses (858 &amp; SBA Payments Only)</t>
  </si>
  <si>
    <t xml:space="preserve">GRI Payment</t>
  </si>
  <si>
    <t xml:space="preserve">Reverse Auctions 1 &amp; 2</t>
  </si>
  <si>
    <t xml:space="preserve">Misc. Imbalance Cash Outs </t>
  </si>
  <si>
    <t xml:space="preserve">Storage Gas Purchase Costs</t>
  </si>
  <si>
    <t xml:space="preserve">Capital Expenditures </t>
  </si>
  <si>
    <t xml:space="preserve">Other Capital Expenditures</t>
  </si>
  <si>
    <t xml:space="preserve">2000 Carryover (All Accounts &amp; Accruals)</t>
  </si>
  <si>
    <t xml:space="preserve">Other Taxes (Ad Valorem / Franchise &amp; Misc.)</t>
  </si>
  <si>
    <t xml:space="preserve">Direct NNG O&amp;m</t>
  </si>
  <si>
    <t xml:space="preserve">Interest on Long Term Debt </t>
  </si>
  <si>
    <t xml:space="preserve">Mobil Annual Settlement Payment</t>
  </si>
  <si>
    <t xml:space="preserve">Other </t>
  </si>
  <si>
    <t xml:space="preserve">Miscellaneous</t>
  </si>
  <si>
    <t xml:space="preserve">TOTAL CASH DISBURSEMENTS</t>
  </si>
  <si>
    <t xml:space="preserve">NET CHECKBOOK CASH (Co. 179 &amp; 183)</t>
  </si>
  <si>
    <t xml:space="preserve">Quarterly Settlement (Intercompany)</t>
  </si>
  <si>
    <t xml:space="preserve">NET CHECKBOOK CASH IMPACT</t>
  </si>
  <si>
    <t xml:space="preserve">TRANSWESTERN PIPELINE COMPANY</t>
  </si>
  <si>
    <t xml:space="preserve">PG&amp;E Prepayment for February Production</t>
  </si>
  <si>
    <t xml:space="preserve">Fuel Sales</t>
  </si>
  <si>
    <t xml:space="preserve">Gross Proceeds from Asset Sales</t>
  </si>
  <si>
    <t xml:space="preserve">Other</t>
  </si>
  <si>
    <t xml:space="preserve">CAPEX Reimbursement (Citizens 2000 W.O. Issue)</t>
  </si>
  <si>
    <t xml:space="preserve">Non-Trade Lockbox Activity</t>
  </si>
  <si>
    <t xml:space="preserve">TC&amp;S Expenses </t>
  </si>
  <si>
    <t xml:space="preserve">GRI Payments</t>
  </si>
  <si>
    <t xml:space="preserve">Direct TW O&amp;M </t>
  </si>
  <si>
    <t xml:space="preserve">ENA Swap Settlements (Interco. Trade Item)</t>
  </si>
  <si>
    <t xml:space="preserve">NET CHECKBOOK CASH (Co. 060)</t>
  </si>
  <si>
    <t xml:space="preserve">FEBRUARY, 2001 CASH FLOW - DIRECT METHOD</t>
  </si>
  <si>
    <t xml:space="preserve">Day</t>
  </si>
  <si>
    <t xml:space="preserve">FEB.</t>
  </si>
  <si>
    <t xml:space="preserve">2/1 Thru</t>
  </si>
  <si>
    <t xml:space="preserve">0/0</t>
  </si>
  <si>
    <t xml:space="preserve">2/1</t>
  </si>
  <si>
    <t xml:space="preserve">2/2</t>
  </si>
  <si>
    <t xml:space="preserve">2/5</t>
  </si>
  <si>
    <t xml:space="preserve">2/6</t>
  </si>
  <si>
    <t xml:space="preserve">2/7</t>
  </si>
  <si>
    <t xml:space="preserve">2/8</t>
  </si>
  <si>
    <t xml:space="preserve">2/9</t>
  </si>
  <si>
    <t xml:space="preserve">2/12</t>
  </si>
  <si>
    <t xml:space="preserve">2/13</t>
  </si>
  <si>
    <t xml:space="preserve">2/14</t>
  </si>
  <si>
    <t xml:space="preserve">2/15</t>
  </si>
  <si>
    <t xml:space="preserve">2/16</t>
  </si>
  <si>
    <t xml:space="preserve">2/19</t>
  </si>
  <si>
    <t xml:space="preserve">2/20</t>
  </si>
  <si>
    <t xml:space="preserve">2/21</t>
  </si>
  <si>
    <t xml:space="preserve">2/22</t>
  </si>
  <si>
    <t xml:space="preserve">2/23</t>
  </si>
  <si>
    <t xml:space="preserve">2/26</t>
  </si>
  <si>
    <t xml:space="preserve">2/27</t>
  </si>
  <si>
    <t xml:space="preserve">2/28</t>
  </si>
  <si>
    <t xml:space="preserve">Other Revenue (Condensate / Storage Sale)</t>
  </si>
  <si>
    <t xml:space="preserve">CAPEX Reimbursement</t>
  </si>
  <si>
    <t xml:space="preserve">Direct NNG O&amp;M </t>
  </si>
  <si>
    <t xml:space="preserve">PG&amp;E Prepayment for March Production</t>
  </si>
  <si>
    <t xml:space="preserve">MARCH, 2001 CASH FLOW - DIRECT METHOD</t>
  </si>
  <si>
    <t xml:space="preserve">MARCH</t>
  </si>
  <si>
    <t xml:space="preserve">3/1 Thru</t>
  </si>
  <si>
    <t xml:space="preserve">3/1</t>
  </si>
  <si>
    <t xml:space="preserve">3/2</t>
  </si>
  <si>
    <t xml:space="preserve">3/5</t>
  </si>
  <si>
    <t xml:space="preserve">3/6</t>
  </si>
  <si>
    <t xml:space="preserve">3/7</t>
  </si>
  <si>
    <t xml:space="preserve">3/8</t>
  </si>
  <si>
    <t xml:space="preserve">3/9</t>
  </si>
  <si>
    <t xml:space="preserve">3/12</t>
  </si>
  <si>
    <t xml:space="preserve">3/13</t>
  </si>
  <si>
    <t xml:space="preserve">3/14</t>
  </si>
  <si>
    <t xml:space="preserve">3/15</t>
  </si>
  <si>
    <t xml:space="preserve">3/16</t>
  </si>
  <si>
    <t xml:space="preserve">3/19</t>
  </si>
  <si>
    <t xml:space="preserve">3/20</t>
  </si>
  <si>
    <t xml:space="preserve">3/21</t>
  </si>
  <si>
    <t xml:space="preserve">3/22</t>
  </si>
  <si>
    <t xml:space="preserve">3/23</t>
  </si>
  <si>
    <t xml:space="preserve">3/26</t>
  </si>
  <si>
    <t xml:space="preserve">3/27</t>
  </si>
  <si>
    <t xml:space="preserve">3/28</t>
  </si>
  <si>
    <t xml:space="preserve">3/29</t>
  </si>
  <si>
    <t xml:space="preserve">3/30</t>
  </si>
  <si>
    <t xml:space="preserve">Special</t>
  </si>
  <si>
    <t xml:space="preserve">Direct NNG O&amp;M</t>
  </si>
  <si>
    <t xml:space="preserve">Other   </t>
  </si>
  <si>
    <t xml:space="preserve">PG&amp;E Prepayment for April Production</t>
  </si>
  <si>
    <t xml:space="preserve">APRIL, 2001 CASH FLOW - DIRECT METHOD</t>
  </si>
  <si>
    <t xml:space="preserve">APRIL</t>
  </si>
  <si>
    <t xml:space="preserve">4/1 Thru</t>
  </si>
  <si>
    <t xml:space="preserve">4/1</t>
  </si>
  <si>
    <t xml:space="preserve">4/2</t>
  </si>
  <si>
    <t xml:space="preserve">4/3</t>
  </si>
  <si>
    <t xml:space="preserve">4/4</t>
  </si>
  <si>
    <t xml:space="preserve">4/5</t>
  </si>
  <si>
    <t xml:space="preserve">4/6</t>
  </si>
  <si>
    <t xml:space="preserve">4/9</t>
  </si>
  <si>
    <t xml:space="preserve">4/10</t>
  </si>
  <si>
    <t xml:space="preserve">4/11</t>
  </si>
  <si>
    <t xml:space="preserve">4/12</t>
  </si>
  <si>
    <t xml:space="preserve">4/13</t>
  </si>
  <si>
    <t xml:space="preserve">4/16</t>
  </si>
  <si>
    <t xml:space="preserve">4/17</t>
  </si>
  <si>
    <t xml:space="preserve">4/18</t>
  </si>
  <si>
    <t xml:space="preserve">4/19</t>
  </si>
  <si>
    <t xml:space="preserve">4/20</t>
  </si>
  <si>
    <t xml:space="preserve">4/23</t>
  </si>
  <si>
    <t xml:space="preserve">4/24</t>
  </si>
  <si>
    <t xml:space="preserve">4/25</t>
  </si>
  <si>
    <t xml:space="preserve">4/26</t>
  </si>
  <si>
    <t xml:space="preserve">4/27</t>
  </si>
  <si>
    <t xml:space="preserve">4/30</t>
  </si>
  <si>
    <t xml:space="preserve">Kimball Bankruptcy Installment</t>
  </si>
  <si>
    <t xml:space="preserve">Misc. </t>
  </si>
  <si>
    <t xml:space="preserve">PG&amp;E Prepayment for May Production</t>
  </si>
  <si>
    <t xml:space="preserve">MAY, 2001 CASH FLOW - DIRECT METHOD</t>
  </si>
  <si>
    <t xml:space="preserve">MAY</t>
  </si>
  <si>
    <t xml:space="preserve">5/1 Thru</t>
  </si>
  <si>
    <t xml:space="preserve">5/1</t>
  </si>
  <si>
    <t xml:space="preserve">5/2</t>
  </si>
  <si>
    <t xml:space="preserve">5/3</t>
  </si>
  <si>
    <t xml:space="preserve">5/4</t>
  </si>
  <si>
    <t xml:space="preserve">5/7</t>
  </si>
  <si>
    <t xml:space="preserve">5/8</t>
  </si>
  <si>
    <t xml:space="preserve">5/9</t>
  </si>
  <si>
    <t xml:space="preserve">5/10</t>
  </si>
  <si>
    <t xml:space="preserve">5/11</t>
  </si>
  <si>
    <t xml:space="preserve">5/14</t>
  </si>
  <si>
    <t xml:space="preserve">5/15</t>
  </si>
  <si>
    <t xml:space="preserve">5/16</t>
  </si>
  <si>
    <t xml:space="preserve">5/17</t>
  </si>
  <si>
    <t xml:space="preserve">5/18</t>
  </si>
  <si>
    <t xml:space="preserve">5/21</t>
  </si>
  <si>
    <t xml:space="preserve">5/22</t>
  </si>
  <si>
    <t xml:space="preserve">5/23</t>
  </si>
  <si>
    <t xml:space="preserve">5/24</t>
  </si>
  <si>
    <t xml:space="preserve">5/25</t>
  </si>
  <si>
    <t xml:space="preserve">5/28</t>
  </si>
  <si>
    <t xml:space="preserve">5/29</t>
  </si>
  <si>
    <t xml:space="preserve">5/30</t>
  </si>
  <si>
    <t xml:space="preserve">5/31</t>
  </si>
  <si>
    <t xml:space="preserve">PG&amp;E Prepayment for June Production </t>
  </si>
  <si>
    <t xml:space="preserve">Navajo ROW Settlement</t>
  </si>
  <si>
    <t xml:space="preserve">JUNE, 2001 CASH FLOW - DIRECT METHOD</t>
  </si>
  <si>
    <t xml:space="preserve">JUNE</t>
  </si>
  <si>
    <t xml:space="preserve">6/1 Thru</t>
  </si>
  <si>
    <t xml:space="preserve">6/1</t>
  </si>
  <si>
    <t xml:space="preserve">6/4</t>
  </si>
  <si>
    <t xml:space="preserve">6/5</t>
  </si>
  <si>
    <t xml:space="preserve">6/6</t>
  </si>
  <si>
    <t xml:space="preserve">6/7</t>
  </si>
  <si>
    <t xml:space="preserve">6/8</t>
  </si>
  <si>
    <t xml:space="preserve">6/11</t>
  </si>
  <si>
    <t xml:space="preserve">6/12</t>
  </si>
  <si>
    <t xml:space="preserve">6/13</t>
  </si>
  <si>
    <t xml:space="preserve">6/14</t>
  </si>
  <si>
    <t xml:space="preserve">6/15</t>
  </si>
  <si>
    <t xml:space="preserve">6/18</t>
  </si>
  <si>
    <t xml:space="preserve">6/19</t>
  </si>
  <si>
    <t xml:space="preserve">6/20</t>
  </si>
  <si>
    <t xml:space="preserve">6/21</t>
  </si>
  <si>
    <t xml:space="preserve">6/22</t>
  </si>
  <si>
    <t xml:space="preserve">6/25</t>
  </si>
  <si>
    <t xml:space="preserve">6/26</t>
  </si>
  <si>
    <t xml:space="preserve">6/27</t>
  </si>
  <si>
    <t xml:space="preserve">6/28</t>
  </si>
  <si>
    <t xml:space="preserve">6/29</t>
  </si>
  <si>
    <t xml:space="preserve">   GRI Payments</t>
  </si>
  <si>
    <t xml:space="preserve">   2000 Carryover (All Accounts &amp; Accruals)</t>
  </si>
  <si>
    <t xml:space="preserve">Carlton Refund</t>
  </si>
  <si>
    <t xml:space="preserve">PG&amp;E Prepayment for July Production </t>
  </si>
  <si>
    <t xml:space="preserve">Capacity Release Proceeds</t>
  </si>
  <si>
    <t xml:space="preserve">Capacity Release Reimbursement to PG&amp;E</t>
  </si>
  <si>
    <t xml:space="preserve">JULY, 2001 CASH FLOW - DIRECT METHOD</t>
  </si>
  <si>
    <t xml:space="preserve">JULY</t>
  </si>
  <si>
    <t xml:space="preserve">7/1 Thru</t>
  </si>
  <si>
    <t xml:space="preserve">7/2</t>
  </si>
  <si>
    <t xml:space="preserve">7/3</t>
  </si>
  <si>
    <t xml:space="preserve">7/4</t>
  </si>
  <si>
    <t xml:space="preserve">7/5</t>
  </si>
  <si>
    <t xml:space="preserve">7/6</t>
  </si>
  <si>
    <t xml:space="preserve">7/9</t>
  </si>
  <si>
    <t xml:space="preserve">7/10</t>
  </si>
  <si>
    <t xml:space="preserve">7/11</t>
  </si>
  <si>
    <t xml:space="preserve">7/12</t>
  </si>
  <si>
    <t xml:space="preserve">7/13</t>
  </si>
  <si>
    <t xml:space="preserve">7/16</t>
  </si>
  <si>
    <t xml:space="preserve">7/17</t>
  </si>
  <si>
    <t xml:space="preserve">7/18</t>
  </si>
  <si>
    <t xml:space="preserve">7/19</t>
  </si>
  <si>
    <t xml:space="preserve">7/20</t>
  </si>
  <si>
    <t xml:space="preserve">7/23</t>
  </si>
  <si>
    <t xml:space="preserve">7/24</t>
  </si>
  <si>
    <t xml:space="preserve">7/25</t>
  </si>
  <si>
    <t xml:space="preserve">7/26</t>
  </si>
  <si>
    <t xml:space="preserve">7/27</t>
  </si>
  <si>
    <t xml:space="preserve">7/30</t>
  </si>
  <si>
    <t xml:space="preserve">7/31</t>
  </si>
  <si>
    <t xml:space="preserve">PG&amp;E Prepayment for August Production</t>
  </si>
  <si>
    <t xml:space="preserve">Other Capital Expenditures (Red Rock)</t>
  </si>
  <si>
    <t xml:space="preserve">Capacity Release Reimbursement to PGE</t>
  </si>
  <si>
    <t xml:space="preserve">ETS DIRECT CASH FLOW SUMMARY</t>
  </si>
  <si>
    <t xml:space="preserve">Northern Natural Gas Group (Co. 179 &amp; 183)</t>
  </si>
  <si>
    <t xml:space="preserve">Transwestern Pipeline Company (Co. 060)</t>
  </si>
  <si>
    <t xml:space="preserve">Other ETS Companies (w/o PGE)</t>
  </si>
  <si>
    <t xml:space="preserve">TOTAL ETS DIRECT CASH FLOW </t>
  </si>
  <si>
    <t xml:space="preserve">AUGUST, 2001 CASH FLOW - DIRECT METHOD</t>
  </si>
  <si>
    <t xml:space="preserve">Line</t>
  </si>
  <si>
    <t xml:space="preserve">AUG.</t>
  </si>
  <si>
    <t xml:space="preserve">8/1 Thru</t>
  </si>
  <si>
    <t xml:space="preserve">Item #</t>
  </si>
  <si>
    <t xml:space="preserve">8/1</t>
  </si>
  <si>
    <t xml:space="preserve">8/2</t>
  </si>
  <si>
    <t xml:space="preserve">8/3</t>
  </si>
  <si>
    <t xml:space="preserve">8/6</t>
  </si>
  <si>
    <t xml:space="preserve">8/7</t>
  </si>
  <si>
    <t xml:space="preserve">8/8</t>
  </si>
  <si>
    <t xml:space="preserve">8/9</t>
  </si>
  <si>
    <t xml:space="preserve">8/10</t>
  </si>
  <si>
    <t xml:space="preserve">8/13</t>
  </si>
  <si>
    <t xml:space="preserve">8/14</t>
  </si>
  <si>
    <t xml:space="preserve">8/15</t>
  </si>
  <si>
    <t xml:space="preserve">8/16</t>
  </si>
  <si>
    <t xml:space="preserve">8/17</t>
  </si>
  <si>
    <t xml:space="preserve">8/20</t>
  </si>
  <si>
    <t xml:space="preserve">8/21</t>
  </si>
  <si>
    <t xml:space="preserve">8/22</t>
  </si>
  <si>
    <t xml:space="preserve">8/23</t>
  </si>
  <si>
    <t xml:space="preserve">8/24</t>
  </si>
  <si>
    <t xml:space="preserve">8/27</t>
  </si>
  <si>
    <t xml:space="preserve">8/28</t>
  </si>
  <si>
    <t xml:space="preserve">8/29</t>
  </si>
  <si>
    <t xml:space="preserve">8/30</t>
  </si>
  <si>
    <t xml:space="preserve">8/31</t>
  </si>
  <si>
    <t xml:space="preserve">Other Rev. (Condensate / Storage Sale)</t>
  </si>
  <si>
    <t xml:space="preserve">TC&amp;S Expenses (858 &amp; SBA Payments)</t>
  </si>
  <si>
    <t xml:space="preserve">Other Taxes (Ad Valorem / Franchise)</t>
  </si>
  <si>
    <t xml:space="preserve">PG&amp;E Prepayment for Sept. Production</t>
  </si>
  <si>
    <t xml:space="preserve">Special (Red Rock)</t>
  </si>
  <si>
    <t xml:space="preserve">SEPTEMBER, 2001 CASH FLOW - DIRECT METHOD</t>
  </si>
  <si>
    <t xml:space="preserve">SEPT.</t>
  </si>
  <si>
    <t xml:space="preserve">9/1 Thru</t>
  </si>
  <si>
    <t xml:space="preserve">9/3</t>
  </si>
  <si>
    <t xml:space="preserve">9/4</t>
  </si>
  <si>
    <t xml:space="preserve">9/5</t>
  </si>
  <si>
    <t xml:space="preserve">9/6</t>
  </si>
  <si>
    <t xml:space="preserve">9/7</t>
  </si>
  <si>
    <t xml:space="preserve">9/10</t>
  </si>
  <si>
    <t xml:space="preserve">9/11</t>
  </si>
  <si>
    <t xml:space="preserve">9/12</t>
  </si>
  <si>
    <t xml:space="preserve">9/13</t>
  </si>
  <si>
    <t xml:space="preserve">9/14</t>
  </si>
  <si>
    <t xml:space="preserve">9/17</t>
  </si>
  <si>
    <t xml:space="preserve">9/18</t>
  </si>
  <si>
    <t xml:space="preserve">9/19</t>
  </si>
  <si>
    <t xml:space="preserve">9/20</t>
  </si>
  <si>
    <t xml:space="preserve">9/21</t>
  </si>
  <si>
    <t xml:space="preserve">9/24</t>
  </si>
  <si>
    <t xml:space="preserve">9/25</t>
  </si>
  <si>
    <t xml:space="preserve">9/26</t>
  </si>
  <si>
    <t xml:space="preserve">9/27</t>
  </si>
  <si>
    <t xml:space="preserve">9/28</t>
  </si>
  <si>
    <t xml:space="preserve">GRI Payment &amp; Annual ACA Payment</t>
  </si>
  <si>
    <t xml:space="preserve">PG&amp;E Prepayment for Oct. Production</t>
  </si>
  <si>
    <t xml:space="preserve">Laguna ROW Settlement</t>
  </si>
  <si>
    <t xml:space="preserve">ENA Swap Settlement (Interco. Trade Item)</t>
  </si>
  <si>
    <t xml:space="preserve">OCTOBER, 2001 CASH FLOW - DIRECT METHOD</t>
  </si>
  <si>
    <t xml:space="preserve">OCT.</t>
  </si>
  <si>
    <t xml:space="preserve">10/1 Thru</t>
  </si>
  <si>
    <t xml:space="preserve">10/1</t>
  </si>
  <si>
    <t xml:space="preserve">10/2</t>
  </si>
  <si>
    <t xml:space="preserve">10/3</t>
  </si>
  <si>
    <t xml:space="preserve">10/4</t>
  </si>
  <si>
    <t xml:space="preserve">10/5</t>
  </si>
  <si>
    <t xml:space="preserve">10/8</t>
  </si>
  <si>
    <t xml:space="preserve">10/9</t>
  </si>
  <si>
    <t xml:space="preserve">10/10</t>
  </si>
  <si>
    <t xml:space="preserve">10/11</t>
  </si>
  <si>
    <t xml:space="preserve">10/12</t>
  </si>
  <si>
    <t xml:space="preserve">10/15</t>
  </si>
  <si>
    <t xml:space="preserve">10/16</t>
  </si>
  <si>
    <t xml:space="preserve">10/17</t>
  </si>
  <si>
    <t xml:space="preserve">10/18</t>
  </si>
  <si>
    <t xml:space="preserve">10/19</t>
  </si>
  <si>
    <t xml:space="preserve">10/22</t>
  </si>
  <si>
    <t xml:space="preserve">10/23</t>
  </si>
  <si>
    <t xml:space="preserve">10/24</t>
  </si>
  <si>
    <t xml:space="preserve">10/25</t>
  </si>
  <si>
    <t xml:space="preserve">10/26</t>
  </si>
  <si>
    <t xml:space="preserve">10/29</t>
  </si>
  <si>
    <t xml:space="preserve">10/30</t>
  </si>
  <si>
    <t xml:space="preserve">10/31</t>
  </si>
  <si>
    <t xml:space="preserve">PG&amp;E Prepayment for November Production</t>
  </si>
  <si>
    <t xml:space="preserve">Laguna ROW Settlement (Check Cut 8/31?? )</t>
  </si>
  <si>
    <t xml:space="preserve">Direct TW O&amp;M</t>
  </si>
  <si>
    <t xml:space="preserve">NOVEMBER, 2001 CASH FLOW - DIRECT METHOD</t>
  </si>
  <si>
    <t xml:space="preserve">NOV.</t>
  </si>
  <si>
    <t xml:space="preserve">11/1 Thru</t>
  </si>
  <si>
    <t xml:space="preserve">11/1</t>
  </si>
  <si>
    <t xml:space="preserve">11/2</t>
  </si>
  <si>
    <t xml:space="preserve">11/5</t>
  </si>
  <si>
    <t xml:space="preserve">11/6</t>
  </si>
  <si>
    <t xml:space="preserve">11/7</t>
  </si>
  <si>
    <t xml:space="preserve">11/8</t>
  </si>
  <si>
    <t xml:space="preserve">11/9</t>
  </si>
  <si>
    <t xml:space="preserve">11/12</t>
  </si>
  <si>
    <t xml:space="preserve">11/13</t>
  </si>
  <si>
    <t xml:space="preserve">11/14</t>
  </si>
  <si>
    <t xml:space="preserve">11/15</t>
  </si>
  <si>
    <t xml:space="preserve">11/16</t>
  </si>
  <si>
    <t xml:space="preserve">11/19</t>
  </si>
  <si>
    <t xml:space="preserve">11/20</t>
  </si>
  <si>
    <t xml:space="preserve">11/21</t>
  </si>
  <si>
    <t xml:space="preserve">11/22</t>
  </si>
  <si>
    <t xml:space="preserve">11/23</t>
  </si>
  <si>
    <t xml:space="preserve">11/26</t>
  </si>
  <si>
    <t xml:space="preserve">11/27</t>
  </si>
  <si>
    <t xml:space="preserve">11/28</t>
  </si>
  <si>
    <t xml:space="preserve">11/29</t>
  </si>
  <si>
    <t xml:space="preserve">11/30</t>
  </si>
  <si>
    <t xml:space="preserve">Preferred Stock Issued to Dynegy</t>
  </si>
  <si>
    <t xml:space="preserve">PG&amp;E Prepayment for December Production</t>
  </si>
  <si>
    <t xml:space="preserve">Short Term (364 Days) Debt Proceeds from Citibank</t>
  </si>
  <si>
    <t xml:space="preserve">New Short Term Debt Fees</t>
  </si>
  <si>
    <t xml:space="preserve">Debt Retirement ($15.45 MM Note) &amp; Fees ($1.5 MM)</t>
  </si>
  <si>
    <t xml:space="preserve">DECEMBER, 2001 CASH FLOW - DIRECT METHOD</t>
  </si>
  <si>
    <t xml:space="preserve">DEC.</t>
  </si>
  <si>
    <t xml:space="preserve">12/1 Thru</t>
  </si>
  <si>
    <t xml:space="preserve">12/3</t>
  </si>
  <si>
    <t xml:space="preserve">12/4</t>
  </si>
  <si>
    <t xml:space="preserve">12/5</t>
  </si>
  <si>
    <t xml:space="preserve">12/6</t>
  </si>
  <si>
    <t xml:space="preserve">12/7</t>
  </si>
  <si>
    <t xml:space="preserve">12/10</t>
  </si>
  <si>
    <t xml:space="preserve">12/11</t>
  </si>
  <si>
    <t xml:space="preserve">12/12</t>
  </si>
  <si>
    <t xml:space="preserve">12/13</t>
  </si>
  <si>
    <t xml:space="preserve">12/14</t>
  </si>
  <si>
    <t xml:space="preserve">12/17</t>
  </si>
  <si>
    <t xml:space="preserve">12/18</t>
  </si>
  <si>
    <t xml:space="preserve">12/19</t>
  </si>
  <si>
    <t xml:space="preserve">12/20</t>
  </si>
  <si>
    <t xml:space="preserve">12/21</t>
  </si>
  <si>
    <t xml:space="preserve">12/24</t>
  </si>
  <si>
    <t xml:space="preserve">12/25</t>
  </si>
  <si>
    <t xml:space="preserve">12/26</t>
  </si>
  <si>
    <t xml:space="preserve">12/27</t>
  </si>
  <si>
    <t xml:space="preserve">12/28</t>
  </si>
  <si>
    <t xml:space="preserve">12/31</t>
  </si>
  <si>
    <t xml:space="preserve">Partnership Distributions (Incl TBPL Def. Tax $.1)</t>
  </si>
  <si>
    <t xml:space="preserve">Cooper Inventory Issue</t>
  </si>
  <si>
    <t xml:space="preserve">Mobil Annual Settlement Payment (Accts. 1860)</t>
  </si>
  <si>
    <t xml:space="preserve">Utilicorp Settlement</t>
  </si>
  <si>
    <t xml:space="preserve">PG&amp;E Prepayment for January, 2002 Production</t>
  </si>
</sst>
</file>

<file path=xl/styles.xml><?xml version="1.0" encoding="utf-8"?>
<styleSheet xmlns="http://schemas.openxmlformats.org/spreadsheetml/2006/main">
  <numFmts count="6">
    <numFmt numFmtId="164" formatCode="General_)"/>
    <numFmt numFmtId="165" formatCode="@"/>
    <numFmt numFmtId="166" formatCode="#,##0.0_);\(#,##0.0\)"/>
    <numFmt numFmtId="167" formatCode="hh:mm\ AM/PM_)"/>
    <numFmt numFmtId="168" formatCode="dd\-mmm\-yy_)"/>
    <numFmt numFmtId="169" formatCode="0"/>
  </numFmts>
  <fonts count="3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FF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0"/>
    </font>
    <font>
      <b val="true"/>
      <u val="single"/>
      <sz val="10"/>
      <name val="Arial"/>
      <family val="2"/>
    </font>
    <font>
      <b val="true"/>
      <u val="single"/>
      <sz val="10"/>
      <color rgb="FF0000FF"/>
      <name val="Arial"/>
      <family val="2"/>
    </font>
    <font>
      <b val="true"/>
      <u val="single"/>
      <sz val="10"/>
      <color rgb="FFFF0000"/>
      <name val="Arial"/>
      <family val="2"/>
    </font>
    <font>
      <sz val="10"/>
      <color rgb="FF008000"/>
      <name val="Arial"/>
      <family val="2"/>
    </font>
    <font>
      <sz val="10"/>
      <color rgb="FF000000"/>
      <name val="Arial"/>
      <family val="2"/>
    </font>
    <font>
      <sz val="10"/>
      <color rgb="FFFF00FF"/>
      <name val="Arial"/>
      <family val="2"/>
    </font>
    <font>
      <sz val="10"/>
      <color rgb="FFFF0000"/>
      <name val="Arial"/>
      <family val="2"/>
    </font>
    <font>
      <sz val="10"/>
      <color rgb="FF993366"/>
      <name val="Arial"/>
      <family val="2"/>
    </font>
    <font>
      <u val="single"/>
      <sz val="10"/>
      <color rgb="FF0000FF"/>
      <name val="Arial"/>
      <family val="2"/>
    </font>
    <font>
      <u val="single"/>
      <sz val="10"/>
      <color rgb="FF000000"/>
      <name val="Arial"/>
      <family val="2"/>
    </font>
    <font>
      <u val="single"/>
      <sz val="10"/>
      <color rgb="FFFF0000"/>
      <name val="Arial"/>
      <family val="2"/>
    </font>
    <font>
      <u val="single"/>
      <sz val="10"/>
      <name val="Arial"/>
      <family val="2"/>
    </font>
    <font>
      <b val="true"/>
      <u val="double"/>
      <sz val="10"/>
      <name val="Arial"/>
      <family val="2"/>
    </font>
    <font>
      <sz val="6"/>
      <name val="Arial"/>
      <family val="2"/>
    </font>
    <font>
      <sz val="8"/>
      <color rgb="FF0000FF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0"/>
    </font>
    <font>
      <b val="true"/>
      <sz val="10"/>
      <color rgb="FF000000"/>
      <name val="Arial"/>
      <family val="2"/>
    </font>
    <font>
      <b val="true"/>
      <u val="single"/>
      <sz val="10"/>
      <color rgb="FF000000"/>
      <name val="Arial"/>
      <family val="2"/>
    </font>
    <font>
      <b val="true"/>
      <sz val="10"/>
      <color rgb="FF0000FF"/>
      <name val="Arial"/>
      <family val="0"/>
    </font>
    <font>
      <sz val="10"/>
      <color rgb="FF800000"/>
      <name val="Arial"/>
      <family val="2"/>
    </font>
    <font>
      <b val="true"/>
      <u val="double"/>
      <sz val="10"/>
      <color rgb="FF0000FF"/>
      <name val="Arial"/>
      <family val="2"/>
    </font>
    <font>
      <b val="true"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6" fontId="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18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6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1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2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fill" vertical="bottom" textRotation="0" wrapText="false" indent="0" shrinkToFit="false"/>
      <protection locked="true" hidden="false"/>
    </xf>
    <xf numFmtId="166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2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8" fontId="2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28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3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16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8" fillId="2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6" fontId="18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19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20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3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2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32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1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70703125" defaultRowHeight="14.65" customHeight="true" zeroHeight="false" outlineLevelRow="0" outlineLevelCol="0"/>
  <cols>
    <col collapsed="false" customWidth="true" hidden="false" outlineLevel="0" max="2" min="1" style="0" width="1.7"/>
    <col collapsed="false" customWidth="true" hidden="false" outlineLevel="0" max="4" min="3" style="0" width="15.7"/>
    <col collapsed="false" customWidth="true" hidden="false" outlineLevel="0" max="5" min="5" style="0" width="10.71"/>
    <col collapsed="false" customWidth="true" hidden="false" outlineLevel="0" max="28" min="6" style="0" width="5.71"/>
    <col collapsed="false" customWidth="true" hidden="false" outlineLevel="0" max="30" min="29" style="0" width="8.7"/>
    <col collapsed="false" customWidth="true" hidden="false" outlineLevel="0" max="36" min="35" style="0" width="2.7"/>
    <col collapsed="false" customWidth="true" hidden="false" outlineLevel="0" max="37" min="37" style="0" width="3.7"/>
    <col collapsed="false" customWidth="true" hidden="false" outlineLevel="0" max="53" min="41" style="0" width="6.7"/>
    <col collapsed="false" customWidth="true" hidden="false" outlineLevel="0" max="55" min="54" style="0" width="7.7"/>
    <col collapsed="false" customWidth="true" hidden="false" outlineLevel="0" max="56" min="56" style="0" width="2.7"/>
  </cols>
  <sheetData>
    <row r="1" customFormat="false" ht="1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2"/>
    </row>
    <row r="2" customFormat="false" ht="15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2"/>
    </row>
    <row r="3" customFormat="false" ht="15" hidden="false" customHeight="tru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2"/>
    </row>
    <row r="4" customFormat="false" ht="12" hidden="false" customHeight="true" outlineLevel="0" collapsed="false">
      <c r="A4" s="5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6"/>
      <c r="T4" s="7"/>
      <c r="U4" s="7"/>
      <c r="V4" s="7"/>
      <c r="W4" s="7"/>
      <c r="X4" s="2"/>
      <c r="Y4" s="2"/>
      <c r="Z4" s="2"/>
      <c r="AA4" s="2"/>
      <c r="AB4" s="2"/>
      <c r="AC4" s="2"/>
      <c r="AD4" s="2"/>
      <c r="AE4" s="2"/>
    </row>
    <row r="5" customFormat="false" ht="12" hidden="false" customHeight="true" outlineLevel="0" collapsed="false">
      <c r="A5" s="5"/>
      <c r="B5" s="8"/>
      <c r="C5" s="9"/>
      <c r="D5" s="9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10"/>
      <c r="S5" s="10"/>
      <c r="T5" s="11"/>
      <c r="U5" s="12"/>
      <c r="V5" s="11"/>
      <c r="W5" s="11"/>
      <c r="X5" s="10"/>
      <c r="Y5" s="10"/>
      <c r="Z5" s="10"/>
      <c r="AA5" s="13"/>
      <c r="AB5" s="14"/>
      <c r="AC5" s="2"/>
      <c r="AD5" s="2"/>
      <c r="AE5" s="2"/>
    </row>
    <row r="6" customFormat="false" ht="12" hidden="false" customHeight="true" outlineLevel="0" collapsed="false">
      <c r="A6" s="5"/>
      <c r="B6" s="8"/>
      <c r="C6" s="9"/>
      <c r="D6" s="9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10"/>
      <c r="S6" s="10"/>
      <c r="T6" s="11"/>
      <c r="U6" s="12"/>
      <c r="V6" s="11"/>
      <c r="W6" s="11"/>
      <c r="X6" s="10"/>
      <c r="Y6" s="10"/>
      <c r="Z6" s="10"/>
      <c r="AA6" s="13"/>
      <c r="AB6" s="14"/>
      <c r="AC6" s="2"/>
      <c r="AD6" s="2"/>
      <c r="AE6" s="2"/>
    </row>
    <row r="7" customFormat="false" ht="12" hidden="false" customHeight="true" outlineLevel="0" collapsed="false">
      <c r="A7" s="5"/>
      <c r="B7" s="8"/>
      <c r="C7" s="9"/>
      <c r="D7" s="9"/>
      <c r="E7" s="2"/>
      <c r="F7" s="10" t="s">
        <v>3</v>
      </c>
      <c r="G7" s="10" t="s">
        <v>4</v>
      </c>
      <c r="H7" s="10" t="s">
        <v>4</v>
      </c>
      <c r="I7" s="10" t="s">
        <v>4</v>
      </c>
      <c r="J7" s="10" t="s">
        <v>4</v>
      </c>
      <c r="K7" s="10" t="s">
        <v>4</v>
      </c>
      <c r="L7" s="10" t="s">
        <v>4</v>
      </c>
      <c r="M7" s="10" t="s">
        <v>4</v>
      </c>
      <c r="N7" s="10" t="s">
        <v>4</v>
      </c>
      <c r="O7" s="10" t="s">
        <v>4</v>
      </c>
      <c r="P7" s="10" t="s">
        <v>3</v>
      </c>
      <c r="Q7" s="10" t="s">
        <v>4</v>
      </c>
      <c r="R7" s="10" t="s">
        <v>4</v>
      </c>
      <c r="S7" s="10" t="s">
        <v>4</v>
      </c>
      <c r="T7" s="10" t="s">
        <v>4</v>
      </c>
      <c r="U7" s="10" t="s">
        <v>4</v>
      </c>
      <c r="V7" s="10" t="s">
        <v>4</v>
      </c>
      <c r="W7" s="10" t="s">
        <v>4</v>
      </c>
      <c r="X7" s="10" t="s">
        <v>4</v>
      </c>
      <c r="Y7" s="10" t="s">
        <v>4</v>
      </c>
      <c r="Z7" s="10" t="s">
        <v>4</v>
      </c>
      <c r="AA7" s="10" t="s">
        <v>4</v>
      </c>
      <c r="AB7" s="10" t="s">
        <v>4</v>
      </c>
      <c r="AC7" s="2"/>
      <c r="AD7" s="10" t="s">
        <v>5</v>
      </c>
      <c r="AE7" s="2"/>
    </row>
    <row r="8" customFormat="false" ht="15" hidden="false" customHeight="true" outlineLevel="0" collapsed="false">
      <c r="A8" s="2"/>
      <c r="B8" s="2"/>
      <c r="C8" s="2"/>
      <c r="D8" s="2"/>
      <c r="E8" s="5"/>
      <c r="F8" s="10" t="s">
        <v>6</v>
      </c>
      <c r="G8" s="10" t="s">
        <v>7</v>
      </c>
      <c r="H8" s="10" t="s">
        <v>8</v>
      </c>
      <c r="I8" s="10" t="s">
        <v>9</v>
      </c>
      <c r="J8" s="10" t="s">
        <v>10</v>
      </c>
      <c r="K8" s="10" t="s">
        <v>6</v>
      </c>
      <c r="L8" s="10" t="s">
        <v>7</v>
      </c>
      <c r="M8" s="10" t="s">
        <v>8</v>
      </c>
      <c r="N8" s="10" t="s">
        <v>9</v>
      </c>
      <c r="O8" s="10" t="s">
        <v>10</v>
      </c>
      <c r="P8" s="10" t="s">
        <v>6</v>
      </c>
      <c r="Q8" s="10" t="s">
        <v>7</v>
      </c>
      <c r="R8" s="10" t="s">
        <v>8</v>
      </c>
      <c r="S8" s="10" t="s">
        <v>9</v>
      </c>
      <c r="T8" s="10" t="s">
        <v>10</v>
      </c>
      <c r="U8" s="10" t="s">
        <v>6</v>
      </c>
      <c r="V8" s="10" t="s">
        <v>7</v>
      </c>
      <c r="W8" s="10" t="s">
        <v>8</v>
      </c>
      <c r="X8" s="10" t="s">
        <v>9</v>
      </c>
      <c r="Y8" s="10" t="s">
        <v>10</v>
      </c>
      <c r="Z8" s="10" t="s">
        <v>6</v>
      </c>
      <c r="AA8" s="10" t="s">
        <v>7</v>
      </c>
      <c r="AB8" s="10" t="s">
        <v>8</v>
      </c>
      <c r="AC8" s="6" t="s">
        <v>11</v>
      </c>
      <c r="AD8" s="6" t="s">
        <v>12</v>
      </c>
      <c r="AE8" s="2"/>
    </row>
    <row r="9" customFormat="false" ht="15" hidden="false" customHeight="true" outlineLevel="0" collapsed="false">
      <c r="A9" s="2"/>
      <c r="B9" s="2"/>
      <c r="C9" s="15"/>
      <c r="D9" s="2"/>
      <c r="E9" s="16"/>
      <c r="F9" s="17" t="s">
        <v>13</v>
      </c>
      <c r="G9" s="17" t="s">
        <v>14</v>
      </c>
      <c r="H9" s="17" t="s">
        <v>15</v>
      </c>
      <c r="I9" s="17" t="s">
        <v>16</v>
      </c>
      <c r="J9" s="17" t="s">
        <v>17</v>
      </c>
      <c r="K9" s="17" t="s">
        <v>18</v>
      </c>
      <c r="L9" s="17" t="s">
        <v>19</v>
      </c>
      <c r="M9" s="17" t="s">
        <v>20</v>
      </c>
      <c r="N9" s="17" t="s">
        <v>21</v>
      </c>
      <c r="O9" s="17" t="s">
        <v>22</v>
      </c>
      <c r="P9" s="17" t="s">
        <v>23</v>
      </c>
      <c r="Q9" s="17" t="s">
        <v>24</v>
      </c>
      <c r="R9" s="17" t="s">
        <v>25</v>
      </c>
      <c r="S9" s="17" t="s">
        <v>26</v>
      </c>
      <c r="T9" s="17" t="s">
        <v>27</v>
      </c>
      <c r="U9" s="17" t="s">
        <v>28</v>
      </c>
      <c r="V9" s="17" t="s">
        <v>29</v>
      </c>
      <c r="W9" s="17" t="s">
        <v>30</v>
      </c>
      <c r="X9" s="17" t="s">
        <v>31</v>
      </c>
      <c r="Y9" s="17" t="s">
        <v>32</v>
      </c>
      <c r="Z9" s="17" t="s">
        <v>33</v>
      </c>
      <c r="AA9" s="17" t="s">
        <v>34</v>
      </c>
      <c r="AB9" s="17" t="s">
        <v>35</v>
      </c>
      <c r="AC9" s="18" t="s">
        <v>36</v>
      </c>
      <c r="AD9" s="19" t="s">
        <v>34</v>
      </c>
      <c r="AE9" s="2"/>
    </row>
    <row r="10" customFormat="false" ht="15" hidden="false" customHeight="true" outlineLevel="0" collapsed="false">
      <c r="A10" s="20" t="s">
        <v>37</v>
      </c>
      <c r="B10" s="21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3" t="s">
        <v>38</v>
      </c>
      <c r="AD10" s="2"/>
      <c r="AE10" s="2"/>
    </row>
    <row r="11" customFormat="false" ht="15" hidden="false" customHeight="true" outlineLevel="0" collapsed="false">
      <c r="A11" s="21"/>
      <c r="B11" s="15" t="s">
        <v>39</v>
      </c>
      <c r="C11" s="2"/>
      <c r="D11" s="2"/>
      <c r="E11" s="2"/>
      <c r="F11" s="24" t="s">
        <v>40</v>
      </c>
      <c r="G11" s="25" t="n">
        <v>0</v>
      </c>
      <c r="H11" s="25" t="n">
        <v>0.1</v>
      </c>
      <c r="I11" s="25" t="n">
        <v>0</v>
      </c>
      <c r="J11" s="25" t="n">
        <v>0</v>
      </c>
      <c r="K11" s="25" t="n">
        <v>0.1</v>
      </c>
      <c r="L11" s="25" t="n">
        <v>0.1</v>
      </c>
      <c r="M11" s="25" t="n">
        <v>0</v>
      </c>
      <c r="N11" s="25" t="n">
        <v>2.6</v>
      </c>
      <c r="O11" s="25" t="n">
        <v>43.7</v>
      </c>
      <c r="P11" s="24" t="s">
        <v>40</v>
      </c>
      <c r="Q11" s="25" t="n">
        <v>0.5</v>
      </c>
      <c r="R11" s="25" t="n">
        <v>0.8</v>
      </c>
      <c r="S11" s="25" t="n">
        <v>0.3</v>
      </c>
      <c r="T11" s="25" t="n">
        <v>0.1</v>
      </c>
      <c r="U11" s="26" t="n">
        <f aca="false">5.2+0.4</f>
        <v>5.6</v>
      </c>
      <c r="V11" s="25" t="n">
        <v>0.4</v>
      </c>
      <c r="W11" s="25" t="n">
        <v>0.5</v>
      </c>
      <c r="X11" s="25" t="n">
        <v>0.8</v>
      </c>
      <c r="Y11" s="25" t="n">
        <v>0.2</v>
      </c>
      <c r="Z11" s="25" t="n">
        <v>0</v>
      </c>
      <c r="AA11" s="25" t="n">
        <v>0</v>
      </c>
      <c r="AB11" s="27" t="n">
        <f aca="false">AC11-SUM(F11:AA11)</f>
        <v>0.499999999999993</v>
      </c>
      <c r="AC11" s="28" t="n">
        <f aca="false">54+2.3</f>
        <v>56.3</v>
      </c>
      <c r="AD11" s="29" t="n">
        <f aca="false">SUM(F11:AA11)</f>
        <v>55.8</v>
      </c>
      <c r="AE11" s="2"/>
    </row>
    <row r="12" customFormat="false" ht="15" hidden="false" customHeight="true" outlineLevel="0" collapsed="false">
      <c r="A12" s="21"/>
      <c r="B12" s="15"/>
      <c r="C12" s="15" t="s">
        <v>41</v>
      </c>
      <c r="D12" s="2"/>
      <c r="E12" s="2"/>
      <c r="F12" s="24" t="s">
        <v>40</v>
      </c>
      <c r="G12" s="25" t="n">
        <v>0</v>
      </c>
      <c r="H12" s="25" t="n">
        <v>0</v>
      </c>
      <c r="I12" s="25" t="n">
        <v>0</v>
      </c>
      <c r="J12" s="25" t="n">
        <v>0</v>
      </c>
      <c r="K12" s="25" t="n">
        <v>0</v>
      </c>
      <c r="L12" s="25" t="n">
        <v>0</v>
      </c>
      <c r="M12" s="25" t="n">
        <v>0</v>
      </c>
      <c r="N12" s="25" t="n">
        <v>0</v>
      </c>
      <c r="O12" s="25" t="n">
        <v>0</v>
      </c>
      <c r="P12" s="24" t="s">
        <v>40</v>
      </c>
      <c r="Q12" s="25" t="n">
        <v>0</v>
      </c>
      <c r="R12" s="25" t="n">
        <v>0</v>
      </c>
      <c r="S12" s="25" t="n">
        <v>0</v>
      </c>
      <c r="T12" s="25" t="n">
        <v>0</v>
      </c>
      <c r="U12" s="25" t="n">
        <v>0.9</v>
      </c>
      <c r="V12" s="25" t="n">
        <v>0</v>
      </c>
      <c r="W12" s="25" t="n">
        <v>0</v>
      </c>
      <c r="X12" s="25" t="n">
        <v>0</v>
      </c>
      <c r="Y12" s="25" t="n">
        <v>0</v>
      </c>
      <c r="Z12" s="25" t="n">
        <v>0</v>
      </c>
      <c r="AA12" s="25" t="n">
        <v>0</v>
      </c>
      <c r="AB12" s="27" t="n">
        <f aca="false">AC12-SUM(F12:AA12)</f>
        <v>0</v>
      </c>
      <c r="AC12" s="25" t="n">
        <v>0.9</v>
      </c>
      <c r="AD12" s="29" t="n">
        <f aca="false">SUM(F12:AA12)</f>
        <v>0.9</v>
      </c>
      <c r="AE12" s="2"/>
    </row>
    <row r="13" customFormat="false" ht="15" hidden="false" customHeight="true" outlineLevel="0" collapsed="false">
      <c r="A13" s="21"/>
      <c r="B13" s="15"/>
      <c r="C13" s="15" t="s">
        <v>42</v>
      </c>
      <c r="D13" s="2"/>
      <c r="E13" s="2"/>
      <c r="F13" s="24" t="s">
        <v>40</v>
      </c>
      <c r="G13" s="25" t="n">
        <v>0.2</v>
      </c>
      <c r="H13" s="25" t="n">
        <v>0</v>
      </c>
      <c r="I13" s="25" t="n">
        <v>0.1</v>
      </c>
      <c r="J13" s="25" t="n">
        <v>0</v>
      </c>
      <c r="K13" s="25" t="n">
        <v>0</v>
      </c>
      <c r="L13" s="25" t="n">
        <v>0</v>
      </c>
      <c r="M13" s="25" t="n">
        <v>0</v>
      </c>
      <c r="N13" s="25" t="n">
        <v>0</v>
      </c>
      <c r="O13" s="25" t="n">
        <v>0</v>
      </c>
      <c r="P13" s="24" t="s">
        <v>40</v>
      </c>
      <c r="Q13" s="25" t="n">
        <v>0</v>
      </c>
      <c r="R13" s="25" t="n">
        <v>0</v>
      </c>
      <c r="S13" s="25" t="n">
        <v>0.3</v>
      </c>
      <c r="T13" s="25" t="n">
        <v>0</v>
      </c>
      <c r="U13" s="25" t="n">
        <v>18.2</v>
      </c>
      <c r="V13" s="25" t="n">
        <v>0.2</v>
      </c>
      <c r="W13" s="25" t="n">
        <v>0.4</v>
      </c>
      <c r="X13" s="25" t="n">
        <v>0</v>
      </c>
      <c r="Y13" s="25" t="n">
        <v>0.1</v>
      </c>
      <c r="Z13" s="25" t="n">
        <v>0</v>
      </c>
      <c r="AA13" s="25" t="n">
        <v>0</v>
      </c>
      <c r="AB13" s="27" t="n">
        <f aca="false">AC13-SUM(F13:AA13)</f>
        <v>0.100000000000001</v>
      </c>
      <c r="AC13" s="25" t="n">
        <v>19.6</v>
      </c>
      <c r="AD13" s="29" t="n">
        <f aca="false">SUM(F13:AA13)</f>
        <v>19.5</v>
      </c>
      <c r="AE13" s="2"/>
    </row>
    <row r="14" customFormat="false" ht="15" hidden="false" customHeight="true" outlineLevel="0" collapsed="false">
      <c r="A14" s="21"/>
      <c r="B14" s="15" t="s">
        <v>43</v>
      </c>
      <c r="C14" s="2"/>
      <c r="D14" s="2"/>
      <c r="E14" s="2"/>
      <c r="F14" s="24" t="s">
        <v>40</v>
      </c>
      <c r="G14" s="25" t="n">
        <v>0</v>
      </c>
      <c r="H14" s="25" t="n">
        <v>0</v>
      </c>
      <c r="I14" s="25" t="n">
        <v>0</v>
      </c>
      <c r="J14" s="25" t="n">
        <v>0</v>
      </c>
      <c r="K14" s="25" t="n">
        <v>0</v>
      </c>
      <c r="L14" s="25" t="n">
        <v>0</v>
      </c>
      <c r="M14" s="25" t="n">
        <v>0</v>
      </c>
      <c r="N14" s="25" t="n">
        <v>0</v>
      </c>
      <c r="O14" s="25" t="n">
        <v>0</v>
      </c>
      <c r="P14" s="24" t="s">
        <v>40</v>
      </c>
      <c r="Q14" s="25" t="n">
        <v>0</v>
      </c>
      <c r="R14" s="25" t="n">
        <v>0</v>
      </c>
      <c r="S14" s="25" t="n">
        <v>0</v>
      </c>
      <c r="T14" s="25" t="n">
        <v>0</v>
      </c>
      <c r="U14" s="25" t="n">
        <v>0</v>
      </c>
      <c r="V14" s="25" t="n">
        <v>0</v>
      </c>
      <c r="W14" s="25" t="n">
        <v>0</v>
      </c>
      <c r="X14" s="25" t="n">
        <v>0</v>
      </c>
      <c r="Y14" s="25" t="n">
        <v>0</v>
      </c>
      <c r="Z14" s="25" t="n">
        <v>0</v>
      </c>
      <c r="AA14" s="25" t="n">
        <v>0</v>
      </c>
      <c r="AB14" s="27" t="n">
        <f aca="false">AC14-SUM(F14:AA14)</f>
        <v>0</v>
      </c>
      <c r="AC14" s="25" t="n">
        <v>0</v>
      </c>
      <c r="AD14" s="29" t="n">
        <f aca="false">SUM(F14:AA14)</f>
        <v>0</v>
      </c>
      <c r="AE14" s="2"/>
    </row>
    <row r="15" customFormat="false" ht="15" hidden="false" customHeight="true" outlineLevel="0" collapsed="false">
      <c r="A15" s="21"/>
      <c r="B15" s="15" t="s">
        <v>44</v>
      </c>
      <c r="C15" s="2"/>
      <c r="D15" s="2"/>
      <c r="E15" s="2"/>
      <c r="F15" s="24" t="s">
        <v>40</v>
      </c>
      <c r="G15" s="25" t="n">
        <v>0</v>
      </c>
      <c r="H15" s="25" t="n">
        <v>0</v>
      </c>
      <c r="I15" s="25" t="n">
        <v>0</v>
      </c>
      <c r="J15" s="25" t="n">
        <v>0</v>
      </c>
      <c r="K15" s="25" t="n">
        <v>0</v>
      </c>
      <c r="L15" s="25" t="n">
        <v>0</v>
      </c>
      <c r="M15" s="25" t="n">
        <v>0</v>
      </c>
      <c r="N15" s="25" t="n">
        <v>0</v>
      </c>
      <c r="O15" s="25" t="n">
        <v>0</v>
      </c>
      <c r="P15" s="24" t="s">
        <v>40</v>
      </c>
      <c r="Q15" s="25" t="n">
        <v>0</v>
      </c>
      <c r="R15" s="25" t="n">
        <v>0</v>
      </c>
      <c r="S15" s="25" t="n">
        <v>0</v>
      </c>
      <c r="T15" s="25" t="n">
        <v>0</v>
      </c>
      <c r="U15" s="25" t="n">
        <v>0</v>
      </c>
      <c r="V15" s="25" t="n">
        <v>0</v>
      </c>
      <c r="W15" s="25" t="n">
        <v>0</v>
      </c>
      <c r="X15" s="25" t="n">
        <v>0</v>
      </c>
      <c r="Y15" s="25" t="n">
        <v>0</v>
      </c>
      <c r="Z15" s="25" t="n">
        <v>0</v>
      </c>
      <c r="AA15" s="25" t="n">
        <v>0</v>
      </c>
      <c r="AB15" s="27" t="n">
        <f aca="false">AC15-SUM(F15:AA15)</f>
        <v>0</v>
      </c>
      <c r="AC15" s="25" t="n">
        <f aca="false">0.6-0.6</f>
        <v>0</v>
      </c>
      <c r="AD15" s="29" t="n">
        <f aca="false">SUM(F15:AA15)</f>
        <v>0</v>
      </c>
      <c r="AE15" s="2"/>
    </row>
    <row r="16" customFormat="false" ht="15" hidden="false" customHeight="true" outlineLevel="0" collapsed="false">
      <c r="A16" s="21"/>
      <c r="B16" s="15" t="s">
        <v>45</v>
      </c>
      <c r="C16" s="2"/>
      <c r="D16" s="2"/>
      <c r="E16" s="2"/>
      <c r="F16" s="24" t="s">
        <v>40</v>
      </c>
      <c r="G16" s="25" t="n">
        <v>0</v>
      </c>
      <c r="H16" s="25" t="n">
        <v>0</v>
      </c>
      <c r="I16" s="25" t="n">
        <v>0</v>
      </c>
      <c r="J16" s="25" t="n">
        <v>0</v>
      </c>
      <c r="K16" s="25" t="n">
        <v>0</v>
      </c>
      <c r="L16" s="25" t="n">
        <v>0</v>
      </c>
      <c r="M16" s="25" t="n">
        <v>0</v>
      </c>
      <c r="N16" s="25" t="n">
        <v>0</v>
      </c>
      <c r="O16" s="25" t="n">
        <v>0</v>
      </c>
      <c r="P16" s="24" t="s">
        <v>40</v>
      </c>
      <c r="Q16" s="25" t="n">
        <v>0</v>
      </c>
      <c r="R16" s="25" t="n">
        <v>0</v>
      </c>
      <c r="S16" s="25" t="n">
        <v>0</v>
      </c>
      <c r="T16" s="25" t="n">
        <v>0</v>
      </c>
      <c r="U16" s="25" t="n">
        <v>0</v>
      </c>
      <c r="V16" s="25" t="n">
        <f aca="false">0</f>
        <v>0</v>
      </c>
      <c r="W16" s="25" t="n">
        <v>0</v>
      </c>
      <c r="X16" s="25" t="n">
        <v>0</v>
      </c>
      <c r="Y16" s="25" t="n">
        <v>0</v>
      </c>
      <c r="Z16" s="25" t="n">
        <v>0</v>
      </c>
      <c r="AA16" s="25" t="n">
        <v>0</v>
      </c>
      <c r="AB16" s="27" t="n">
        <f aca="false">AC16-SUM(F16:AA16)</f>
        <v>0</v>
      </c>
      <c r="AC16" s="25" t="n">
        <v>0</v>
      </c>
      <c r="AD16" s="29" t="n">
        <f aca="false">SUM(F16:AA16)</f>
        <v>0</v>
      </c>
      <c r="AE16" s="2"/>
    </row>
    <row r="17" customFormat="false" ht="15" hidden="false" customHeight="true" outlineLevel="0" collapsed="false">
      <c r="A17" s="21"/>
      <c r="B17" s="15" t="s">
        <v>46</v>
      </c>
      <c r="C17" s="2"/>
      <c r="D17" s="2"/>
      <c r="E17" s="2"/>
      <c r="F17" s="24" t="s">
        <v>40</v>
      </c>
      <c r="G17" s="25" t="n">
        <v>0</v>
      </c>
      <c r="H17" s="25" t="n">
        <v>0</v>
      </c>
      <c r="I17" s="25" t="n">
        <v>0</v>
      </c>
      <c r="J17" s="25" t="n">
        <v>0</v>
      </c>
      <c r="K17" s="25" t="n">
        <v>0</v>
      </c>
      <c r="L17" s="25" t="n">
        <v>0</v>
      </c>
      <c r="M17" s="25" t="n">
        <v>0</v>
      </c>
      <c r="N17" s="25" t="n">
        <v>0</v>
      </c>
      <c r="O17" s="25" t="n">
        <v>0</v>
      </c>
      <c r="P17" s="24" t="s">
        <v>40</v>
      </c>
      <c r="Q17" s="25" t="n">
        <v>0</v>
      </c>
      <c r="R17" s="25" t="n">
        <v>0</v>
      </c>
      <c r="S17" s="25" t="n">
        <v>0</v>
      </c>
      <c r="T17" s="25" t="n">
        <v>0</v>
      </c>
      <c r="U17" s="25" t="n">
        <v>0</v>
      </c>
      <c r="V17" s="25" t="n">
        <v>0</v>
      </c>
      <c r="W17" s="25" t="n">
        <v>0</v>
      </c>
      <c r="X17" s="25" t="n">
        <v>0</v>
      </c>
      <c r="Y17" s="25" t="n">
        <v>0</v>
      </c>
      <c r="Z17" s="25" t="n">
        <v>0</v>
      </c>
      <c r="AA17" s="25" t="n">
        <v>0</v>
      </c>
      <c r="AB17" s="27" t="n">
        <f aca="false">AC17-SUM(F17:AA17)</f>
        <v>0</v>
      </c>
      <c r="AC17" s="25" t="n">
        <v>0</v>
      </c>
      <c r="AD17" s="29" t="n">
        <f aca="false">SUM(F17:AA17)</f>
        <v>0</v>
      </c>
      <c r="AE17" s="2"/>
    </row>
    <row r="18" customFormat="false" ht="15" hidden="false" customHeight="true" outlineLevel="0" collapsed="false">
      <c r="A18" s="21"/>
      <c r="B18" s="30" t="s">
        <v>47</v>
      </c>
      <c r="C18" s="2"/>
      <c r="D18" s="2"/>
      <c r="E18" s="2"/>
      <c r="F18" s="24" t="s">
        <v>40</v>
      </c>
      <c r="G18" s="25" t="n">
        <v>0</v>
      </c>
      <c r="H18" s="25" t="n">
        <v>0</v>
      </c>
      <c r="I18" s="25" t="n">
        <v>0</v>
      </c>
      <c r="J18" s="25" t="n">
        <v>0</v>
      </c>
      <c r="K18" s="25" t="n">
        <v>0</v>
      </c>
      <c r="L18" s="25" t="n">
        <v>0</v>
      </c>
      <c r="M18" s="31" t="n">
        <v>1.1</v>
      </c>
      <c r="N18" s="31" t="n">
        <v>7.5</v>
      </c>
      <c r="O18" s="25" t="n">
        <v>0</v>
      </c>
      <c r="P18" s="24" t="s">
        <v>40</v>
      </c>
      <c r="Q18" s="25" t="n">
        <v>0</v>
      </c>
      <c r="R18" s="25" t="n">
        <v>0</v>
      </c>
      <c r="S18" s="25" t="n">
        <v>0</v>
      </c>
      <c r="T18" s="25" t="n">
        <v>0</v>
      </c>
      <c r="U18" s="25" t="n">
        <v>0</v>
      </c>
      <c r="V18" s="25" t="n">
        <v>0</v>
      </c>
      <c r="W18" s="25" t="n">
        <v>0</v>
      </c>
      <c r="X18" s="25" t="n">
        <v>0</v>
      </c>
      <c r="Y18" s="25" t="n">
        <v>0</v>
      </c>
      <c r="Z18" s="25" t="n">
        <v>0</v>
      </c>
      <c r="AA18" s="25" t="n">
        <v>0</v>
      </c>
      <c r="AB18" s="27" t="n">
        <f aca="false">AC18-SUM(F18:AA18)</f>
        <v>0</v>
      </c>
      <c r="AC18" s="31" t="n">
        <v>8.6</v>
      </c>
      <c r="AD18" s="29" t="n">
        <f aca="false">SUM(F18:AA18)</f>
        <v>8.6</v>
      </c>
      <c r="AE18" s="2"/>
    </row>
    <row r="19" customFormat="false" ht="15" hidden="false" customHeight="true" outlineLevel="0" collapsed="false">
      <c r="A19" s="21"/>
      <c r="B19" s="15" t="s">
        <v>48</v>
      </c>
      <c r="C19" s="2"/>
      <c r="D19" s="2"/>
      <c r="E19" s="2"/>
      <c r="F19" s="24" t="s">
        <v>40</v>
      </c>
      <c r="G19" s="25" t="n">
        <v>0</v>
      </c>
      <c r="H19" s="25" t="n">
        <v>0</v>
      </c>
      <c r="I19" s="25" t="n">
        <v>0.1</v>
      </c>
      <c r="J19" s="25" t="n">
        <v>0</v>
      </c>
      <c r="K19" s="25" t="n">
        <v>0</v>
      </c>
      <c r="L19" s="25" t="n">
        <v>0</v>
      </c>
      <c r="M19" s="25" t="n">
        <v>0</v>
      </c>
      <c r="N19" s="25" t="n">
        <v>0</v>
      </c>
      <c r="O19" s="25" t="n">
        <v>0</v>
      </c>
      <c r="P19" s="24" t="s">
        <v>40</v>
      </c>
      <c r="Q19" s="25" t="n">
        <v>0.1</v>
      </c>
      <c r="R19" s="25" t="n">
        <v>0</v>
      </c>
      <c r="S19" s="25" t="n">
        <v>0</v>
      </c>
      <c r="T19" s="25" t="n">
        <v>0</v>
      </c>
      <c r="U19" s="25" t="n">
        <v>0</v>
      </c>
      <c r="V19" s="25" t="n">
        <v>0</v>
      </c>
      <c r="W19" s="25" t="n">
        <v>0</v>
      </c>
      <c r="X19" s="25" t="n">
        <v>0</v>
      </c>
      <c r="Y19" s="25" t="n">
        <v>0</v>
      </c>
      <c r="Z19" s="25" t="n">
        <v>0.1</v>
      </c>
      <c r="AA19" s="25" t="n">
        <v>0</v>
      </c>
      <c r="AB19" s="27" t="n">
        <f aca="false">AC19-SUM(F19:AA19)</f>
        <v>0</v>
      </c>
      <c r="AC19" s="25" t="n">
        <v>0.3</v>
      </c>
      <c r="AD19" s="29" t="n">
        <f aca="false">SUM(F19:AA19)</f>
        <v>0.3</v>
      </c>
      <c r="AE19" s="2"/>
    </row>
    <row r="20" customFormat="false" ht="15" hidden="false" customHeight="true" outlineLevel="0" collapsed="false">
      <c r="A20" s="21"/>
      <c r="B20" s="15" t="s">
        <v>49</v>
      </c>
      <c r="C20" s="2"/>
      <c r="D20" s="2"/>
      <c r="E20" s="2"/>
      <c r="F20" s="32" t="s">
        <v>40</v>
      </c>
      <c r="G20" s="33" t="n">
        <v>0</v>
      </c>
      <c r="H20" s="33" t="n">
        <v>0</v>
      </c>
      <c r="I20" s="33" t="n">
        <v>0</v>
      </c>
      <c r="J20" s="33" t="n">
        <v>0</v>
      </c>
      <c r="K20" s="33" t="n">
        <v>0</v>
      </c>
      <c r="L20" s="33" t="n">
        <v>0</v>
      </c>
      <c r="M20" s="33" t="n">
        <v>0</v>
      </c>
      <c r="N20" s="33" t="n">
        <v>0</v>
      </c>
      <c r="O20" s="33" t="n">
        <v>0</v>
      </c>
      <c r="P20" s="32" t="s">
        <v>40</v>
      </c>
      <c r="Q20" s="33" t="n">
        <v>0</v>
      </c>
      <c r="R20" s="33" t="n">
        <v>0</v>
      </c>
      <c r="S20" s="33" t="n">
        <v>0</v>
      </c>
      <c r="T20" s="33" t="n">
        <v>0</v>
      </c>
      <c r="U20" s="33" t="n">
        <v>0</v>
      </c>
      <c r="V20" s="33" t="n">
        <v>0</v>
      </c>
      <c r="W20" s="33" t="n">
        <v>0</v>
      </c>
      <c r="X20" s="33" t="n">
        <v>0</v>
      </c>
      <c r="Y20" s="33" t="n">
        <v>0</v>
      </c>
      <c r="Z20" s="33" t="n">
        <v>0</v>
      </c>
      <c r="AA20" s="33" t="n">
        <v>0</v>
      </c>
      <c r="AB20" s="34" t="n">
        <f aca="false">AC20-SUM(F20:AA20)</f>
        <v>0.6</v>
      </c>
      <c r="AC20" s="33" t="n">
        <v>0.6</v>
      </c>
      <c r="AD20" s="35" t="n">
        <f aca="false">SUM(F20:AA20)</f>
        <v>0</v>
      </c>
      <c r="AE20" s="2"/>
    </row>
    <row r="21" customFormat="false" ht="3.95" hidden="false" customHeight="true" outlineLevel="0" collapsed="false">
      <c r="A21" s="21"/>
      <c r="B21" s="21"/>
      <c r="C21" s="2"/>
      <c r="D21" s="2"/>
      <c r="E21" s="2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22"/>
      <c r="AE21" s="2"/>
    </row>
    <row r="22" customFormat="false" ht="15" hidden="false" customHeight="true" outlineLevel="0" collapsed="false">
      <c r="A22" s="21"/>
      <c r="B22" s="21"/>
      <c r="C22" s="20" t="s">
        <v>50</v>
      </c>
      <c r="D22" s="2"/>
      <c r="E22" s="2"/>
      <c r="F22" s="37" t="n">
        <f aca="false">SUM(F11:F20)</f>
        <v>0</v>
      </c>
      <c r="G22" s="37" t="n">
        <f aca="false">SUM(G11:G20)</f>
        <v>0.2</v>
      </c>
      <c r="H22" s="37" t="n">
        <f aca="false">SUM(H11:H20)</f>
        <v>0.1</v>
      </c>
      <c r="I22" s="37" t="n">
        <f aca="false">SUM(I11:I20)</f>
        <v>0.2</v>
      </c>
      <c r="J22" s="37" t="n">
        <f aca="false">SUM(J11:J20)</f>
        <v>0</v>
      </c>
      <c r="K22" s="37" t="n">
        <f aca="false">SUM(K11:K20)</f>
        <v>0.1</v>
      </c>
      <c r="L22" s="37" t="n">
        <f aca="false">SUM(L11:L20)</f>
        <v>0.1</v>
      </c>
      <c r="M22" s="37" t="n">
        <f aca="false">SUM(M11:M20)</f>
        <v>1.1</v>
      </c>
      <c r="N22" s="37" t="n">
        <f aca="false">SUM(N11:N20)</f>
        <v>10.1</v>
      </c>
      <c r="O22" s="37" t="n">
        <f aca="false">SUM(O11:O20)</f>
        <v>43.7</v>
      </c>
      <c r="P22" s="37" t="n">
        <f aca="false">SUM(P11:P20)</f>
        <v>0</v>
      </c>
      <c r="Q22" s="37" t="n">
        <f aca="false">SUM(Q11:Q20)</f>
        <v>0.6</v>
      </c>
      <c r="R22" s="37" t="n">
        <f aca="false">SUM(R11:R20)</f>
        <v>0.8</v>
      </c>
      <c r="S22" s="37" t="n">
        <f aca="false">SUM(S11:S20)</f>
        <v>0.6</v>
      </c>
      <c r="T22" s="37" t="n">
        <f aca="false">SUM(T11:T20)</f>
        <v>0.1</v>
      </c>
      <c r="U22" s="37" t="n">
        <f aca="false">SUM(U11:U20)</f>
        <v>24.7</v>
      </c>
      <c r="V22" s="37" t="n">
        <f aca="false">SUM(V11:V20)</f>
        <v>0.6</v>
      </c>
      <c r="W22" s="37" t="n">
        <f aca="false">SUM(W11:W20)</f>
        <v>0.9</v>
      </c>
      <c r="X22" s="37" t="n">
        <f aca="false">SUM(X11:X20)</f>
        <v>0.8</v>
      </c>
      <c r="Y22" s="37" t="n">
        <f aca="false">SUM(Y11:Y20)</f>
        <v>0.3</v>
      </c>
      <c r="Z22" s="37" t="n">
        <f aca="false">SUM(Z11:Z20)</f>
        <v>0.1</v>
      </c>
      <c r="AA22" s="37" t="n">
        <f aca="false">SUM(AA11:AA20)</f>
        <v>0</v>
      </c>
      <c r="AB22" s="37" t="n">
        <f aca="false">SUM(AB11:AB20)</f>
        <v>1.19999999999999</v>
      </c>
      <c r="AC22" s="37" t="n">
        <f aca="false">SUM(AC11:AC20)</f>
        <v>86.3</v>
      </c>
      <c r="AD22" s="37" t="n">
        <f aca="false">SUM(AD11:AD20)</f>
        <v>85.1</v>
      </c>
      <c r="AE22" s="2"/>
    </row>
    <row r="23" customFormat="false" ht="15" hidden="false" customHeight="true" outlineLevel="0" collapsed="false">
      <c r="A23" s="21"/>
      <c r="B23" s="2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2"/>
      <c r="AE23" s="2"/>
    </row>
    <row r="24" customFormat="false" ht="15" hidden="false" customHeight="true" outlineLevel="0" collapsed="false">
      <c r="A24" s="20" t="s">
        <v>51</v>
      </c>
      <c r="B24" s="21"/>
      <c r="C24" s="2"/>
      <c r="D24" s="2"/>
      <c r="E24" s="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"/>
    </row>
    <row r="25" customFormat="false" ht="15" hidden="false" customHeight="true" outlineLevel="0" collapsed="false">
      <c r="A25" s="21"/>
      <c r="B25" s="15" t="s">
        <v>52</v>
      </c>
      <c r="C25" s="2"/>
      <c r="D25" s="2"/>
      <c r="E25" s="2"/>
      <c r="F25" s="24" t="s">
        <v>40</v>
      </c>
      <c r="G25" s="25" t="n">
        <v>0.2</v>
      </c>
      <c r="H25" s="25" t="n">
        <v>0</v>
      </c>
      <c r="I25" s="25" t="n">
        <v>0</v>
      </c>
      <c r="J25" s="25" t="n">
        <v>0</v>
      </c>
      <c r="K25" s="25" t="n">
        <v>0</v>
      </c>
      <c r="L25" s="25" t="n">
        <v>0</v>
      </c>
      <c r="M25" s="25" t="n">
        <v>0</v>
      </c>
      <c r="N25" s="25" t="n">
        <v>0</v>
      </c>
      <c r="O25" s="25" t="n">
        <v>0</v>
      </c>
      <c r="P25" s="24" t="s">
        <v>40</v>
      </c>
      <c r="Q25" s="25" t="n">
        <v>0</v>
      </c>
      <c r="R25" s="25" t="n">
        <v>0</v>
      </c>
      <c r="S25" s="25" t="n">
        <v>0</v>
      </c>
      <c r="T25" s="25" t="n">
        <v>0</v>
      </c>
      <c r="U25" s="25" t="n">
        <v>2</v>
      </c>
      <c r="V25" s="25" t="n">
        <v>0</v>
      </c>
      <c r="W25" s="25" t="n">
        <v>0</v>
      </c>
      <c r="X25" s="25" t="n">
        <v>0</v>
      </c>
      <c r="Y25" s="25" t="n">
        <v>0</v>
      </c>
      <c r="Z25" s="25" t="n">
        <v>0</v>
      </c>
      <c r="AA25" s="25" t="n">
        <v>0</v>
      </c>
      <c r="AB25" s="27" t="n">
        <f aca="false">AC25-SUM(F25:AA25)</f>
        <v>0</v>
      </c>
      <c r="AC25" s="25" t="n">
        <v>2.2</v>
      </c>
      <c r="AD25" s="29" t="n">
        <f aca="false">SUM(F25:AA25)</f>
        <v>2.2</v>
      </c>
      <c r="AE25" s="2"/>
    </row>
    <row r="26" customFormat="false" ht="15" hidden="false" customHeight="true" outlineLevel="0" collapsed="false">
      <c r="A26" s="21"/>
      <c r="B26" s="38"/>
      <c r="C26" s="15" t="s">
        <v>53</v>
      </c>
      <c r="D26" s="2"/>
      <c r="E26" s="2"/>
      <c r="F26" s="24" t="s">
        <v>40</v>
      </c>
      <c r="G26" s="25" t="n">
        <v>0</v>
      </c>
      <c r="H26" s="25" t="n">
        <v>0</v>
      </c>
      <c r="I26" s="25" t="n">
        <v>0</v>
      </c>
      <c r="J26" s="25" t="n">
        <v>0</v>
      </c>
      <c r="K26" s="25" t="n">
        <v>0</v>
      </c>
      <c r="L26" s="25" t="n">
        <v>0</v>
      </c>
      <c r="M26" s="25" t="n">
        <v>0</v>
      </c>
      <c r="N26" s="25" t="n">
        <v>0</v>
      </c>
      <c r="O26" s="25" t="n">
        <v>0</v>
      </c>
      <c r="P26" s="24" t="s">
        <v>40</v>
      </c>
      <c r="Q26" s="25" t="n">
        <v>0</v>
      </c>
      <c r="R26" s="25" t="n">
        <v>0</v>
      </c>
      <c r="S26" s="25" t="n">
        <v>0</v>
      </c>
      <c r="T26" s="25" t="n">
        <v>0</v>
      </c>
      <c r="U26" s="25" t="n">
        <v>0</v>
      </c>
      <c r="V26" s="25" t="n">
        <v>0</v>
      </c>
      <c r="W26" s="25" t="n">
        <v>0</v>
      </c>
      <c r="X26" s="25" t="n">
        <v>0</v>
      </c>
      <c r="Y26" s="25" t="n">
        <v>0</v>
      </c>
      <c r="Z26" s="25" t="n">
        <v>0</v>
      </c>
      <c r="AA26" s="25" t="n">
        <v>0</v>
      </c>
      <c r="AB26" s="27" t="n">
        <f aca="false">AC26-SUM(F26:AA26)</f>
        <v>0.8</v>
      </c>
      <c r="AC26" s="25" t="n">
        <v>0.8</v>
      </c>
      <c r="AD26" s="29" t="n">
        <f aca="false">SUM(F26:AA26)</f>
        <v>0</v>
      </c>
      <c r="AE26" s="2"/>
    </row>
    <row r="27" customFormat="false" ht="15" hidden="false" customHeight="true" outlineLevel="0" collapsed="false">
      <c r="A27" s="21"/>
      <c r="B27" s="15"/>
      <c r="C27" s="15" t="s">
        <v>54</v>
      </c>
      <c r="D27" s="2"/>
      <c r="E27" s="2"/>
      <c r="F27" s="24" t="s">
        <v>40</v>
      </c>
      <c r="G27" s="25" t="n">
        <v>0</v>
      </c>
      <c r="H27" s="25" t="n">
        <v>0</v>
      </c>
      <c r="I27" s="25" t="n">
        <v>0</v>
      </c>
      <c r="J27" s="25" t="n">
        <v>0</v>
      </c>
      <c r="K27" s="25" t="n">
        <v>0</v>
      </c>
      <c r="L27" s="25" t="n">
        <v>0</v>
      </c>
      <c r="M27" s="25" t="n">
        <v>0</v>
      </c>
      <c r="N27" s="25" t="n">
        <v>0</v>
      </c>
      <c r="O27" s="25" t="n">
        <v>0</v>
      </c>
      <c r="P27" s="24" t="s">
        <v>40</v>
      </c>
      <c r="Q27" s="25" t="n">
        <v>0</v>
      </c>
      <c r="R27" s="25" t="n">
        <v>0</v>
      </c>
      <c r="S27" s="25" t="n">
        <v>0</v>
      </c>
      <c r="T27" s="25" t="n">
        <v>0</v>
      </c>
      <c r="U27" s="25" t="n">
        <v>0</v>
      </c>
      <c r="V27" s="25" t="n">
        <v>0</v>
      </c>
      <c r="W27" s="25" t="n">
        <v>0</v>
      </c>
      <c r="X27" s="25" t="n">
        <v>0</v>
      </c>
      <c r="Y27" s="25" t="n">
        <v>0</v>
      </c>
      <c r="Z27" s="25" t="n">
        <v>0</v>
      </c>
      <c r="AA27" s="25" t="n">
        <v>0</v>
      </c>
      <c r="AB27" s="27" t="n">
        <f aca="false">AC27-SUM(F27:AA27)</f>
        <v>0</v>
      </c>
      <c r="AC27" s="25" t="n">
        <v>0</v>
      </c>
      <c r="AD27" s="29" t="n">
        <f aca="false">SUM(F27:AA27)</f>
        <v>0</v>
      </c>
      <c r="AE27" s="2"/>
    </row>
    <row r="28" customFormat="false" ht="15" hidden="false" customHeight="true" outlineLevel="0" collapsed="false">
      <c r="A28" s="21"/>
      <c r="B28" s="15"/>
      <c r="C28" s="15" t="s">
        <v>55</v>
      </c>
      <c r="D28" s="2"/>
      <c r="E28" s="2"/>
      <c r="F28" s="24" t="s">
        <v>40</v>
      </c>
      <c r="G28" s="25" t="n">
        <v>0</v>
      </c>
      <c r="H28" s="25" t="n">
        <v>0</v>
      </c>
      <c r="I28" s="25" t="n">
        <v>0.1</v>
      </c>
      <c r="J28" s="25" t="n">
        <v>0.2</v>
      </c>
      <c r="K28" s="25" t="n">
        <v>0</v>
      </c>
      <c r="L28" s="25" t="n">
        <v>0.2</v>
      </c>
      <c r="M28" s="25" t="n">
        <v>0</v>
      </c>
      <c r="N28" s="25" t="n">
        <v>0</v>
      </c>
      <c r="O28" s="25" t="n">
        <v>0</v>
      </c>
      <c r="P28" s="24" t="s">
        <v>40</v>
      </c>
      <c r="Q28" s="25" t="n">
        <v>0</v>
      </c>
      <c r="R28" s="25" t="n">
        <v>0</v>
      </c>
      <c r="S28" s="25" t="n">
        <v>0</v>
      </c>
      <c r="T28" s="25" t="n">
        <v>1</v>
      </c>
      <c r="U28" s="26" t="n">
        <f aca="false">0.1+(0.4)</f>
        <v>0.5</v>
      </c>
      <c r="V28" s="25" t="n">
        <v>0.1</v>
      </c>
      <c r="W28" s="25" t="n">
        <v>0</v>
      </c>
      <c r="X28" s="25" t="n">
        <v>0</v>
      </c>
      <c r="Y28" s="25" t="n">
        <v>0.2</v>
      </c>
      <c r="Z28" s="25" t="n">
        <v>0.6</v>
      </c>
      <c r="AA28" s="25" t="n">
        <v>0</v>
      </c>
      <c r="AB28" s="27" t="n">
        <f aca="false">AC28-SUM(F28:AA28)</f>
        <v>0.1</v>
      </c>
      <c r="AC28" s="25" t="n">
        <v>3</v>
      </c>
      <c r="AD28" s="29" t="n">
        <f aca="false">SUM(F28:AA28)</f>
        <v>2.9</v>
      </c>
      <c r="AE28" s="2"/>
    </row>
    <row r="29" customFormat="false" ht="15" hidden="false" customHeight="true" outlineLevel="0" collapsed="false">
      <c r="A29" s="21"/>
      <c r="B29" s="15" t="s">
        <v>56</v>
      </c>
      <c r="C29" s="2"/>
      <c r="D29" s="2"/>
      <c r="E29" s="2"/>
      <c r="F29" s="24" t="s">
        <v>40</v>
      </c>
      <c r="G29" s="25" t="n">
        <v>0</v>
      </c>
      <c r="H29" s="25" t="n">
        <v>0</v>
      </c>
      <c r="I29" s="25" t="n">
        <v>0</v>
      </c>
      <c r="J29" s="25" t="n">
        <v>0</v>
      </c>
      <c r="K29" s="25" t="n">
        <v>0</v>
      </c>
      <c r="L29" s="25" t="n">
        <v>0</v>
      </c>
      <c r="M29" s="25" t="n">
        <v>0</v>
      </c>
      <c r="N29" s="25" t="n">
        <v>0</v>
      </c>
      <c r="O29" s="25" t="n">
        <v>0</v>
      </c>
      <c r="P29" s="24" t="s">
        <v>40</v>
      </c>
      <c r="Q29" s="25" t="n">
        <v>0</v>
      </c>
      <c r="R29" s="25" t="n">
        <v>0</v>
      </c>
      <c r="S29" s="25" t="n">
        <v>0</v>
      </c>
      <c r="T29" s="25" t="n">
        <v>0</v>
      </c>
      <c r="U29" s="25" t="n">
        <v>0</v>
      </c>
      <c r="V29" s="25" t="n">
        <v>0</v>
      </c>
      <c r="W29" s="25" t="n">
        <v>0</v>
      </c>
      <c r="X29" s="25" t="n">
        <v>18.8</v>
      </c>
      <c r="Y29" s="25" t="n">
        <v>0</v>
      </c>
      <c r="Z29" s="25" t="n">
        <v>0</v>
      </c>
      <c r="AA29" s="25" t="n">
        <v>0</v>
      </c>
      <c r="AB29" s="27" t="n">
        <f aca="false">AC29-SUM(F29:AA29)</f>
        <v>0</v>
      </c>
      <c r="AC29" s="25" t="n">
        <v>18.8</v>
      </c>
      <c r="AD29" s="29" t="n">
        <f aca="false">SUM(F29:AA29)</f>
        <v>18.8</v>
      </c>
      <c r="AE29" s="2"/>
    </row>
    <row r="30" customFormat="false" ht="15" hidden="false" customHeight="true" outlineLevel="0" collapsed="false">
      <c r="A30" s="21"/>
      <c r="B30" s="15" t="s">
        <v>57</v>
      </c>
      <c r="C30" s="2"/>
      <c r="D30" s="2"/>
      <c r="E30" s="2"/>
      <c r="F30" s="24" t="s">
        <v>40</v>
      </c>
      <c r="G30" s="25" t="n">
        <v>0</v>
      </c>
      <c r="H30" s="25" t="n">
        <v>0</v>
      </c>
      <c r="I30" s="25" t="n">
        <v>0</v>
      </c>
      <c r="J30" s="25" t="n">
        <v>0</v>
      </c>
      <c r="K30" s="25" t="n">
        <v>0</v>
      </c>
      <c r="L30" s="25" t="n">
        <v>0.1</v>
      </c>
      <c r="M30" s="25" t="n">
        <v>0</v>
      </c>
      <c r="N30" s="25" t="n">
        <v>0.1</v>
      </c>
      <c r="O30" s="25" t="n">
        <v>0.1</v>
      </c>
      <c r="P30" s="24" t="s">
        <v>40</v>
      </c>
      <c r="Q30" s="25" t="n">
        <v>0</v>
      </c>
      <c r="R30" s="25" t="n">
        <v>0.1</v>
      </c>
      <c r="S30" s="25" t="n">
        <v>0.2</v>
      </c>
      <c r="T30" s="25" t="n">
        <v>0.1</v>
      </c>
      <c r="U30" s="25" t="n">
        <v>0</v>
      </c>
      <c r="V30" s="25" t="n">
        <v>0.1</v>
      </c>
      <c r="W30" s="25" t="n">
        <v>0.3</v>
      </c>
      <c r="X30" s="25" t="n">
        <v>0.2</v>
      </c>
      <c r="Y30" s="25" t="n">
        <v>0.2</v>
      </c>
      <c r="Z30" s="25" t="n">
        <v>0</v>
      </c>
      <c r="AA30" s="25" t="n">
        <v>0.1</v>
      </c>
      <c r="AB30" s="27" t="n">
        <f aca="false">AC30-SUM(F30:AA30)</f>
        <v>0.2</v>
      </c>
      <c r="AC30" s="25" t="n">
        <v>1.8</v>
      </c>
      <c r="AD30" s="29" t="n">
        <f aca="false">SUM(F30:AA30)</f>
        <v>1.6</v>
      </c>
      <c r="AE30" s="2"/>
    </row>
    <row r="31" customFormat="false" ht="15" hidden="false" customHeight="true" outlineLevel="0" collapsed="false">
      <c r="A31" s="21"/>
      <c r="B31" s="15"/>
      <c r="C31" s="15" t="s">
        <v>58</v>
      </c>
      <c r="D31" s="2"/>
      <c r="E31" s="5"/>
      <c r="F31" s="24" t="s">
        <v>40</v>
      </c>
      <c r="G31" s="25" t="n">
        <v>0</v>
      </c>
      <c r="H31" s="25" t="n">
        <v>0</v>
      </c>
      <c r="I31" s="25" t="n">
        <v>0</v>
      </c>
      <c r="J31" s="25" t="n">
        <v>0</v>
      </c>
      <c r="K31" s="25" t="n">
        <v>0</v>
      </c>
      <c r="L31" s="25" t="n">
        <v>0</v>
      </c>
      <c r="M31" s="25" t="n">
        <v>0</v>
      </c>
      <c r="N31" s="25" t="n">
        <v>0</v>
      </c>
      <c r="O31" s="25" t="n">
        <v>0</v>
      </c>
      <c r="P31" s="24" t="s">
        <v>40</v>
      </c>
      <c r="Q31" s="25" t="n">
        <v>0</v>
      </c>
      <c r="R31" s="25" t="n">
        <v>0</v>
      </c>
      <c r="S31" s="25" t="n">
        <v>0</v>
      </c>
      <c r="T31" s="25" t="n">
        <v>0</v>
      </c>
      <c r="U31" s="25" t="n">
        <v>0</v>
      </c>
      <c r="V31" s="25" t="n">
        <v>0</v>
      </c>
      <c r="W31" s="25" t="n">
        <v>0</v>
      </c>
      <c r="X31" s="25" t="n">
        <v>0</v>
      </c>
      <c r="Y31" s="25" t="n">
        <v>0</v>
      </c>
      <c r="Z31" s="25" t="n">
        <v>0</v>
      </c>
      <c r="AA31" s="25" t="n">
        <f aca="false">0</f>
        <v>0</v>
      </c>
      <c r="AB31" s="27" t="n">
        <f aca="false">AC31-SUM(F31:AA31)</f>
        <v>0</v>
      </c>
      <c r="AC31" s="25" t="n">
        <v>0</v>
      </c>
      <c r="AD31" s="29" t="n">
        <f aca="false">SUM(F31:AA31)</f>
        <v>0</v>
      </c>
      <c r="AE31" s="2"/>
    </row>
    <row r="32" customFormat="false" ht="15" hidden="false" customHeight="true" outlineLevel="0" collapsed="false">
      <c r="A32" s="21"/>
      <c r="B32" s="15"/>
      <c r="C32" s="15" t="s">
        <v>59</v>
      </c>
      <c r="D32" s="2"/>
      <c r="E32" s="2"/>
      <c r="F32" s="24" t="s">
        <v>40</v>
      </c>
      <c r="G32" s="25" t="n">
        <v>0.1</v>
      </c>
      <c r="H32" s="25" t="n">
        <v>0.4</v>
      </c>
      <c r="I32" s="25" t="n">
        <v>0</v>
      </c>
      <c r="J32" s="25" t="n">
        <v>0.1</v>
      </c>
      <c r="K32" s="25" t="n">
        <v>0.1</v>
      </c>
      <c r="L32" s="25" t="n">
        <v>0.1</v>
      </c>
      <c r="M32" s="25" t="n">
        <v>0.3</v>
      </c>
      <c r="N32" s="25" t="n">
        <v>0.1</v>
      </c>
      <c r="O32" s="25" t="n">
        <v>0.4</v>
      </c>
      <c r="P32" s="24" t="s">
        <v>40</v>
      </c>
      <c r="Q32" s="25" t="n">
        <v>0.1</v>
      </c>
      <c r="R32" s="25" t="n">
        <v>0.2</v>
      </c>
      <c r="S32" s="25" t="n">
        <v>0</v>
      </c>
      <c r="T32" s="25" t="n">
        <v>0</v>
      </c>
      <c r="U32" s="25" t="n">
        <v>0.1</v>
      </c>
      <c r="V32" s="25" t="n">
        <v>0</v>
      </c>
      <c r="W32" s="25" t="n">
        <v>0</v>
      </c>
      <c r="X32" s="25" t="n">
        <v>0</v>
      </c>
      <c r="Y32" s="25" t="n">
        <v>0</v>
      </c>
      <c r="Z32" s="25" t="n">
        <v>0</v>
      </c>
      <c r="AA32" s="25" t="n">
        <v>0</v>
      </c>
      <c r="AB32" s="27" t="n">
        <f aca="false">AC32-SUM(F32:AA32)</f>
        <v>0</v>
      </c>
      <c r="AC32" s="25" t="n">
        <v>2</v>
      </c>
      <c r="AD32" s="29" t="n">
        <f aca="false">SUM(F32:AA32)</f>
        <v>2</v>
      </c>
      <c r="AE32" s="2"/>
    </row>
    <row r="33" customFormat="false" ht="15" hidden="false" customHeight="true" outlineLevel="0" collapsed="false">
      <c r="A33" s="21"/>
      <c r="B33" s="15" t="s">
        <v>60</v>
      </c>
      <c r="C33" s="2"/>
      <c r="D33" s="2"/>
      <c r="E33" s="2"/>
      <c r="F33" s="24" t="s">
        <v>40</v>
      </c>
      <c r="G33" s="25" t="n">
        <v>0</v>
      </c>
      <c r="H33" s="25" t="n">
        <v>0</v>
      </c>
      <c r="I33" s="25" t="n">
        <v>0</v>
      </c>
      <c r="J33" s="25" t="n">
        <v>0</v>
      </c>
      <c r="K33" s="25" t="n">
        <v>0</v>
      </c>
      <c r="L33" s="25" t="n">
        <v>0</v>
      </c>
      <c r="M33" s="25" t="n">
        <v>0</v>
      </c>
      <c r="N33" s="25" t="n">
        <v>0</v>
      </c>
      <c r="O33" s="25" t="n">
        <v>0</v>
      </c>
      <c r="P33" s="24" t="s">
        <v>40</v>
      </c>
      <c r="Q33" s="25" t="n">
        <v>1.3</v>
      </c>
      <c r="R33" s="25" t="n">
        <v>0</v>
      </c>
      <c r="S33" s="25" t="n">
        <v>0</v>
      </c>
      <c r="T33" s="25" t="n">
        <v>0</v>
      </c>
      <c r="U33" s="25" t="n">
        <f aca="false">0</f>
        <v>0</v>
      </c>
      <c r="V33" s="25" t="n">
        <v>0</v>
      </c>
      <c r="W33" s="25" t="n">
        <v>0</v>
      </c>
      <c r="X33" s="25" t="n">
        <v>0</v>
      </c>
      <c r="Y33" s="25" t="n">
        <v>0</v>
      </c>
      <c r="Z33" s="25" t="n">
        <v>0</v>
      </c>
      <c r="AA33" s="25" t="n">
        <v>0</v>
      </c>
      <c r="AB33" s="27" t="n">
        <f aca="false">AC33-SUM(F33:AA33)</f>
        <v>0</v>
      </c>
      <c r="AC33" s="25" t="n">
        <v>1.3</v>
      </c>
      <c r="AD33" s="29" t="n">
        <f aca="false">SUM(F33:AA33)</f>
        <v>1.3</v>
      </c>
      <c r="AE33" s="2"/>
    </row>
    <row r="34" customFormat="false" ht="15" hidden="false" customHeight="true" outlineLevel="0" collapsed="false">
      <c r="A34" s="21"/>
      <c r="B34" s="15" t="s">
        <v>61</v>
      </c>
      <c r="C34" s="2"/>
      <c r="D34" s="2"/>
      <c r="E34" s="2"/>
      <c r="F34" s="24" t="s">
        <v>40</v>
      </c>
      <c r="G34" s="25" t="n">
        <v>0.1</v>
      </c>
      <c r="H34" s="25" t="n">
        <v>0.3</v>
      </c>
      <c r="I34" s="25" t="n">
        <v>0.1</v>
      </c>
      <c r="J34" s="25" t="n">
        <v>0.2</v>
      </c>
      <c r="K34" s="25" t="n">
        <v>0.1</v>
      </c>
      <c r="L34" s="25" t="n">
        <v>0.2</v>
      </c>
      <c r="M34" s="25" t="n">
        <v>0.2</v>
      </c>
      <c r="N34" s="25" t="n">
        <v>0.2</v>
      </c>
      <c r="O34" s="25" t="n">
        <v>1</v>
      </c>
      <c r="P34" s="24" t="s">
        <v>40</v>
      </c>
      <c r="Q34" s="25" t="n">
        <v>0.2</v>
      </c>
      <c r="R34" s="25" t="n">
        <v>0.3</v>
      </c>
      <c r="S34" s="25" t="n">
        <v>0.6</v>
      </c>
      <c r="T34" s="25" t="n">
        <v>0</v>
      </c>
      <c r="U34" s="25" t="n">
        <v>0</v>
      </c>
      <c r="V34" s="25" t="n">
        <v>0.1</v>
      </c>
      <c r="W34" s="25" t="n">
        <v>0.6</v>
      </c>
      <c r="X34" s="25" t="n">
        <v>0</v>
      </c>
      <c r="Y34" s="25" t="n">
        <v>0.1</v>
      </c>
      <c r="Z34" s="25" t="n">
        <v>0</v>
      </c>
      <c r="AA34" s="25" t="n">
        <v>0.3</v>
      </c>
      <c r="AB34" s="27" t="n">
        <f aca="false">AC34-SUM(F34:AA34)</f>
        <v>1.2</v>
      </c>
      <c r="AC34" s="25" t="n">
        <v>5.8</v>
      </c>
      <c r="AD34" s="29" t="n">
        <f aca="false">SUM(F34:AA34)</f>
        <v>4.6</v>
      </c>
      <c r="AE34" s="2"/>
    </row>
    <row r="35" customFormat="false" ht="15" hidden="false" customHeight="true" outlineLevel="0" collapsed="false">
      <c r="A35" s="21"/>
      <c r="B35" s="15" t="s">
        <v>62</v>
      </c>
      <c r="C35" s="2"/>
      <c r="D35" s="2"/>
      <c r="E35" s="2"/>
      <c r="F35" s="24" t="s">
        <v>40</v>
      </c>
      <c r="G35" s="25" t="n">
        <v>0</v>
      </c>
      <c r="H35" s="25" t="n">
        <v>0</v>
      </c>
      <c r="I35" s="25" t="n">
        <v>0</v>
      </c>
      <c r="J35" s="25" t="n">
        <v>0</v>
      </c>
      <c r="K35" s="25" t="n">
        <v>0</v>
      </c>
      <c r="L35" s="25" t="n">
        <v>0</v>
      </c>
      <c r="M35" s="25" t="n">
        <v>0</v>
      </c>
      <c r="N35" s="25" t="n">
        <v>0</v>
      </c>
      <c r="O35" s="25" t="n">
        <v>0</v>
      </c>
      <c r="P35" s="24" t="s">
        <v>40</v>
      </c>
      <c r="Q35" s="25" t="n">
        <v>0</v>
      </c>
      <c r="R35" s="25" t="n">
        <v>0</v>
      </c>
      <c r="S35" s="25" t="n">
        <v>0</v>
      </c>
      <c r="T35" s="25" t="n">
        <v>0</v>
      </c>
      <c r="U35" s="25" t="n">
        <v>0</v>
      </c>
      <c r="V35" s="25" t="n">
        <v>0</v>
      </c>
      <c r="W35" s="25" t="n">
        <v>0</v>
      </c>
      <c r="X35" s="25" t="n">
        <v>0</v>
      </c>
      <c r="Y35" s="25" t="n">
        <v>0</v>
      </c>
      <c r="Z35" s="25" t="n">
        <v>0</v>
      </c>
      <c r="AA35" s="25" t="n">
        <v>0</v>
      </c>
      <c r="AB35" s="27" t="n">
        <f aca="false">AC35-SUM(F35:AA35)</f>
        <v>0</v>
      </c>
      <c r="AC35" s="25" t="n">
        <v>0</v>
      </c>
      <c r="AD35" s="29" t="n">
        <f aca="false">SUM(F35:AA35)</f>
        <v>0</v>
      </c>
      <c r="AE35" s="2"/>
    </row>
    <row r="36" customFormat="false" ht="15" hidden="false" customHeight="true" outlineLevel="0" collapsed="false">
      <c r="A36" s="21"/>
      <c r="B36" s="15" t="s">
        <v>63</v>
      </c>
      <c r="C36" s="2"/>
      <c r="D36" s="2"/>
      <c r="E36" s="2"/>
      <c r="F36" s="24" t="s">
        <v>40</v>
      </c>
      <c r="G36" s="25" t="n">
        <v>0</v>
      </c>
      <c r="H36" s="25" t="n">
        <v>0</v>
      </c>
      <c r="I36" s="25" t="n">
        <v>0</v>
      </c>
      <c r="J36" s="25" t="n">
        <v>0</v>
      </c>
      <c r="K36" s="25" t="n">
        <v>0</v>
      </c>
      <c r="L36" s="25" t="n">
        <v>0</v>
      </c>
      <c r="M36" s="25" t="n">
        <v>0</v>
      </c>
      <c r="N36" s="25" t="n">
        <v>0</v>
      </c>
      <c r="O36" s="25" t="n">
        <v>0</v>
      </c>
      <c r="P36" s="24" t="s">
        <v>40</v>
      </c>
      <c r="Q36" s="25" t="n">
        <v>0</v>
      </c>
      <c r="R36" s="25" t="n">
        <v>0</v>
      </c>
      <c r="S36" s="25" t="n">
        <v>0</v>
      </c>
      <c r="T36" s="25" t="n">
        <v>0</v>
      </c>
      <c r="U36" s="25" t="n">
        <v>0</v>
      </c>
      <c r="V36" s="25" t="n">
        <v>0</v>
      </c>
      <c r="W36" s="25" t="n">
        <v>0</v>
      </c>
      <c r="X36" s="25" t="n">
        <v>0</v>
      </c>
      <c r="Y36" s="25" t="n">
        <v>0</v>
      </c>
      <c r="Z36" s="25" t="n">
        <v>0</v>
      </c>
      <c r="AA36" s="25" t="n">
        <v>0</v>
      </c>
      <c r="AB36" s="27" t="n">
        <f aca="false">AC36-SUM(F36:AA36)</f>
        <v>0</v>
      </c>
      <c r="AC36" s="25" t="n">
        <v>0</v>
      </c>
      <c r="AD36" s="29" t="n">
        <f aca="false">SUM(F36:AA36)</f>
        <v>0</v>
      </c>
      <c r="AE36" s="2"/>
    </row>
    <row r="37" customFormat="false" ht="15" hidden="false" customHeight="true" outlineLevel="0" collapsed="false">
      <c r="A37" s="21"/>
      <c r="B37" s="15" t="s">
        <v>64</v>
      </c>
      <c r="C37" s="2"/>
      <c r="D37" s="2"/>
      <c r="E37" s="2"/>
      <c r="F37" s="24" t="s">
        <v>40</v>
      </c>
      <c r="G37" s="25" t="n">
        <v>0</v>
      </c>
      <c r="H37" s="25" t="n">
        <v>0</v>
      </c>
      <c r="I37" s="25" t="n">
        <v>0</v>
      </c>
      <c r="J37" s="25" t="n">
        <v>0</v>
      </c>
      <c r="K37" s="25" t="n">
        <v>0</v>
      </c>
      <c r="L37" s="25" t="n">
        <v>0</v>
      </c>
      <c r="M37" s="25" t="n">
        <v>0</v>
      </c>
      <c r="N37" s="25" t="n">
        <v>0</v>
      </c>
      <c r="O37" s="25" t="n">
        <v>0</v>
      </c>
      <c r="P37" s="24" t="s">
        <v>40</v>
      </c>
      <c r="Q37" s="25" t="n">
        <v>0</v>
      </c>
      <c r="R37" s="25" t="n">
        <v>0</v>
      </c>
      <c r="S37" s="25" t="n">
        <v>0</v>
      </c>
      <c r="T37" s="25" t="n">
        <v>0</v>
      </c>
      <c r="U37" s="25" t="n">
        <v>0</v>
      </c>
      <c r="V37" s="25" t="n">
        <v>0</v>
      </c>
      <c r="W37" s="25" t="n">
        <v>0</v>
      </c>
      <c r="X37" s="25" t="n">
        <v>0</v>
      </c>
      <c r="Y37" s="25" t="n">
        <v>0</v>
      </c>
      <c r="Z37" s="25" t="n">
        <f aca="false">0</f>
        <v>0</v>
      </c>
      <c r="AA37" s="25" t="n">
        <v>0</v>
      </c>
      <c r="AB37" s="27" t="n">
        <f aca="false">AC37-SUM(F37:AA37)</f>
        <v>0</v>
      </c>
      <c r="AC37" s="25" t="n">
        <v>0</v>
      </c>
      <c r="AD37" s="29" t="n">
        <f aca="false">SUM(F37:AA37)</f>
        <v>0</v>
      </c>
      <c r="AE37" s="2"/>
    </row>
    <row r="38" customFormat="false" ht="15" hidden="false" customHeight="true" outlineLevel="0" collapsed="false">
      <c r="A38" s="21"/>
      <c r="B38" s="15" t="s">
        <v>64</v>
      </c>
      <c r="C38" s="2"/>
      <c r="D38" s="2"/>
      <c r="E38" s="2"/>
      <c r="F38" s="24" t="s">
        <v>40</v>
      </c>
      <c r="G38" s="25" t="n">
        <v>0</v>
      </c>
      <c r="H38" s="25" t="n">
        <v>0</v>
      </c>
      <c r="I38" s="25" t="n">
        <v>0</v>
      </c>
      <c r="J38" s="25" t="n">
        <v>0</v>
      </c>
      <c r="K38" s="25" t="n">
        <v>0</v>
      </c>
      <c r="L38" s="25" t="n">
        <v>0</v>
      </c>
      <c r="M38" s="25" t="n">
        <v>0</v>
      </c>
      <c r="N38" s="25" t="n">
        <v>0</v>
      </c>
      <c r="O38" s="25" t="n">
        <v>0</v>
      </c>
      <c r="P38" s="24" t="s">
        <v>40</v>
      </c>
      <c r="Q38" s="25" t="n">
        <v>0</v>
      </c>
      <c r="R38" s="25" t="n">
        <v>0</v>
      </c>
      <c r="S38" s="25" t="n">
        <v>0</v>
      </c>
      <c r="T38" s="25" t="n">
        <v>0</v>
      </c>
      <c r="U38" s="25" t="n">
        <v>0</v>
      </c>
      <c r="V38" s="25" t="n">
        <v>0</v>
      </c>
      <c r="W38" s="25" t="n">
        <v>0</v>
      </c>
      <c r="X38" s="25" t="n">
        <v>0</v>
      </c>
      <c r="Y38" s="25" t="n">
        <v>0</v>
      </c>
      <c r="Z38" s="25" t="n">
        <v>0</v>
      </c>
      <c r="AA38" s="25" t="n">
        <v>0</v>
      </c>
      <c r="AB38" s="27" t="n">
        <f aca="false">AC38-SUM(F38:AA38)</f>
        <v>0</v>
      </c>
      <c r="AC38" s="25" t="n">
        <v>0</v>
      </c>
      <c r="AD38" s="29" t="n">
        <f aca="false">SUM(F38:AA38)</f>
        <v>0</v>
      </c>
      <c r="AE38" s="2"/>
    </row>
    <row r="39" customFormat="false" ht="15" hidden="false" customHeight="true" outlineLevel="0" collapsed="false">
      <c r="A39" s="21"/>
      <c r="B39" s="15" t="s">
        <v>65</v>
      </c>
      <c r="C39" s="2"/>
      <c r="D39" s="2"/>
      <c r="E39" s="2"/>
      <c r="F39" s="32" t="s">
        <v>40</v>
      </c>
      <c r="G39" s="39" t="n">
        <v>0</v>
      </c>
      <c r="H39" s="39" t="n">
        <v>0</v>
      </c>
      <c r="I39" s="39" t="n">
        <v>0</v>
      </c>
      <c r="J39" s="39" t="n">
        <v>0</v>
      </c>
      <c r="K39" s="39" t="n">
        <v>0</v>
      </c>
      <c r="L39" s="39" t="n">
        <v>0</v>
      </c>
      <c r="M39" s="39" t="n">
        <v>0</v>
      </c>
      <c r="N39" s="39" t="n">
        <v>0</v>
      </c>
      <c r="O39" s="39" t="n">
        <v>0</v>
      </c>
      <c r="P39" s="32" t="s">
        <v>40</v>
      </c>
      <c r="Q39" s="39" t="n">
        <v>0</v>
      </c>
      <c r="R39" s="39" t="n">
        <v>0</v>
      </c>
      <c r="S39" s="39" t="n">
        <v>0</v>
      </c>
      <c r="T39" s="39" t="n">
        <v>0</v>
      </c>
      <c r="U39" s="39" t="n">
        <v>0</v>
      </c>
      <c r="V39" s="39" t="n">
        <v>0</v>
      </c>
      <c r="W39" s="39" t="n">
        <v>0</v>
      </c>
      <c r="X39" s="39" t="n">
        <v>0</v>
      </c>
      <c r="Y39" s="39" t="n">
        <v>0</v>
      </c>
      <c r="Z39" s="39" t="n">
        <v>0</v>
      </c>
      <c r="AA39" s="39" t="n">
        <v>0</v>
      </c>
      <c r="AB39" s="34" t="n">
        <f aca="false">AC39-SUM(F39:AA39)</f>
        <v>0</v>
      </c>
      <c r="AC39" s="33" t="n">
        <v>0</v>
      </c>
      <c r="AD39" s="35" t="n">
        <f aca="false">SUM(F39:AA39)</f>
        <v>0</v>
      </c>
      <c r="AE39" s="2"/>
    </row>
    <row r="40" customFormat="false" ht="3.95" hidden="false" customHeight="true" outlineLevel="0" collapsed="false">
      <c r="A40" s="21"/>
      <c r="B40" s="2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2"/>
      <c r="AE40" s="2"/>
    </row>
    <row r="41" customFormat="false" ht="15" hidden="false" customHeight="true" outlineLevel="0" collapsed="false">
      <c r="A41" s="21"/>
      <c r="B41" s="21"/>
      <c r="C41" s="20" t="s">
        <v>66</v>
      </c>
      <c r="D41" s="2"/>
      <c r="E41" s="2"/>
      <c r="F41" s="37" t="n">
        <f aca="false">SUM(F25:F39)</f>
        <v>0</v>
      </c>
      <c r="G41" s="37" t="n">
        <f aca="false">SUM(G25:G39)</f>
        <v>0.4</v>
      </c>
      <c r="H41" s="37" t="n">
        <f aca="false">SUM(H25:H39)</f>
        <v>0.7</v>
      </c>
      <c r="I41" s="37" t="n">
        <f aca="false">SUM(I25:I39)</f>
        <v>0.2</v>
      </c>
      <c r="J41" s="37" t="n">
        <f aca="false">SUM(J25:J39)</f>
        <v>0.5</v>
      </c>
      <c r="K41" s="37" t="n">
        <f aca="false">SUM(K25:K39)</f>
        <v>0.2</v>
      </c>
      <c r="L41" s="37" t="n">
        <f aca="false">SUM(L25:L39)</f>
        <v>0.6</v>
      </c>
      <c r="M41" s="37" t="n">
        <f aca="false">SUM(M25:M39)</f>
        <v>0.5</v>
      </c>
      <c r="N41" s="37" t="n">
        <f aca="false">SUM(N25:N39)</f>
        <v>0.4</v>
      </c>
      <c r="O41" s="37" t="n">
        <f aca="false">SUM(O25:O39)</f>
        <v>1.5</v>
      </c>
      <c r="P41" s="37" t="n">
        <f aca="false">SUM(P25:P39)</f>
        <v>0</v>
      </c>
      <c r="Q41" s="37" t="n">
        <f aca="false">SUM(Q25:Q39)</f>
        <v>1.6</v>
      </c>
      <c r="R41" s="37" t="n">
        <f aca="false">SUM(R25:R39)</f>
        <v>0.6</v>
      </c>
      <c r="S41" s="37" t="n">
        <f aca="false">SUM(S25:S39)</f>
        <v>0.8</v>
      </c>
      <c r="T41" s="37" t="n">
        <f aca="false">SUM(T25:T39)</f>
        <v>1.1</v>
      </c>
      <c r="U41" s="37" t="n">
        <f aca="false">SUM(U25:U39)</f>
        <v>2.6</v>
      </c>
      <c r="V41" s="37" t="n">
        <f aca="false">SUM(V25:V39)</f>
        <v>0.3</v>
      </c>
      <c r="W41" s="37" t="n">
        <f aca="false">SUM(W25:W39)</f>
        <v>0.9</v>
      </c>
      <c r="X41" s="37" t="n">
        <f aca="false">SUM(X25:X39)</f>
        <v>19</v>
      </c>
      <c r="Y41" s="37" t="n">
        <f aca="false">SUM(Y25:Y39)</f>
        <v>0.5</v>
      </c>
      <c r="Z41" s="37" t="n">
        <f aca="false">SUM(Z25:Z39)</f>
        <v>0.6</v>
      </c>
      <c r="AA41" s="37" t="n">
        <f aca="false">SUM(AA25:AA39)</f>
        <v>0.4</v>
      </c>
      <c r="AB41" s="37" t="n">
        <f aca="false">SUM(AB25:AB39)</f>
        <v>2.3</v>
      </c>
      <c r="AC41" s="37" t="n">
        <f aca="false">SUM(AC25:AC39)</f>
        <v>35.7</v>
      </c>
      <c r="AD41" s="37" t="n">
        <f aca="false">SUM(AD25:AD39)</f>
        <v>33.4</v>
      </c>
      <c r="AE41" s="2"/>
    </row>
    <row r="42" customFormat="false" ht="15" hidden="false" customHeight="true" outlineLevel="0" collapsed="false">
      <c r="A42" s="21"/>
      <c r="B42" s="21"/>
      <c r="C42" s="2"/>
      <c r="D42" s="2"/>
      <c r="E42" s="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"/>
    </row>
    <row r="43" customFormat="false" ht="15" hidden="false" customHeight="true" outlineLevel="0" collapsed="false">
      <c r="A43" s="40" t="s">
        <v>67</v>
      </c>
      <c r="B43" s="41"/>
      <c r="C43" s="42"/>
      <c r="D43" s="42"/>
      <c r="E43" s="42"/>
      <c r="F43" s="43" t="n">
        <f aca="false">F22-F41</f>
        <v>0</v>
      </c>
      <c r="G43" s="43" t="n">
        <f aca="false">G22-G41</f>
        <v>-0.2</v>
      </c>
      <c r="H43" s="43" t="n">
        <f aca="false">H22-H41</f>
        <v>-0.6</v>
      </c>
      <c r="I43" s="43" t="n">
        <f aca="false">I22-I41</f>
        <v>0</v>
      </c>
      <c r="J43" s="43" t="n">
        <f aca="false">J22-J41</f>
        <v>-0.5</v>
      </c>
      <c r="K43" s="43" t="n">
        <f aca="false">K22-K41</f>
        <v>-0.1</v>
      </c>
      <c r="L43" s="43" t="n">
        <f aca="false">L22-L41</f>
        <v>-0.5</v>
      </c>
      <c r="M43" s="43" t="n">
        <f aca="false">M22-M41</f>
        <v>0.6</v>
      </c>
      <c r="N43" s="43" t="n">
        <f aca="false">N22-N41</f>
        <v>9.7</v>
      </c>
      <c r="O43" s="43" t="n">
        <f aca="false">O22-O41</f>
        <v>42.2</v>
      </c>
      <c r="P43" s="43" t="n">
        <f aca="false">P22-P41</f>
        <v>0</v>
      </c>
      <c r="Q43" s="43" t="n">
        <f aca="false">Q22-Q41</f>
        <v>-1</v>
      </c>
      <c r="R43" s="43" t="n">
        <f aca="false">R22-R41</f>
        <v>0.2</v>
      </c>
      <c r="S43" s="43" t="n">
        <f aca="false">S22-S41</f>
        <v>-0.2</v>
      </c>
      <c r="T43" s="43" t="n">
        <f aca="false">T22-T41</f>
        <v>-1</v>
      </c>
      <c r="U43" s="43" t="n">
        <f aca="false">U22-U41</f>
        <v>22.1</v>
      </c>
      <c r="V43" s="43" t="n">
        <f aca="false">V22-V41</f>
        <v>0.3</v>
      </c>
      <c r="W43" s="43" t="n">
        <f aca="false">W22-W41</f>
        <v>0</v>
      </c>
      <c r="X43" s="43" t="n">
        <f aca="false">X22-X41</f>
        <v>-18.2</v>
      </c>
      <c r="Y43" s="43" t="n">
        <f aca="false">Y22-Y41</f>
        <v>-0.2</v>
      </c>
      <c r="Z43" s="43" t="n">
        <f aca="false">Z22-Z41</f>
        <v>-0.5</v>
      </c>
      <c r="AA43" s="43" t="n">
        <f aca="false">AA22-AA41</f>
        <v>-0.4</v>
      </c>
      <c r="AB43" s="43" t="n">
        <f aca="false">AB22-AB41</f>
        <v>-1.10000000000001</v>
      </c>
      <c r="AC43" s="43" t="n">
        <f aca="false">AC22-AC41</f>
        <v>50.6</v>
      </c>
      <c r="AD43" s="43" t="n">
        <f aca="false">AD22-AD41</f>
        <v>51.7</v>
      </c>
      <c r="AE43" s="2"/>
    </row>
    <row r="44" customFormat="false" ht="12" hidden="false" customHeight="true" outlineLevel="0" collapsed="false">
      <c r="A44" s="40"/>
      <c r="B44" s="41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2"/>
    </row>
    <row r="45" customFormat="false" ht="15" hidden="false" customHeight="true" outlineLevel="0" collapsed="false">
      <c r="A45" s="40"/>
      <c r="B45" s="20" t="s">
        <v>68</v>
      </c>
      <c r="C45" s="42"/>
      <c r="D45" s="42"/>
      <c r="E45" s="42"/>
      <c r="F45" s="33" t="n">
        <v>0</v>
      </c>
      <c r="G45" s="33" t="n">
        <v>0</v>
      </c>
      <c r="H45" s="33" t="n">
        <v>0</v>
      </c>
      <c r="I45" s="33" t="n">
        <v>0</v>
      </c>
      <c r="J45" s="33" t="n">
        <v>0</v>
      </c>
      <c r="K45" s="33" t="n">
        <v>0</v>
      </c>
      <c r="L45" s="33" t="n">
        <v>0</v>
      </c>
      <c r="M45" s="33" t="n">
        <v>0</v>
      </c>
      <c r="N45" s="33" t="n">
        <v>0</v>
      </c>
      <c r="O45" s="33" t="n">
        <v>0</v>
      </c>
      <c r="P45" s="33" t="n">
        <v>0</v>
      </c>
      <c r="Q45" s="33" t="n">
        <v>0</v>
      </c>
      <c r="R45" s="33" t="n">
        <v>0</v>
      </c>
      <c r="S45" s="33" t="n">
        <v>0</v>
      </c>
      <c r="T45" s="33" t="n">
        <v>0</v>
      </c>
      <c r="U45" s="33" t="n">
        <v>0</v>
      </c>
      <c r="V45" s="33" t="n">
        <v>0</v>
      </c>
      <c r="W45" s="33" t="n">
        <v>0</v>
      </c>
      <c r="X45" s="33" t="n">
        <v>0</v>
      </c>
      <c r="Y45" s="33" t="n">
        <v>0</v>
      </c>
      <c r="Z45" s="33" t="n">
        <v>0</v>
      </c>
      <c r="AA45" s="33" t="n">
        <v>0</v>
      </c>
      <c r="AB45" s="34" t="n">
        <f aca="false">AC45-SUM(F45:AA45)</f>
        <v>0</v>
      </c>
      <c r="AC45" s="33" t="n">
        <v>0</v>
      </c>
      <c r="AD45" s="44" t="n">
        <f aca="false">SUM(F45:AA45)</f>
        <v>0</v>
      </c>
      <c r="AE45" s="2"/>
    </row>
    <row r="46" customFormat="false" ht="12" hidden="false" customHeight="true" outlineLevel="0" collapsed="false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2"/>
    </row>
    <row r="47" customFormat="false" ht="15" hidden="false" customHeight="true" outlineLevel="0" collapsed="false">
      <c r="A47" s="40" t="s">
        <v>69</v>
      </c>
      <c r="B47" s="41"/>
      <c r="C47" s="42"/>
      <c r="D47" s="42"/>
      <c r="E47" s="42"/>
      <c r="F47" s="43" t="n">
        <f aca="false">F43-F45</f>
        <v>0</v>
      </c>
      <c r="G47" s="43" t="n">
        <f aca="false">G43-G45</f>
        <v>-0.2</v>
      </c>
      <c r="H47" s="43" t="n">
        <f aca="false">H43-H45</f>
        <v>-0.6</v>
      </c>
      <c r="I47" s="43" t="n">
        <f aca="false">I43-I45</f>
        <v>0</v>
      </c>
      <c r="J47" s="43" t="n">
        <f aca="false">J43-J45</f>
        <v>-0.5</v>
      </c>
      <c r="K47" s="43" t="n">
        <f aca="false">K43-K45</f>
        <v>-0.1</v>
      </c>
      <c r="L47" s="43" t="n">
        <f aca="false">L43-L45</f>
        <v>-0.5</v>
      </c>
      <c r="M47" s="43" t="n">
        <f aca="false">M43-M45</f>
        <v>0.6</v>
      </c>
      <c r="N47" s="43" t="n">
        <f aca="false">N43-N45</f>
        <v>9.7</v>
      </c>
      <c r="O47" s="43" t="n">
        <f aca="false">O43-O45</f>
        <v>42.2</v>
      </c>
      <c r="P47" s="43" t="n">
        <f aca="false">P43-P45</f>
        <v>0</v>
      </c>
      <c r="Q47" s="43" t="n">
        <f aca="false">Q43-Q45</f>
        <v>-1</v>
      </c>
      <c r="R47" s="43" t="n">
        <f aca="false">R43-R45</f>
        <v>0.2</v>
      </c>
      <c r="S47" s="43" t="n">
        <f aca="false">S43-S45</f>
        <v>-0.2</v>
      </c>
      <c r="T47" s="43" t="n">
        <f aca="false">T43-T45</f>
        <v>-1</v>
      </c>
      <c r="U47" s="43" t="n">
        <f aca="false">U43-U45</f>
        <v>22.1</v>
      </c>
      <c r="V47" s="43" t="n">
        <f aca="false">V43-V45</f>
        <v>0.3</v>
      </c>
      <c r="W47" s="43" t="n">
        <f aca="false">W43-W45</f>
        <v>0</v>
      </c>
      <c r="X47" s="43" t="n">
        <f aca="false">X43-X45</f>
        <v>-18.2</v>
      </c>
      <c r="Y47" s="43" t="n">
        <f aca="false">Y43-Y45</f>
        <v>-0.2</v>
      </c>
      <c r="Z47" s="43" t="n">
        <f aca="false">Z43-Z45</f>
        <v>-0.5</v>
      </c>
      <c r="AA47" s="43" t="n">
        <f aca="false">AA43-AA45</f>
        <v>-0.4</v>
      </c>
      <c r="AB47" s="43" t="n">
        <f aca="false">AB43-AB45</f>
        <v>-1.10000000000001</v>
      </c>
      <c r="AC47" s="43" t="n">
        <f aca="false">AC43-AC45</f>
        <v>50.6</v>
      </c>
      <c r="AD47" s="43" t="n">
        <f aca="false">AD43-AD45</f>
        <v>51.7</v>
      </c>
      <c r="AE47" s="2"/>
    </row>
    <row r="48" customFormat="false" ht="12" hidden="false" customHeight="true" outlineLevel="0" collapsed="false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2"/>
    </row>
    <row r="49" customFormat="false" ht="12" hidden="false" customHeight="true" outlineLevel="0" collapsed="false">
      <c r="A49" s="40"/>
      <c r="B49" s="41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2"/>
    </row>
    <row r="50" customFormat="false" ht="12" hidden="false" customHeight="true" outlineLevel="0" collapsed="false">
      <c r="A50" s="40"/>
      <c r="B50" s="41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2"/>
    </row>
    <row r="51" customFormat="false" ht="12" hidden="false" customHeight="true" outlineLevel="0" collapsed="false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2"/>
    </row>
    <row r="52" customFormat="false" ht="12" hidden="false" customHeight="true" outlineLevel="0" collapsed="false">
      <c r="A52" s="40"/>
      <c r="B52" s="41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5" t="n">
        <f aca="true">NOW()</f>
        <v>45926.9584542833</v>
      </c>
      <c r="AE52" s="2"/>
    </row>
    <row r="53" customFormat="false" ht="12" hidden="false" customHeight="true" outlineLevel="0" collapsed="false">
      <c r="A53" s="46" t="str">
        <f aca="true">CELL("FILENAME")</f>
        <v>'file:///mnt/12tb/@roms/datasets/enron/EDRM Enron Email Data Set v2 XML/filtered-attachments/xls/NNG_TWDAY01.xls'#$NNG-Jan.</v>
      </c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7" t="n">
        <f aca="true">NOW()</f>
        <v>45926.9584542836</v>
      </c>
      <c r="AE53" s="2"/>
    </row>
    <row r="54" customFormat="false" ht="3.95" hidden="false" customHeight="true" outlineLevel="0" collapsed="false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2"/>
      <c r="AE54" s="2"/>
    </row>
    <row r="55" customFormat="false" ht="14.65" hidden="false" customHeight="false" outlineLevel="0" collapsed="false">
      <c r="AD55" s="48"/>
    </row>
    <row r="56" customFormat="false" ht="14.65" hidden="false" customHeight="false" outlineLevel="0" collapsed="false">
      <c r="AD56" s="48"/>
    </row>
    <row r="57" customFormat="false" ht="12" hidden="false" customHeight="true" outlineLevel="0" collapsed="false">
      <c r="B57" s="49"/>
      <c r="C57" s="49"/>
    </row>
    <row r="58" customFormat="false" ht="12" hidden="false" customHeight="true" outlineLevel="0" collapsed="false">
      <c r="C58" s="49"/>
    </row>
    <row r="59" customFormat="false" ht="12" hidden="false" customHeight="true" outlineLevel="0" collapsed="false">
      <c r="C59" s="49"/>
    </row>
    <row r="60" customFormat="false" ht="12" hidden="false" customHeight="true" outlineLevel="0" collapsed="false"/>
    <row r="63" customFormat="false" ht="12" hidden="false" customHeight="true" outlineLevel="0" collapsed="false">
      <c r="B63" s="49"/>
      <c r="C63" s="49"/>
    </row>
    <row r="64" customFormat="false" ht="12" hidden="false" customHeight="true" outlineLevel="0" collapsed="false">
      <c r="C64" s="49"/>
    </row>
    <row r="65" customFormat="false" ht="12" hidden="false" customHeight="true" outlineLevel="0" collapsed="false">
      <c r="C65" s="49"/>
    </row>
    <row r="66" customFormat="false" ht="12" hidden="false" customHeight="true" outlineLevel="0" collapsed="false">
      <c r="C66" s="49"/>
    </row>
    <row r="67" customFormat="false" ht="14.65" hidden="false" customHeight="false" outlineLevel="0" collapsed="false">
      <c r="C67" s="49"/>
    </row>
    <row r="68" customFormat="false" ht="14.65" hidden="false" customHeight="false" outlineLevel="0" collapsed="false">
      <c r="C68" s="49"/>
    </row>
    <row r="69" customFormat="false" ht="12" hidden="false" customHeight="true" outlineLevel="0" collapsed="false">
      <c r="C69" s="49"/>
    </row>
    <row r="70" customFormat="false" ht="12" hidden="false" customHeight="true" outlineLevel="0" collapsed="false"/>
    <row r="71" customFormat="false" ht="12" hidden="false" customHeight="true" outlineLevel="0" collapsed="false"/>
    <row r="72" customFormat="false" ht="12" hidden="false" customHeight="true" outlineLevel="0" collapsed="false"/>
    <row r="73" customFormat="false" ht="12" hidden="false" customHeight="true" outlineLevel="0" collapsed="false"/>
    <row r="74" customFormat="false" ht="12" hidden="false" customHeight="true" outlineLevel="0" collapsed="false"/>
    <row r="75" customFormat="false" ht="12" hidden="false" customHeight="true" outlineLevel="0" collapsed="false"/>
    <row r="76" customFormat="false" ht="12" hidden="false" customHeight="true" outlineLevel="0" collapsed="false"/>
    <row r="77" customFormat="false" ht="12" hidden="false" customHeight="true" outlineLevel="0" collapsed="false"/>
    <row r="78" customFormat="false" ht="12" hidden="false" customHeight="true" outlineLevel="0" collapsed="false"/>
    <row r="79" customFormat="false" ht="3.95" hidden="false" customHeight="true" outlineLevel="0" collapsed="false"/>
    <row r="80" customFormat="false" ht="12" hidden="false" customHeight="true" outlineLevel="0" collapsed="false"/>
    <row r="81" customFormat="false" ht="3.95" hidden="false" customHeight="true" outlineLevel="0" collapsed="false"/>
    <row r="82" customFormat="false" ht="12" hidden="false" customHeight="true" outlineLevel="0" collapsed="false"/>
    <row r="83" customFormat="false" ht="12" hidden="false" customHeight="true" outlineLevel="0" collapsed="false"/>
    <row r="85" customFormat="false" ht="12" hidden="false" customHeight="true" outlineLevel="0" collapsed="false"/>
    <row r="88" customFormat="false" ht="12" hidden="false" customHeight="true" outlineLevel="0" collapsed="false"/>
    <row r="91" customFormat="false" ht="12" hidden="false" customHeight="true" outlineLevel="0" collapsed="false"/>
    <row r="92" customFormat="false" ht="12" hidden="false" customHeight="true" outlineLevel="0" collapsed="false"/>
    <row r="94" customFormat="false" ht="12" hidden="false" customHeight="true" outlineLevel="0" collapsed="false"/>
    <row r="96" customFormat="false" ht="12" hidden="false" customHeight="true" outlineLevel="0" collapsed="false"/>
    <row r="97" customFormat="false" ht="12" hidden="false" customHeight="true" outlineLevel="0" collapsed="false"/>
    <row r="98" customFormat="false" ht="12" hidden="false" customHeight="true" outlineLevel="0" collapsed="false"/>
    <row r="100" customFormat="false" ht="12" hidden="false" customHeight="true" outlineLevel="0" collapsed="false"/>
    <row r="104" customFormat="false" ht="12" hidden="false" customHeight="true" outlineLevel="0" collapsed="false"/>
    <row r="105" customFormat="false" ht="3.95" hidden="false" customHeight="true" outlineLevel="0" collapsed="false"/>
    <row r="107" customFormat="false" ht="6" hidden="false" customHeight="true" outlineLevel="0" collapsed="false"/>
    <row r="109" customFormat="false" ht="6" hidden="false" customHeight="true" outlineLevel="0" collapsed="false"/>
    <row r="110" customFormat="false" ht="12" hidden="false" customHeight="true" outlineLevel="0" collapsed="false"/>
    <row r="111" customFormat="false" ht="12" hidden="false" customHeight="true" outlineLevel="0" collapsed="false"/>
    <row r="112" customFormat="false" ht="12" hidden="false" customHeight="true" outlineLevel="0" collapsed="false"/>
    <row r="113" customFormat="false" ht="12" hidden="false" customHeight="true" outlineLevel="0" collapsed="false"/>
    <row r="114" customFormat="false" ht="12" hidden="false" customHeight="true" outlineLevel="0" collapsed="false"/>
    <row r="115" customFormat="false" ht="3.95" hidden="false" customHeight="true" outlineLevel="0" collapsed="false"/>
    <row r="117" customFormat="false" ht="6" hidden="false" customHeight="true" outlineLevel="0" collapsed="false"/>
    <row r="120" customFormat="false" ht="6" hidden="false" customHeight="true" outlineLevel="0" collapsed="false"/>
    <row r="123" customFormat="false" ht="6" hidden="false" customHeight="true" outlineLevel="0" collapsed="false"/>
    <row r="126" customFormat="false" ht="6" hidden="false" customHeight="true" outlineLevel="0" collapsed="false"/>
    <row r="130" customFormat="false" ht="8.1" hidden="false" customHeight="true" outlineLevel="0" collapsed="false"/>
  </sheetData>
  <mergeCells count="3">
    <mergeCell ref="A1:AD1"/>
    <mergeCell ref="A2:AD2"/>
    <mergeCell ref="A3:AD3"/>
  </mergeCells>
  <printOptions headings="false" gridLines="false" gridLinesSet="true" horizontalCentered="true" verticalCentered="false"/>
  <pageMargins left="0.25" right="0.25" top="0.7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130"/>
  <sheetViews>
    <sheetView showFormulas="false" showGridLines="false" showRowColHeaders="true" showZeros="true" rightToLeft="false" tabSelected="false" showOutlineSymbols="true" defaultGridColor="true" view="normal" topLeftCell="A7" colorId="64" zoomScale="100" zoomScaleNormal="100" zoomScalePageLayoutView="100" workbookViewId="0">
      <pane xSplit="5" ySplit="3" topLeftCell="W10" activePane="bottomRight" state="frozen"/>
      <selection pane="topLeft" activeCell="A7" activeCellId="0" sqref="A7"/>
      <selection pane="topRight" activeCell="W7" activeCellId="0" sqref="W7"/>
      <selection pane="bottomLeft" activeCell="A10" activeCellId="0" sqref="A10"/>
      <selection pane="bottomRight" activeCell="AC11" activeCellId="0" sqref="AC11 AC11"/>
    </sheetView>
  </sheetViews>
  <sheetFormatPr defaultColWidth="9.70703125" defaultRowHeight="14.65" customHeight="true" zeroHeight="false" outlineLevelRow="0" outlineLevelCol="0"/>
  <cols>
    <col collapsed="false" customWidth="true" hidden="false" outlineLevel="0" max="2" min="1" style="0" width="1.7"/>
    <col collapsed="false" customWidth="true" hidden="false" outlineLevel="0" max="4" min="3" style="0" width="15.7"/>
    <col collapsed="false" customWidth="true" hidden="false" outlineLevel="0" max="5" min="5" style="0" width="10.71"/>
    <col collapsed="false" customWidth="true" hidden="false" outlineLevel="0" max="28" min="6" style="0" width="5.71"/>
    <col collapsed="false" customWidth="true" hidden="false" outlineLevel="0" max="30" min="29" style="0" width="8.7"/>
    <col collapsed="false" customWidth="true" hidden="false" outlineLevel="0" max="36" min="35" style="0" width="2.7"/>
    <col collapsed="false" customWidth="true" hidden="false" outlineLevel="0" max="37" min="37" style="0" width="3.7"/>
    <col collapsed="false" customWidth="true" hidden="false" outlineLevel="0" max="53" min="41" style="0" width="6.7"/>
    <col collapsed="false" customWidth="true" hidden="false" outlineLevel="0" max="55" min="54" style="0" width="7.7"/>
    <col collapsed="false" customWidth="true" hidden="false" outlineLevel="0" max="56" min="56" style="0" width="2.7"/>
  </cols>
  <sheetData>
    <row r="1" customFormat="false" ht="15" hidden="false" customHeight="true" outlineLevel="0" collapsed="false">
      <c r="A1" s="1" t="s">
        <v>70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2"/>
    </row>
    <row r="2" customFormat="false" ht="15" hidden="false" customHeight="true" outlineLevel="0" collapsed="false">
      <c r="A2" s="50" t="str">
        <f aca="false">'NNG-May'!A2</f>
        <v>MAY, 2001 CASH FLOW - DIRECT METHOD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2"/>
    </row>
    <row r="3" customFormat="false" ht="15" hidden="false" customHeight="true" outlineLevel="0" collapsed="false">
      <c r="A3" s="51" t="str">
        <f aca="false">'NNG-May'!A3</f>
        <v>(Millions of Dollars)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2"/>
    </row>
    <row r="4" customFormat="false" ht="12" hidden="false" customHeight="true" outlineLevel="0" collapsed="false">
      <c r="A4" s="5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6"/>
      <c r="T4" s="7"/>
      <c r="U4" s="7"/>
      <c r="V4" s="7"/>
      <c r="W4" s="7"/>
      <c r="X4" s="2"/>
      <c r="Y4" s="2"/>
      <c r="Z4" s="2"/>
      <c r="AA4" s="2"/>
      <c r="AB4" s="2"/>
      <c r="AC4" s="2"/>
      <c r="AD4" s="2"/>
      <c r="AE4" s="2"/>
    </row>
    <row r="5" customFormat="false" ht="12" hidden="false" customHeight="true" outlineLevel="0" collapsed="false">
      <c r="A5" s="5"/>
      <c r="B5" s="8"/>
      <c r="C5" s="9"/>
      <c r="D5" s="9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10"/>
      <c r="S5" s="10"/>
      <c r="T5" s="11"/>
      <c r="U5" s="12"/>
      <c r="V5" s="11"/>
      <c r="W5" s="11"/>
      <c r="X5" s="10"/>
      <c r="Y5" s="10"/>
      <c r="Z5" s="10"/>
      <c r="AA5" s="13"/>
      <c r="AB5" s="14"/>
      <c r="AC5" s="2"/>
      <c r="AD5" s="2"/>
      <c r="AE5" s="2"/>
    </row>
    <row r="6" customFormat="false" ht="12" hidden="false" customHeight="true" outlineLevel="0" collapsed="false">
      <c r="A6" s="5"/>
      <c r="B6" s="8"/>
      <c r="C6" s="9"/>
      <c r="D6" s="9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10"/>
      <c r="S6" s="10"/>
      <c r="T6" s="11"/>
      <c r="U6" s="12"/>
      <c r="V6" s="11"/>
      <c r="W6" s="11"/>
      <c r="X6" s="10"/>
      <c r="Y6" s="10"/>
      <c r="Z6" s="10"/>
      <c r="AA6" s="13"/>
      <c r="AB6" s="14"/>
      <c r="AC6" s="2"/>
      <c r="AD6" s="2"/>
      <c r="AE6" s="2"/>
    </row>
    <row r="7" customFormat="false" ht="12" hidden="false" customHeight="true" outlineLevel="0" collapsed="false">
      <c r="A7" s="5"/>
      <c r="B7" s="8"/>
      <c r="C7" s="9"/>
      <c r="D7" s="9"/>
      <c r="E7" s="2"/>
      <c r="F7" s="52" t="str">
        <f aca="false">'NNG-May'!F7</f>
        <v>Act</v>
      </c>
      <c r="G7" s="52" t="str">
        <f aca="false">'NNG-May'!G7</f>
        <v>Act</v>
      </c>
      <c r="H7" s="52" t="str">
        <f aca="false">'NNG-May'!H7</f>
        <v>Act</v>
      </c>
      <c r="I7" s="52" t="str">
        <f aca="false">'NNG-May'!I7</f>
        <v>Act</v>
      </c>
      <c r="J7" s="52" t="str">
        <f aca="false">'NNG-May'!J7</f>
        <v>Act</v>
      </c>
      <c r="K7" s="52" t="str">
        <f aca="false">'NNG-May'!K7</f>
        <v>Act</v>
      </c>
      <c r="L7" s="52" t="str">
        <f aca="false">'NNG-May'!L7</f>
        <v>Act</v>
      </c>
      <c r="M7" s="52" t="str">
        <f aca="false">'NNG-May'!M7</f>
        <v>Act</v>
      </c>
      <c r="N7" s="52" t="str">
        <f aca="false">'NNG-May'!N7</f>
        <v>Act</v>
      </c>
      <c r="O7" s="52" t="str">
        <f aca="false">'NNG-May'!O7</f>
        <v>Act</v>
      </c>
      <c r="P7" s="52" t="str">
        <f aca="false">'NNG-May'!P7</f>
        <v>Act</v>
      </c>
      <c r="Q7" s="52" t="str">
        <f aca="false">'NNG-May'!Q7</f>
        <v>Act</v>
      </c>
      <c r="R7" s="52" t="str">
        <f aca="false">'NNG-May'!R7</f>
        <v>Act</v>
      </c>
      <c r="S7" s="52" t="str">
        <f aca="false">'NNG-May'!S7</f>
        <v>Act</v>
      </c>
      <c r="T7" s="52" t="str">
        <f aca="false">'NNG-May'!T7</f>
        <v>Act</v>
      </c>
      <c r="U7" s="52" t="str">
        <f aca="false">'NNG-May'!U7</f>
        <v>Act</v>
      </c>
      <c r="V7" s="52" t="str">
        <f aca="false">'NNG-May'!V7</f>
        <v>Act</v>
      </c>
      <c r="W7" s="52" t="str">
        <f aca="false">'NNG-May'!W7</f>
        <v>Act</v>
      </c>
      <c r="X7" s="52" t="str">
        <f aca="false">'NNG-May'!X7</f>
        <v>Act</v>
      </c>
      <c r="Y7" s="52" t="str">
        <f aca="false">'NNG-May'!Y7</f>
        <v>B.C.</v>
      </c>
      <c r="Z7" s="52" t="str">
        <f aca="false">'NNG-May'!Z7</f>
        <v>Act</v>
      </c>
      <c r="AA7" s="52" t="str">
        <f aca="false">'NNG-May'!AA7</f>
        <v>Act</v>
      </c>
      <c r="AB7" s="52" t="str">
        <f aca="false">'NNG-May'!AB7</f>
        <v>Act</v>
      </c>
      <c r="AC7" s="52"/>
      <c r="AD7" s="52" t="str">
        <f aca="false">'NNG-May'!AD7</f>
        <v>ACT.</v>
      </c>
      <c r="AE7" s="2"/>
    </row>
    <row r="8" customFormat="false" ht="15" hidden="false" customHeight="true" outlineLevel="0" collapsed="false">
      <c r="A8" s="2"/>
      <c r="B8" s="2"/>
      <c r="C8" s="2"/>
      <c r="D8" s="2"/>
      <c r="E8" s="5"/>
      <c r="F8" s="52" t="str">
        <f aca="false">'NNG-May'!F8</f>
        <v>Tue</v>
      </c>
      <c r="G8" s="52" t="str">
        <f aca="false">'NNG-May'!G8</f>
        <v>Wed</v>
      </c>
      <c r="H8" s="52" t="str">
        <f aca="false">'NNG-May'!H8</f>
        <v>Thu</v>
      </c>
      <c r="I8" s="52" t="str">
        <f aca="false">'NNG-May'!I8</f>
        <v>Fri</v>
      </c>
      <c r="J8" s="52" t="str">
        <f aca="false">'NNG-May'!J8</f>
        <v>Mon</v>
      </c>
      <c r="K8" s="52" t="str">
        <f aca="false">'NNG-May'!K8</f>
        <v>Tue</v>
      </c>
      <c r="L8" s="52" t="str">
        <f aca="false">'NNG-May'!L8</f>
        <v>Wed</v>
      </c>
      <c r="M8" s="52" t="str">
        <f aca="false">'NNG-May'!M8</f>
        <v>Thu</v>
      </c>
      <c r="N8" s="52" t="str">
        <f aca="false">'NNG-May'!N8</f>
        <v>Fri</v>
      </c>
      <c r="O8" s="52" t="str">
        <f aca="false">'NNG-May'!O8</f>
        <v>Mon</v>
      </c>
      <c r="P8" s="52" t="str">
        <f aca="false">'NNG-May'!P8</f>
        <v>Tue</v>
      </c>
      <c r="Q8" s="52" t="str">
        <f aca="false">'NNG-May'!Q8</f>
        <v>Wed</v>
      </c>
      <c r="R8" s="52" t="str">
        <f aca="false">'NNG-May'!R8</f>
        <v>Thu</v>
      </c>
      <c r="S8" s="52" t="str">
        <f aca="false">'NNG-May'!S8</f>
        <v>Fri</v>
      </c>
      <c r="T8" s="52" t="str">
        <f aca="false">'NNG-May'!T8</f>
        <v>Mon</v>
      </c>
      <c r="U8" s="52" t="str">
        <f aca="false">'NNG-May'!U8</f>
        <v>Tue</v>
      </c>
      <c r="V8" s="52" t="str">
        <f aca="false">'NNG-May'!V8</f>
        <v>Wed</v>
      </c>
      <c r="W8" s="52" t="str">
        <f aca="false">'NNG-May'!W8</f>
        <v>Thu</v>
      </c>
      <c r="X8" s="52" t="str">
        <f aca="false">'NNG-May'!X8</f>
        <v>Fri</v>
      </c>
      <c r="Y8" s="52" t="str">
        <f aca="false">'NNG-May'!Y8</f>
        <v>Mon</v>
      </c>
      <c r="Z8" s="52" t="str">
        <f aca="false">'NNG-May'!Z8</f>
        <v>Tue</v>
      </c>
      <c r="AA8" s="52" t="str">
        <f aca="false">'NNG-May'!AA8</f>
        <v>Wed</v>
      </c>
      <c r="AB8" s="52" t="str">
        <f aca="false">'NNG-May'!AB8</f>
        <v>Thu</v>
      </c>
      <c r="AC8" s="52" t="str">
        <f aca="false">'NNG-May'!AC8</f>
        <v>MAY</v>
      </c>
      <c r="AD8" s="52" t="str">
        <f aca="false">'NNG-May'!AD8</f>
        <v>5/1 Thru</v>
      </c>
      <c r="AE8" s="2"/>
    </row>
    <row r="9" customFormat="false" ht="15" hidden="false" customHeight="true" outlineLevel="0" collapsed="false">
      <c r="A9" s="2"/>
      <c r="B9" s="2"/>
      <c r="C9" s="15"/>
      <c r="D9" s="2"/>
      <c r="E9" s="16"/>
      <c r="F9" s="53" t="str">
        <f aca="false">'NNG-May'!F9</f>
        <v>5/1</v>
      </c>
      <c r="G9" s="53" t="str">
        <f aca="false">'NNG-May'!G9</f>
        <v>5/2</v>
      </c>
      <c r="H9" s="53" t="str">
        <f aca="false">'NNG-May'!H9</f>
        <v>5/3</v>
      </c>
      <c r="I9" s="53" t="str">
        <f aca="false">'NNG-May'!I9</f>
        <v>5/4</v>
      </c>
      <c r="J9" s="53" t="str">
        <f aca="false">'NNG-May'!J9</f>
        <v>5/7</v>
      </c>
      <c r="K9" s="53" t="str">
        <f aca="false">'NNG-May'!K9</f>
        <v>5/8</v>
      </c>
      <c r="L9" s="53" t="str">
        <f aca="false">'NNG-May'!L9</f>
        <v>5/9</v>
      </c>
      <c r="M9" s="53" t="str">
        <f aca="false">'NNG-May'!M9</f>
        <v>5/10</v>
      </c>
      <c r="N9" s="53" t="str">
        <f aca="false">'NNG-May'!N9</f>
        <v>5/11</v>
      </c>
      <c r="O9" s="53" t="str">
        <f aca="false">'NNG-May'!O9</f>
        <v>5/14</v>
      </c>
      <c r="P9" s="53" t="str">
        <f aca="false">'NNG-May'!P9</f>
        <v>5/15</v>
      </c>
      <c r="Q9" s="53" t="str">
        <f aca="false">'NNG-May'!Q9</f>
        <v>5/16</v>
      </c>
      <c r="R9" s="53" t="str">
        <f aca="false">'NNG-May'!R9</f>
        <v>5/17</v>
      </c>
      <c r="S9" s="53" t="str">
        <f aca="false">'NNG-May'!S9</f>
        <v>5/18</v>
      </c>
      <c r="T9" s="53" t="str">
        <f aca="false">'NNG-May'!T9</f>
        <v>5/21</v>
      </c>
      <c r="U9" s="53" t="str">
        <f aca="false">'NNG-May'!U9</f>
        <v>5/22</v>
      </c>
      <c r="V9" s="53" t="str">
        <f aca="false">'NNG-May'!V9</f>
        <v>5/23</v>
      </c>
      <c r="W9" s="53" t="str">
        <f aca="false">'NNG-May'!W9</f>
        <v>5/24</v>
      </c>
      <c r="X9" s="53" t="str">
        <f aca="false">'NNG-May'!X9</f>
        <v>5/25</v>
      </c>
      <c r="Y9" s="53" t="str">
        <f aca="false">'NNG-May'!Y9</f>
        <v>5/28</v>
      </c>
      <c r="Z9" s="53" t="str">
        <f aca="false">'NNG-May'!Z9</f>
        <v>5/29</v>
      </c>
      <c r="AA9" s="53" t="str">
        <f aca="false">'NNG-May'!AA9</f>
        <v>5/30</v>
      </c>
      <c r="AB9" s="53" t="str">
        <f aca="false">'NNG-May'!AB9</f>
        <v>5/31</v>
      </c>
      <c r="AC9" s="53" t="str">
        <f aca="false">'NNG-May'!AC9</f>
        <v>TOTAL</v>
      </c>
      <c r="AD9" s="53" t="str">
        <f aca="false">'NNG-May'!AD9</f>
        <v>5/30</v>
      </c>
      <c r="AE9" s="2"/>
    </row>
    <row r="10" customFormat="false" ht="15" hidden="false" customHeight="true" outlineLevel="0" collapsed="false">
      <c r="A10" s="20" t="s">
        <v>37</v>
      </c>
      <c r="B10" s="21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3" t="s">
        <v>38</v>
      </c>
      <c r="AD10" s="2"/>
      <c r="AE10" s="2"/>
    </row>
    <row r="11" customFormat="false" ht="15" hidden="false" customHeight="true" outlineLevel="0" collapsed="false">
      <c r="A11" s="21"/>
      <c r="B11" s="15" t="s">
        <v>39</v>
      </c>
      <c r="C11" s="2"/>
      <c r="D11" s="2"/>
      <c r="E11" s="2"/>
      <c r="F11" s="25" t="n">
        <v>0</v>
      </c>
      <c r="G11" s="25" t="n">
        <v>0</v>
      </c>
      <c r="H11" s="25" t="n">
        <v>0</v>
      </c>
      <c r="I11" s="25" t="n">
        <v>0</v>
      </c>
      <c r="J11" s="25" t="n">
        <v>0</v>
      </c>
      <c r="K11" s="25" t="n">
        <v>0</v>
      </c>
      <c r="L11" s="25" t="n">
        <v>0</v>
      </c>
      <c r="M11" s="25" t="n">
        <v>0</v>
      </c>
      <c r="N11" s="25" t="n">
        <v>1.5</v>
      </c>
      <c r="O11" s="25" t="n">
        <v>8.8</v>
      </c>
      <c r="P11" s="25" t="n">
        <v>0.7</v>
      </c>
      <c r="Q11" s="25" t="n">
        <v>0.2</v>
      </c>
      <c r="R11" s="25" t="n">
        <v>0</v>
      </c>
      <c r="S11" s="25" t="n">
        <v>0.3</v>
      </c>
      <c r="T11" s="25" t="n">
        <v>0</v>
      </c>
      <c r="U11" s="25" t="n">
        <v>0.1</v>
      </c>
      <c r="V11" s="25" t="n">
        <v>0</v>
      </c>
      <c r="W11" s="25" t="n">
        <v>0.8</v>
      </c>
      <c r="X11" s="25" t="n">
        <v>0.2</v>
      </c>
      <c r="Y11" s="24" t="s">
        <v>40</v>
      </c>
      <c r="Z11" s="25" t="n">
        <v>0</v>
      </c>
      <c r="AA11" s="25" t="n">
        <v>0</v>
      </c>
      <c r="AB11" s="27" t="n">
        <f aca="false">AC11-SUM(F11:AA11)</f>
        <v>0.0999999999999996</v>
      </c>
      <c r="AC11" s="28" t="n">
        <f aca="false">13.5-0.8</f>
        <v>12.7</v>
      </c>
      <c r="AD11" s="29" t="n">
        <f aca="false">SUM(F11:AA11)</f>
        <v>12.6</v>
      </c>
      <c r="AE11" s="2"/>
    </row>
    <row r="12" customFormat="false" ht="15" hidden="false" customHeight="true" outlineLevel="0" collapsed="false">
      <c r="A12" s="21"/>
      <c r="B12" s="15"/>
      <c r="C12" s="15" t="s">
        <v>42</v>
      </c>
      <c r="D12" s="2"/>
      <c r="E12" s="2"/>
      <c r="F12" s="25" t="n">
        <v>0</v>
      </c>
      <c r="G12" s="25" t="n">
        <v>0</v>
      </c>
      <c r="H12" s="25" t="n">
        <v>0</v>
      </c>
      <c r="I12" s="25" t="n">
        <v>0</v>
      </c>
      <c r="J12" s="25" t="n">
        <v>0</v>
      </c>
      <c r="K12" s="25" t="n">
        <v>0</v>
      </c>
      <c r="L12" s="25" t="n">
        <v>0</v>
      </c>
      <c r="M12" s="25" t="n">
        <v>0</v>
      </c>
      <c r="N12" s="25" t="n">
        <v>0</v>
      </c>
      <c r="O12" s="25" t="n">
        <v>0</v>
      </c>
      <c r="P12" s="25" t="n">
        <v>0</v>
      </c>
      <c r="Q12" s="25" t="n">
        <v>0</v>
      </c>
      <c r="R12" s="25" t="n">
        <v>0</v>
      </c>
      <c r="S12" s="25" t="n">
        <v>0.1</v>
      </c>
      <c r="T12" s="25" t="n">
        <v>0</v>
      </c>
      <c r="U12" s="25" t="n">
        <v>0</v>
      </c>
      <c r="V12" s="25" t="n">
        <v>0</v>
      </c>
      <c r="W12" s="25" t="n">
        <v>0</v>
      </c>
      <c r="X12" s="25" t="n">
        <v>0</v>
      </c>
      <c r="Y12" s="24" t="s">
        <v>40</v>
      </c>
      <c r="Z12" s="25" t="n">
        <v>0</v>
      </c>
      <c r="AA12" s="25" t="n">
        <v>0</v>
      </c>
      <c r="AB12" s="27" t="n">
        <f aca="false">AC12-SUM(F12:AA12)</f>
        <v>0</v>
      </c>
      <c r="AC12" s="25" t="n">
        <v>0.1</v>
      </c>
      <c r="AD12" s="29" t="n">
        <f aca="false">SUM(F12:AA12)</f>
        <v>0.1</v>
      </c>
      <c r="AE12" s="2"/>
    </row>
    <row r="13" customFormat="false" ht="15" hidden="false" customHeight="true" outlineLevel="0" collapsed="false">
      <c r="A13" s="21"/>
      <c r="B13" s="15"/>
      <c r="C13" s="15" t="s">
        <v>194</v>
      </c>
      <c r="D13" s="2"/>
      <c r="E13" s="2"/>
      <c r="F13" s="25" t="n">
        <v>0</v>
      </c>
      <c r="G13" s="25" t="n">
        <v>0</v>
      </c>
      <c r="H13" s="25" t="n">
        <v>0</v>
      </c>
      <c r="I13" s="25" t="n">
        <v>0</v>
      </c>
      <c r="J13" s="25" t="n">
        <v>0</v>
      </c>
      <c r="K13" s="25" t="n">
        <v>0</v>
      </c>
      <c r="L13" s="25" t="n">
        <v>0</v>
      </c>
      <c r="M13" s="25" t="n">
        <v>0</v>
      </c>
      <c r="N13" s="25" t="n">
        <v>0</v>
      </c>
      <c r="O13" s="25" t="n">
        <v>0</v>
      </c>
      <c r="P13" s="25" t="n">
        <v>0</v>
      </c>
      <c r="Q13" s="25" t="n">
        <v>0</v>
      </c>
      <c r="R13" s="25" t="n">
        <v>0</v>
      </c>
      <c r="S13" s="25" t="n">
        <v>0</v>
      </c>
      <c r="T13" s="25" t="n">
        <v>0</v>
      </c>
      <c r="U13" s="25" t="n">
        <v>0</v>
      </c>
      <c r="V13" s="25" t="n">
        <v>0</v>
      </c>
      <c r="W13" s="25" t="n">
        <v>0</v>
      </c>
      <c r="X13" s="25" t="n">
        <v>1.5</v>
      </c>
      <c r="Y13" s="24" t="s">
        <v>40</v>
      </c>
      <c r="Z13" s="25" t="n">
        <v>0</v>
      </c>
      <c r="AA13" s="25" t="n">
        <v>0</v>
      </c>
      <c r="AB13" s="27" t="n">
        <f aca="false">AC13-SUM(F13:AA13)</f>
        <v>0</v>
      </c>
      <c r="AC13" s="25" t="n">
        <v>1.5</v>
      </c>
      <c r="AD13" s="29" t="n">
        <f aca="false">SUM(F13:AA13)</f>
        <v>1.5</v>
      </c>
      <c r="AE13" s="2"/>
    </row>
    <row r="14" customFormat="false" ht="15" hidden="false" customHeight="true" outlineLevel="0" collapsed="false">
      <c r="A14" s="21"/>
      <c r="B14" s="15" t="s">
        <v>72</v>
      </c>
      <c r="C14" s="2"/>
      <c r="D14" s="2"/>
      <c r="E14" s="2"/>
      <c r="F14" s="25" t="n">
        <v>0</v>
      </c>
      <c r="G14" s="25" t="n">
        <v>0</v>
      </c>
      <c r="H14" s="25" t="n">
        <v>0</v>
      </c>
      <c r="I14" s="25" t="n">
        <v>0</v>
      </c>
      <c r="J14" s="25" t="n">
        <v>0</v>
      </c>
      <c r="K14" s="25" t="n">
        <v>0</v>
      </c>
      <c r="L14" s="25" t="n">
        <v>0</v>
      </c>
      <c r="M14" s="25" t="n">
        <v>0</v>
      </c>
      <c r="N14" s="25" t="n">
        <v>0</v>
      </c>
      <c r="O14" s="25" t="n">
        <v>0</v>
      </c>
      <c r="P14" s="25" t="n">
        <v>0</v>
      </c>
      <c r="Q14" s="25" t="n">
        <v>0</v>
      </c>
      <c r="R14" s="25" t="n">
        <v>0</v>
      </c>
      <c r="S14" s="25" t="n">
        <v>0</v>
      </c>
      <c r="T14" s="25" t="n">
        <v>0</v>
      </c>
      <c r="U14" s="25" t="n">
        <v>0</v>
      </c>
      <c r="V14" s="25" t="n">
        <v>0</v>
      </c>
      <c r="W14" s="25" t="n">
        <v>0</v>
      </c>
      <c r="X14" s="25" t="n">
        <v>3.4</v>
      </c>
      <c r="Y14" s="24" t="s">
        <v>40</v>
      </c>
      <c r="Z14" s="25" t="n">
        <v>0</v>
      </c>
      <c r="AA14" s="25" t="n">
        <v>0</v>
      </c>
      <c r="AB14" s="27" t="n">
        <f aca="false">AC14-SUM(F14:AA14)</f>
        <v>0</v>
      </c>
      <c r="AC14" s="25" t="n">
        <v>3.4</v>
      </c>
      <c r="AD14" s="29" t="n">
        <f aca="false">SUM(F14:AA14)</f>
        <v>3.4</v>
      </c>
      <c r="AE14" s="2"/>
    </row>
    <row r="15" customFormat="false" ht="15" hidden="false" customHeight="true" outlineLevel="0" collapsed="false">
      <c r="A15" s="21"/>
      <c r="B15" s="15" t="s">
        <v>73</v>
      </c>
      <c r="C15" s="2"/>
      <c r="D15" s="2"/>
      <c r="E15" s="2"/>
      <c r="F15" s="25" t="n">
        <v>0</v>
      </c>
      <c r="G15" s="25" t="n">
        <v>0</v>
      </c>
      <c r="H15" s="25" t="n">
        <v>0</v>
      </c>
      <c r="I15" s="25" t="n">
        <v>0</v>
      </c>
      <c r="J15" s="25" t="n">
        <v>0</v>
      </c>
      <c r="K15" s="25" t="n">
        <v>0</v>
      </c>
      <c r="L15" s="25" t="n">
        <v>0</v>
      </c>
      <c r="M15" s="25" t="n">
        <v>0</v>
      </c>
      <c r="N15" s="25" t="n">
        <v>0</v>
      </c>
      <c r="O15" s="25" t="n">
        <v>0</v>
      </c>
      <c r="P15" s="25" t="n">
        <v>0</v>
      </c>
      <c r="Q15" s="25" t="n">
        <v>0</v>
      </c>
      <c r="R15" s="25" t="n">
        <v>0</v>
      </c>
      <c r="S15" s="25" t="n">
        <v>0</v>
      </c>
      <c r="T15" s="25" t="n">
        <v>0</v>
      </c>
      <c r="U15" s="25" t="n">
        <v>0</v>
      </c>
      <c r="V15" s="25" t="n">
        <v>0</v>
      </c>
      <c r="W15" s="25" t="n">
        <v>0</v>
      </c>
      <c r="X15" s="25" t="n">
        <v>0</v>
      </c>
      <c r="Y15" s="24" t="s">
        <v>40</v>
      </c>
      <c r="Z15" s="25" t="n">
        <v>0</v>
      </c>
      <c r="AA15" s="25" t="n">
        <v>0</v>
      </c>
      <c r="AB15" s="27" t="n">
        <f aca="false">AC15-SUM(F15:AA15)</f>
        <v>0</v>
      </c>
      <c r="AC15" s="25" t="n">
        <v>0</v>
      </c>
      <c r="AD15" s="29" t="n">
        <f aca="false">SUM(F15:AA15)</f>
        <v>0</v>
      </c>
      <c r="AE15" s="2"/>
    </row>
    <row r="16" customFormat="false" ht="15" hidden="false" customHeight="true" outlineLevel="0" collapsed="false">
      <c r="A16" s="21"/>
      <c r="B16" s="15" t="s">
        <v>74</v>
      </c>
      <c r="C16" s="2"/>
      <c r="D16" s="2"/>
      <c r="E16" s="2"/>
      <c r="F16" s="25" t="n">
        <v>0</v>
      </c>
      <c r="G16" s="25" t="n">
        <v>0</v>
      </c>
      <c r="H16" s="25" t="n">
        <v>0</v>
      </c>
      <c r="I16" s="25" t="n">
        <v>0</v>
      </c>
      <c r="J16" s="25" t="n">
        <v>0</v>
      </c>
      <c r="K16" s="25" t="n">
        <v>0</v>
      </c>
      <c r="L16" s="25" t="n">
        <v>0</v>
      </c>
      <c r="M16" s="25" t="n">
        <v>0</v>
      </c>
      <c r="N16" s="25" t="n">
        <v>0</v>
      </c>
      <c r="O16" s="25" t="n">
        <v>0</v>
      </c>
      <c r="P16" s="25" t="n">
        <v>0</v>
      </c>
      <c r="Q16" s="25" t="n">
        <v>0</v>
      </c>
      <c r="R16" s="25" t="n">
        <v>0</v>
      </c>
      <c r="S16" s="25" t="n">
        <v>0</v>
      </c>
      <c r="T16" s="25" t="n">
        <v>0</v>
      </c>
      <c r="U16" s="25" t="n">
        <v>0</v>
      </c>
      <c r="V16" s="25" t="n">
        <v>0</v>
      </c>
      <c r="W16" s="25" t="n">
        <v>0</v>
      </c>
      <c r="X16" s="25" t="n">
        <v>0</v>
      </c>
      <c r="Y16" s="24" t="s">
        <v>40</v>
      </c>
      <c r="Z16" s="25" t="n">
        <v>0</v>
      </c>
      <c r="AA16" s="25" t="n">
        <v>0</v>
      </c>
      <c r="AB16" s="27" t="n">
        <f aca="false">AC16-SUM(F16:AA16)</f>
        <v>0</v>
      </c>
      <c r="AC16" s="25" t="n">
        <v>0</v>
      </c>
      <c r="AD16" s="29" t="n">
        <f aca="false">SUM(F16:AA16)</f>
        <v>0</v>
      </c>
      <c r="AE16" s="2"/>
    </row>
    <row r="17" customFormat="false" ht="15" hidden="false" customHeight="true" outlineLevel="0" collapsed="false">
      <c r="A17" s="21"/>
      <c r="B17" s="15" t="s">
        <v>74</v>
      </c>
      <c r="C17" s="2"/>
      <c r="D17" s="2"/>
      <c r="E17" s="2"/>
      <c r="F17" s="25" t="n">
        <v>0</v>
      </c>
      <c r="G17" s="25" t="n">
        <v>0</v>
      </c>
      <c r="H17" s="25" t="n">
        <v>0</v>
      </c>
      <c r="I17" s="25" t="n">
        <v>0</v>
      </c>
      <c r="J17" s="25" t="n">
        <v>0</v>
      </c>
      <c r="K17" s="25" t="n">
        <v>0</v>
      </c>
      <c r="L17" s="25" t="n">
        <v>0</v>
      </c>
      <c r="M17" s="25" t="n">
        <v>0</v>
      </c>
      <c r="N17" s="25" t="n">
        <v>0</v>
      </c>
      <c r="O17" s="25" t="n">
        <v>0</v>
      </c>
      <c r="P17" s="25" t="n">
        <v>0</v>
      </c>
      <c r="Q17" s="25" t="n">
        <v>0</v>
      </c>
      <c r="R17" s="25" t="n">
        <v>0</v>
      </c>
      <c r="S17" s="25" t="n">
        <v>0</v>
      </c>
      <c r="T17" s="25" t="n">
        <v>0</v>
      </c>
      <c r="U17" s="25" t="n">
        <v>0</v>
      </c>
      <c r="V17" s="25" t="n">
        <v>0</v>
      </c>
      <c r="W17" s="25" t="n">
        <v>0</v>
      </c>
      <c r="X17" s="25" t="n">
        <v>0</v>
      </c>
      <c r="Y17" s="24" t="s">
        <v>40</v>
      </c>
      <c r="Z17" s="25" t="n">
        <v>0</v>
      </c>
      <c r="AA17" s="25" t="n">
        <v>0</v>
      </c>
      <c r="AB17" s="27" t="n">
        <f aca="false">AC17-SUM(F17:AA17)</f>
        <v>0</v>
      </c>
      <c r="AC17" s="25" t="n">
        <v>0</v>
      </c>
      <c r="AD17" s="29" t="n">
        <f aca="false">SUM(F17:AA17)</f>
        <v>0</v>
      </c>
      <c r="AE17" s="2"/>
    </row>
    <row r="18" customFormat="false" ht="15" hidden="false" customHeight="true" outlineLevel="0" collapsed="false">
      <c r="A18" s="21"/>
      <c r="B18" s="15" t="s">
        <v>74</v>
      </c>
      <c r="C18" s="2"/>
      <c r="D18" s="2"/>
      <c r="E18" s="2"/>
      <c r="F18" s="25" t="n">
        <v>0</v>
      </c>
      <c r="G18" s="25" t="n">
        <v>0</v>
      </c>
      <c r="H18" s="25" t="n">
        <v>0</v>
      </c>
      <c r="I18" s="25" t="n">
        <v>0</v>
      </c>
      <c r="J18" s="25" t="n">
        <v>0</v>
      </c>
      <c r="K18" s="25" t="n">
        <v>0</v>
      </c>
      <c r="L18" s="25" t="n">
        <v>0</v>
      </c>
      <c r="M18" s="25" t="n">
        <v>0</v>
      </c>
      <c r="N18" s="25" t="n">
        <v>0</v>
      </c>
      <c r="O18" s="25" t="n">
        <v>0</v>
      </c>
      <c r="P18" s="25" t="n">
        <v>0</v>
      </c>
      <c r="Q18" s="25" t="n">
        <v>0</v>
      </c>
      <c r="R18" s="25" t="n">
        <v>0</v>
      </c>
      <c r="S18" s="25" t="n">
        <v>0</v>
      </c>
      <c r="T18" s="25" t="n">
        <v>0</v>
      </c>
      <c r="U18" s="25" t="n">
        <v>0</v>
      </c>
      <c r="V18" s="25" t="n">
        <v>0</v>
      </c>
      <c r="W18" s="25" t="n">
        <v>0</v>
      </c>
      <c r="X18" s="25" t="n">
        <v>0</v>
      </c>
      <c r="Y18" s="24" t="s">
        <v>40</v>
      </c>
      <c r="Z18" s="25" t="n">
        <v>0</v>
      </c>
      <c r="AA18" s="25" t="n">
        <v>0</v>
      </c>
      <c r="AB18" s="27" t="n">
        <f aca="false">AC18-SUM(F18:AA18)</f>
        <v>0</v>
      </c>
      <c r="AC18" s="25" t="n">
        <v>0</v>
      </c>
      <c r="AD18" s="29" t="n">
        <f aca="false">SUM(F18:AA18)</f>
        <v>0</v>
      </c>
      <c r="AE18" s="2"/>
    </row>
    <row r="19" customFormat="false" ht="15" hidden="false" customHeight="true" outlineLevel="0" collapsed="false">
      <c r="A19" s="21"/>
      <c r="B19" s="15" t="s">
        <v>76</v>
      </c>
      <c r="C19" s="2"/>
      <c r="D19" s="2"/>
      <c r="E19" s="2"/>
      <c r="F19" s="25" t="n">
        <f aca="false">0</f>
        <v>0</v>
      </c>
      <c r="G19" s="25" t="n">
        <f aca="false">0</f>
        <v>0</v>
      </c>
      <c r="H19" s="25" t="n">
        <f aca="false">0</f>
        <v>0</v>
      </c>
      <c r="I19" s="25" t="n">
        <f aca="false">0</f>
        <v>0</v>
      </c>
      <c r="J19" s="25" t="n">
        <f aca="false">0</f>
        <v>0</v>
      </c>
      <c r="K19" s="25" t="n">
        <f aca="false">0</f>
        <v>0</v>
      </c>
      <c r="L19" s="25" t="n">
        <f aca="false">0</f>
        <v>0</v>
      </c>
      <c r="M19" s="25" t="n">
        <f aca="false">0</f>
        <v>0</v>
      </c>
      <c r="N19" s="25" t="n">
        <f aca="false">0</f>
        <v>0</v>
      </c>
      <c r="O19" s="25" t="n">
        <f aca="false">0</f>
        <v>0</v>
      </c>
      <c r="P19" s="25" t="n">
        <f aca="false">0</f>
        <v>0</v>
      </c>
      <c r="Q19" s="25" t="n">
        <f aca="false">0</f>
        <v>0</v>
      </c>
      <c r="R19" s="25" t="n">
        <f aca="false">0</f>
        <v>0</v>
      </c>
      <c r="S19" s="25" t="n">
        <f aca="false">0</f>
        <v>0</v>
      </c>
      <c r="T19" s="25" t="n">
        <f aca="false">0</f>
        <v>0</v>
      </c>
      <c r="U19" s="25" t="n">
        <f aca="false">0</f>
        <v>0</v>
      </c>
      <c r="V19" s="25" t="n">
        <f aca="false">0</f>
        <v>0</v>
      </c>
      <c r="W19" s="25" t="n">
        <f aca="false">0</f>
        <v>0</v>
      </c>
      <c r="X19" s="25" t="n">
        <f aca="false">0</f>
        <v>0</v>
      </c>
      <c r="Y19" s="24" t="s">
        <v>40</v>
      </c>
      <c r="Z19" s="25" t="n">
        <f aca="false">0</f>
        <v>0</v>
      </c>
      <c r="AA19" s="25" t="n">
        <f aca="false">0</f>
        <v>0</v>
      </c>
      <c r="AB19" s="27" t="n">
        <f aca="false">AC19-SUM(F19:AA19)</f>
        <v>0</v>
      </c>
      <c r="AC19" s="25" t="n">
        <v>0</v>
      </c>
      <c r="AD19" s="29" t="n">
        <f aca="false">SUM(F19:AA19)</f>
        <v>0</v>
      </c>
      <c r="AE19" s="2"/>
    </row>
    <row r="20" customFormat="false" ht="15" hidden="false" customHeight="true" outlineLevel="0" collapsed="false">
      <c r="A20" s="21"/>
      <c r="B20" s="15" t="s">
        <v>65</v>
      </c>
      <c r="C20" s="2"/>
      <c r="D20" s="2"/>
      <c r="E20" s="2"/>
      <c r="F20" s="33" t="n">
        <v>0</v>
      </c>
      <c r="G20" s="33" t="n">
        <v>0</v>
      </c>
      <c r="H20" s="33" t="n">
        <v>0</v>
      </c>
      <c r="I20" s="33" t="n">
        <v>0</v>
      </c>
      <c r="J20" s="33" t="n">
        <v>0</v>
      </c>
      <c r="K20" s="33" t="n">
        <v>0</v>
      </c>
      <c r="L20" s="33" t="n">
        <v>0</v>
      </c>
      <c r="M20" s="33" t="n">
        <v>0</v>
      </c>
      <c r="N20" s="33" t="n">
        <v>0</v>
      </c>
      <c r="O20" s="33" t="n">
        <v>0</v>
      </c>
      <c r="P20" s="33" t="n">
        <v>0</v>
      </c>
      <c r="Q20" s="33" t="n">
        <v>0</v>
      </c>
      <c r="R20" s="33" t="n">
        <v>0</v>
      </c>
      <c r="S20" s="33" t="n">
        <v>0</v>
      </c>
      <c r="T20" s="33" t="n">
        <v>0</v>
      </c>
      <c r="U20" s="33" t="n">
        <v>0</v>
      </c>
      <c r="V20" s="33" t="n">
        <v>0</v>
      </c>
      <c r="W20" s="33" t="n">
        <v>0</v>
      </c>
      <c r="X20" s="33" t="n">
        <v>0</v>
      </c>
      <c r="Y20" s="32" t="s">
        <v>40</v>
      </c>
      <c r="Z20" s="33" t="n">
        <v>0</v>
      </c>
      <c r="AA20" s="33" t="n">
        <v>0</v>
      </c>
      <c r="AB20" s="34" t="n">
        <f aca="false">AC20-SUM(F20:AA20)</f>
        <v>0</v>
      </c>
      <c r="AC20" s="33" t="n">
        <v>0</v>
      </c>
      <c r="AD20" s="35" t="n">
        <f aca="false">SUM(F20:AA20)</f>
        <v>0</v>
      </c>
      <c r="AE20" s="2"/>
    </row>
    <row r="21" customFormat="false" ht="3.95" hidden="false" customHeight="true" outlineLevel="0" collapsed="false">
      <c r="A21" s="21"/>
      <c r="B21" s="2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22"/>
      <c r="AE21" s="2"/>
    </row>
    <row r="22" customFormat="false" ht="15" hidden="false" customHeight="true" outlineLevel="0" collapsed="false">
      <c r="A22" s="21"/>
      <c r="B22" s="21"/>
      <c r="C22" s="20" t="s">
        <v>50</v>
      </c>
      <c r="D22" s="2"/>
      <c r="E22" s="2"/>
      <c r="F22" s="37" t="n">
        <f aca="false">SUM(F11:F20)</f>
        <v>0</v>
      </c>
      <c r="G22" s="37" t="n">
        <f aca="false">SUM(G11:G20)</f>
        <v>0</v>
      </c>
      <c r="H22" s="37" t="n">
        <f aca="false">SUM(H11:H20)</f>
        <v>0</v>
      </c>
      <c r="I22" s="37" t="n">
        <f aca="false">SUM(I11:I20)</f>
        <v>0</v>
      </c>
      <c r="J22" s="37" t="n">
        <f aca="false">SUM(J11:J20)</f>
        <v>0</v>
      </c>
      <c r="K22" s="37" t="n">
        <f aca="false">SUM(K11:K20)</f>
        <v>0</v>
      </c>
      <c r="L22" s="37" t="n">
        <f aca="false">SUM(L11:L20)</f>
        <v>0</v>
      </c>
      <c r="M22" s="37" t="n">
        <f aca="false">SUM(M11:M20)</f>
        <v>0</v>
      </c>
      <c r="N22" s="37" t="n">
        <f aca="false">SUM(N11:N20)</f>
        <v>1.5</v>
      </c>
      <c r="O22" s="37" t="n">
        <f aca="false">SUM(O11:O20)</f>
        <v>8.8</v>
      </c>
      <c r="P22" s="37" t="n">
        <f aca="false">SUM(P11:P20)</f>
        <v>0.7</v>
      </c>
      <c r="Q22" s="37" t="n">
        <f aca="false">SUM(Q11:Q20)</f>
        <v>0.2</v>
      </c>
      <c r="R22" s="37" t="n">
        <f aca="false">SUM(R11:R20)</f>
        <v>0</v>
      </c>
      <c r="S22" s="37" t="n">
        <f aca="false">SUM(S11:S20)</f>
        <v>0.4</v>
      </c>
      <c r="T22" s="37" t="n">
        <f aca="false">SUM(T11:T20)</f>
        <v>0</v>
      </c>
      <c r="U22" s="37" t="n">
        <f aca="false">SUM(U11:U20)</f>
        <v>0.1</v>
      </c>
      <c r="V22" s="37" t="n">
        <f aca="false">SUM(V11:V20)</f>
        <v>0</v>
      </c>
      <c r="W22" s="37" t="n">
        <f aca="false">SUM(W11:W20)</f>
        <v>0.8</v>
      </c>
      <c r="X22" s="37" t="n">
        <f aca="false">SUM(X11:X20)</f>
        <v>5.1</v>
      </c>
      <c r="Y22" s="37" t="n">
        <f aca="false">SUM(Y11:Y20)</f>
        <v>0</v>
      </c>
      <c r="Z22" s="37" t="n">
        <f aca="false">SUM(Z11:Z20)</f>
        <v>0</v>
      </c>
      <c r="AA22" s="37" t="n">
        <f aca="false">SUM(AA11:AA20)</f>
        <v>0</v>
      </c>
      <c r="AB22" s="37" t="n">
        <f aca="false">SUM(AB11:AB20)</f>
        <v>0.0999999999999996</v>
      </c>
      <c r="AC22" s="37" t="n">
        <f aca="false">SUM(AC11:AC20)</f>
        <v>17.7</v>
      </c>
      <c r="AD22" s="37" t="n">
        <f aca="false">SUM(AD11:AD20)</f>
        <v>17.6</v>
      </c>
      <c r="AE22" s="2"/>
    </row>
    <row r="23" customFormat="false" ht="15" hidden="false" customHeight="true" outlineLevel="0" collapsed="false">
      <c r="A23" s="21"/>
      <c r="B23" s="2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2"/>
      <c r="AE23" s="2"/>
    </row>
    <row r="24" customFormat="false" ht="15" hidden="false" customHeight="true" outlineLevel="0" collapsed="false">
      <c r="A24" s="20" t="s">
        <v>51</v>
      </c>
      <c r="B24" s="21"/>
      <c r="C24" s="2"/>
      <c r="D24" s="2"/>
      <c r="E24" s="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"/>
    </row>
    <row r="25" customFormat="false" ht="15" hidden="false" customHeight="true" outlineLevel="0" collapsed="false">
      <c r="A25" s="21"/>
      <c r="B25" s="15" t="s">
        <v>77</v>
      </c>
      <c r="C25" s="2"/>
      <c r="D25" s="2"/>
      <c r="E25" s="2"/>
      <c r="F25" s="25" t="n">
        <v>0</v>
      </c>
      <c r="G25" s="25" t="n">
        <v>0</v>
      </c>
      <c r="H25" s="25" t="n">
        <v>0</v>
      </c>
      <c r="I25" s="25" t="n">
        <v>0</v>
      </c>
      <c r="J25" s="25" t="n">
        <v>0</v>
      </c>
      <c r="K25" s="25" t="n">
        <v>0</v>
      </c>
      <c r="L25" s="25" t="n">
        <v>0</v>
      </c>
      <c r="M25" s="25" t="n">
        <v>0</v>
      </c>
      <c r="N25" s="25" t="n">
        <v>0</v>
      </c>
      <c r="O25" s="25" t="n">
        <v>0</v>
      </c>
      <c r="P25" s="25" t="n">
        <v>0</v>
      </c>
      <c r="Q25" s="25" t="n">
        <v>0</v>
      </c>
      <c r="R25" s="25" t="n">
        <v>0</v>
      </c>
      <c r="S25" s="25" t="n">
        <v>0</v>
      </c>
      <c r="T25" s="25" t="n">
        <v>0</v>
      </c>
      <c r="U25" s="25" t="n">
        <v>0</v>
      </c>
      <c r="V25" s="25" t="n">
        <v>0</v>
      </c>
      <c r="W25" s="25" t="n">
        <v>0</v>
      </c>
      <c r="X25" s="25" t="n">
        <v>0</v>
      </c>
      <c r="Y25" s="24" t="s">
        <v>40</v>
      </c>
      <c r="Z25" s="25" t="n">
        <v>0</v>
      </c>
      <c r="AA25" s="25" t="n">
        <v>0</v>
      </c>
      <c r="AB25" s="27" t="n">
        <f aca="false">AC25-SUM(F25:AA25)</f>
        <v>0</v>
      </c>
      <c r="AC25" s="25" t="n">
        <v>0</v>
      </c>
      <c r="AD25" s="29" t="n">
        <f aca="false">SUM(F25:AA25)</f>
        <v>0</v>
      </c>
      <c r="AE25" s="2"/>
    </row>
    <row r="26" customFormat="false" ht="15" hidden="false" customHeight="true" outlineLevel="0" collapsed="false">
      <c r="A26" s="21"/>
      <c r="B26" s="15"/>
      <c r="C26" s="15" t="s">
        <v>78</v>
      </c>
      <c r="D26" s="2"/>
      <c r="E26" s="2"/>
      <c r="F26" s="25" t="n">
        <v>0</v>
      </c>
      <c r="G26" s="25" t="n">
        <v>0</v>
      </c>
      <c r="H26" s="25" t="n">
        <v>0</v>
      </c>
      <c r="I26" s="25" t="n">
        <v>0</v>
      </c>
      <c r="J26" s="25" t="n">
        <v>0</v>
      </c>
      <c r="K26" s="25" t="n">
        <v>0</v>
      </c>
      <c r="L26" s="25" t="n">
        <v>0</v>
      </c>
      <c r="M26" s="25" t="n">
        <v>0</v>
      </c>
      <c r="N26" s="25" t="n">
        <v>0</v>
      </c>
      <c r="O26" s="25" t="n">
        <v>0</v>
      </c>
      <c r="P26" s="25" t="n">
        <v>0</v>
      </c>
      <c r="Q26" s="25" t="n">
        <v>0</v>
      </c>
      <c r="R26" s="25" t="n">
        <v>0</v>
      </c>
      <c r="S26" s="25" t="n">
        <v>0</v>
      </c>
      <c r="T26" s="25" t="n">
        <v>0</v>
      </c>
      <c r="U26" s="25" t="n">
        <v>0</v>
      </c>
      <c r="V26" s="25" t="n">
        <v>0</v>
      </c>
      <c r="W26" s="25" t="n">
        <v>0</v>
      </c>
      <c r="X26" s="25" t="n">
        <v>0</v>
      </c>
      <c r="Y26" s="24" t="s">
        <v>40</v>
      </c>
      <c r="Z26" s="25" t="n">
        <v>0</v>
      </c>
      <c r="AA26" s="25" t="n">
        <v>0</v>
      </c>
      <c r="AB26" s="27" t="n">
        <f aca="false">AC26-SUM(F26:AA26)</f>
        <v>0</v>
      </c>
      <c r="AC26" s="28" t="n">
        <f aca="false">0.2-0.2</f>
        <v>0</v>
      </c>
      <c r="AD26" s="29" t="n">
        <f aca="false">SUM(F26:AA26)</f>
        <v>0</v>
      </c>
      <c r="AE26" s="2"/>
    </row>
    <row r="27" customFormat="false" ht="15" hidden="false" customHeight="true" outlineLevel="0" collapsed="false">
      <c r="A27" s="21"/>
      <c r="B27" s="15"/>
      <c r="C27" s="15" t="s">
        <v>74</v>
      </c>
      <c r="D27" s="2"/>
      <c r="E27" s="2"/>
      <c r="F27" s="25" t="n">
        <v>0</v>
      </c>
      <c r="G27" s="25" t="n">
        <v>0</v>
      </c>
      <c r="H27" s="25" t="n">
        <v>0</v>
      </c>
      <c r="I27" s="25" t="n">
        <v>0</v>
      </c>
      <c r="J27" s="25" t="n">
        <v>0</v>
      </c>
      <c r="K27" s="25" t="n">
        <v>0</v>
      </c>
      <c r="L27" s="25" t="n">
        <v>0</v>
      </c>
      <c r="M27" s="25" t="n">
        <v>0</v>
      </c>
      <c r="N27" s="25" t="n">
        <v>0</v>
      </c>
      <c r="O27" s="25" t="n">
        <v>0</v>
      </c>
      <c r="P27" s="25" t="n">
        <v>0</v>
      </c>
      <c r="Q27" s="25" t="n">
        <v>0</v>
      </c>
      <c r="R27" s="25" t="n">
        <v>0</v>
      </c>
      <c r="S27" s="25" t="n">
        <v>0</v>
      </c>
      <c r="T27" s="25" t="n">
        <v>0</v>
      </c>
      <c r="U27" s="25" t="n">
        <v>0</v>
      </c>
      <c r="V27" s="25" t="n">
        <v>0</v>
      </c>
      <c r="W27" s="25" t="n">
        <v>0</v>
      </c>
      <c r="X27" s="25" t="n">
        <v>0</v>
      </c>
      <c r="Y27" s="24" t="s">
        <v>40</v>
      </c>
      <c r="Z27" s="25" t="n">
        <v>0</v>
      </c>
      <c r="AA27" s="25" t="n">
        <v>0</v>
      </c>
      <c r="AB27" s="27" t="n">
        <f aca="false">AC27-SUM(F27:AA27)</f>
        <v>0</v>
      </c>
      <c r="AC27" s="25" t="n">
        <v>0</v>
      </c>
      <c r="AD27" s="29" t="n">
        <f aca="false">SUM(F27:AA27)</f>
        <v>0</v>
      </c>
      <c r="AE27" s="2"/>
    </row>
    <row r="28" customFormat="false" ht="15" hidden="false" customHeight="true" outlineLevel="0" collapsed="false">
      <c r="A28" s="21"/>
      <c r="B28" s="15"/>
      <c r="C28" s="15" t="s">
        <v>55</v>
      </c>
      <c r="D28" s="2"/>
      <c r="E28" s="2"/>
      <c r="F28" s="25" t="n">
        <v>0</v>
      </c>
      <c r="G28" s="25" t="n">
        <v>0</v>
      </c>
      <c r="H28" s="25" t="n">
        <v>0</v>
      </c>
      <c r="I28" s="25" t="n">
        <v>0</v>
      </c>
      <c r="J28" s="25" t="n">
        <v>0</v>
      </c>
      <c r="K28" s="25" t="n">
        <v>0</v>
      </c>
      <c r="L28" s="25" t="n">
        <v>0</v>
      </c>
      <c r="M28" s="25" t="n">
        <v>0</v>
      </c>
      <c r="N28" s="25" t="n">
        <v>0</v>
      </c>
      <c r="O28" s="25" t="n">
        <v>0</v>
      </c>
      <c r="P28" s="25" t="n">
        <v>0</v>
      </c>
      <c r="Q28" s="25" t="n">
        <v>0</v>
      </c>
      <c r="R28" s="25" t="n">
        <v>0</v>
      </c>
      <c r="S28" s="25" t="n">
        <v>0</v>
      </c>
      <c r="T28" s="25" t="n">
        <v>0</v>
      </c>
      <c r="U28" s="25" t="n">
        <v>0</v>
      </c>
      <c r="V28" s="25" t="n">
        <v>0</v>
      </c>
      <c r="W28" s="25" t="n">
        <v>0</v>
      </c>
      <c r="X28" s="25" t="n">
        <v>0</v>
      </c>
      <c r="Y28" s="24" t="s">
        <v>40</v>
      </c>
      <c r="Z28" s="25" t="n">
        <v>0</v>
      </c>
      <c r="AA28" s="25" t="n">
        <v>0</v>
      </c>
      <c r="AB28" s="27" t="n">
        <f aca="false">AC28-SUM(F28:AA28)</f>
        <v>0</v>
      </c>
      <c r="AC28" s="25" t="n">
        <v>0</v>
      </c>
      <c r="AD28" s="29" t="n">
        <f aca="false">SUM(F28:AA28)</f>
        <v>0</v>
      </c>
      <c r="AE28" s="2"/>
    </row>
    <row r="29" customFormat="false" ht="15" hidden="false" customHeight="true" outlineLevel="0" collapsed="false">
      <c r="A29" s="21"/>
      <c r="B29" s="15" t="s">
        <v>56</v>
      </c>
      <c r="C29" s="2"/>
      <c r="D29" s="2"/>
      <c r="E29" s="2"/>
      <c r="F29" s="25" t="n">
        <v>0</v>
      </c>
      <c r="G29" s="25" t="n">
        <v>0</v>
      </c>
      <c r="H29" s="25" t="n">
        <v>0</v>
      </c>
      <c r="I29" s="25" t="n">
        <v>0</v>
      </c>
      <c r="J29" s="25" t="n">
        <v>0</v>
      </c>
      <c r="K29" s="25" t="n">
        <v>0</v>
      </c>
      <c r="L29" s="25" t="n">
        <v>0</v>
      </c>
      <c r="M29" s="25" t="n">
        <v>0</v>
      </c>
      <c r="N29" s="25" t="n">
        <v>0</v>
      </c>
      <c r="O29" s="25" t="n">
        <v>0</v>
      </c>
      <c r="P29" s="25" t="n">
        <v>0</v>
      </c>
      <c r="Q29" s="25" t="n">
        <v>0</v>
      </c>
      <c r="R29" s="25" t="n">
        <v>0</v>
      </c>
      <c r="S29" s="25" t="n">
        <v>0</v>
      </c>
      <c r="T29" s="25" t="n">
        <v>0</v>
      </c>
      <c r="U29" s="25" t="n">
        <v>0</v>
      </c>
      <c r="V29" s="25" t="n">
        <v>0</v>
      </c>
      <c r="W29" s="25" t="n">
        <v>0</v>
      </c>
      <c r="X29" s="25" t="n">
        <v>0</v>
      </c>
      <c r="Y29" s="24" t="s">
        <v>40</v>
      </c>
      <c r="Z29" s="25" t="n">
        <v>0</v>
      </c>
      <c r="AA29" s="25" t="n">
        <v>0</v>
      </c>
      <c r="AB29" s="27" t="n">
        <f aca="false">AC29-SUM(F29:AA29)</f>
        <v>0</v>
      </c>
      <c r="AC29" s="25" t="n">
        <v>0</v>
      </c>
      <c r="AD29" s="29" t="n">
        <f aca="false">SUM(F29:AA29)</f>
        <v>0</v>
      </c>
      <c r="AE29" s="2"/>
    </row>
    <row r="30" customFormat="false" ht="15" hidden="false" customHeight="true" outlineLevel="0" collapsed="false">
      <c r="A30" s="21"/>
      <c r="B30" s="15" t="s">
        <v>57</v>
      </c>
      <c r="C30" s="2"/>
      <c r="D30" s="2"/>
      <c r="E30" s="2"/>
      <c r="F30" s="25" t="n">
        <v>0.1</v>
      </c>
      <c r="G30" s="25" t="n">
        <v>0</v>
      </c>
      <c r="H30" s="25" t="n">
        <v>0.1</v>
      </c>
      <c r="I30" s="25" t="n">
        <v>0.5</v>
      </c>
      <c r="J30" s="25" t="n">
        <v>0</v>
      </c>
      <c r="K30" s="25" t="n">
        <v>0.2</v>
      </c>
      <c r="L30" s="25" t="n">
        <v>0.2</v>
      </c>
      <c r="M30" s="25" t="n">
        <v>0</v>
      </c>
      <c r="N30" s="25" t="n">
        <v>0.1</v>
      </c>
      <c r="O30" s="25" t="n">
        <v>0.5</v>
      </c>
      <c r="P30" s="25" t="n">
        <v>0</v>
      </c>
      <c r="Q30" s="25" t="n">
        <v>0.1</v>
      </c>
      <c r="R30" s="25" t="n">
        <v>0.3</v>
      </c>
      <c r="S30" s="25" t="n">
        <v>0.2</v>
      </c>
      <c r="T30" s="25" t="n">
        <v>0.1</v>
      </c>
      <c r="U30" s="25" t="n">
        <v>0</v>
      </c>
      <c r="V30" s="25" t="n">
        <v>0.1</v>
      </c>
      <c r="W30" s="25" t="n">
        <v>0</v>
      </c>
      <c r="X30" s="25" t="n">
        <v>0</v>
      </c>
      <c r="Y30" s="24" t="s">
        <v>40</v>
      </c>
      <c r="Z30" s="25" t="n">
        <v>0.1</v>
      </c>
      <c r="AA30" s="25" t="n">
        <v>0</v>
      </c>
      <c r="AB30" s="27" t="n">
        <f aca="false">AC30-SUM(F30:AA30)</f>
        <v>0</v>
      </c>
      <c r="AC30" s="25" t="n">
        <v>2.6</v>
      </c>
      <c r="AD30" s="29" t="n">
        <f aca="false">SUM(F30:AA30)</f>
        <v>2.6</v>
      </c>
      <c r="AE30" s="2"/>
    </row>
    <row r="31" customFormat="false" ht="15" hidden="false" customHeight="true" outlineLevel="0" collapsed="false">
      <c r="A31" s="21"/>
      <c r="B31" s="15"/>
      <c r="C31" s="15" t="s">
        <v>58</v>
      </c>
      <c r="D31" s="2"/>
      <c r="E31" s="5"/>
      <c r="F31" s="25" t="n">
        <v>0</v>
      </c>
      <c r="G31" s="25" t="n">
        <v>0</v>
      </c>
      <c r="H31" s="25" t="n">
        <v>0</v>
      </c>
      <c r="I31" s="25" t="n">
        <v>0</v>
      </c>
      <c r="J31" s="25" t="n">
        <v>0</v>
      </c>
      <c r="K31" s="25" t="n">
        <v>0</v>
      </c>
      <c r="L31" s="25" t="n">
        <v>0</v>
      </c>
      <c r="M31" s="25" t="n">
        <v>0</v>
      </c>
      <c r="N31" s="25" t="n">
        <v>0</v>
      </c>
      <c r="O31" s="25" t="n">
        <v>0</v>
      </c>
      <c r="P31" s="25" t="n">
        <v>0</v>
      </c>
      <c r="Q31" s="25" t="n">
        <v>0</v>
      </c>
      <c r="R31" s="25" t="n">
        <v>0</v>
      </c>
      <c r="S31" s="25" t="n">
        <v>0</v>
      </c>
      <c r="T31" s="25" t="n">
        <v>0</v>
      </c>
      <c r="U31" s="25" t="n">
        <v>0</v>
      </c>
      <c r="V31" s="25" t="n">
        <v>0</v>
      </c>
      <c r="W31" s="25" t="n">
        <v>0</v>
      </c>
      <c r="X31" s="25" t="n">
        <v>0</v>
      </c>
      <c r="Y31" s="24" t="s">
        <v>40</v>
      </c>
      <c r="Z31" s="25" t="n">
        <v>0</v>
      </c>
      <c r="AA31" s="25" t="n">
        <v>0</v>
      </c>
      <c r="AB31" s="27" t="n">
        <f aca="false">AC31-SUM(F31:AA31)</f>
        <v>0</v>
      </c>
      <c r="AC31" s="25" t="n">
        <v>0</v>
      </c>
      <c r="AD31" s="29" t="n">
        <f aca="false">SUM(F31:AA31)</f>
        <v>0</v>
      </c>
      <c r="AE31" s="2"/>
    </row>
    <row r="32" customFormat="false" ht="15" hidden="false" customHeight="true" outlineLevel="0" collapsed="false">
      <c r="A32" s="21"/>
      <c r="B32" s="15"/>
      <c r="C32" s="15" t="s">
        <v>136</v>
      </c>
      <c r="D32" s="2"/>
      <c r="E32" s="2"/>
      <c r="F32" s="25" t="n">
        <v>0</v>
      </c>
      <c r="G32" s="25" t="n">
        <v>0</v>
      </c>
      <c r="H32" s="25" t="n">
        <v>0</v>
      </c>
      <c r="I32" s="25" t="n">
        <v>0</v>
      </c>
      <c r="J32" s="25" t="n">
        <v>0</v>
      </c>
      <c r="K32" s="25" t="n">
        <v>0</v>
      </c>
      <c r="L32" s="25" t="n">
        <v>0</v>
      </c>
      <c r="M32" s="25" t="n">
        <v>0</v>
      </c>
      <c r="N32" s="25" t="n">
        <v>0</v>
      </c>
      <c r="O32" s="25" t="n">
        <v>0</v>
      </c>
      <c r="P32" s="25" t="n">
        <v>0</v>
      </c>
      <c r="Q32" s="25" t="n">
        <v>0</v>
      </c>
      <c r="R32" s="25" t="n">
        <v>0</v>
      </c>
      <c r="S32" s="25" t="n">
        <v>0</v>
      </c>
      <c r="T32" s="25" t="n">
        <v>0</v>
      </c>
      <c r="U32" s="25" t="n">
        <v>0</v>
      </c>
      <c r="V32" s="25" t="n">
        <v>0</v>
      </c>
      <c r="W32" s="25" t="n">
        <v>0</v>
      </c>
      <c r="X32" s="25" t="n">
        <v>0</v>
      </c>
      <c r="Y32" s="24" t="s">
        <v>40</v>
      </c>
      <c r="Z32" s="25" t="n">
        <v>0</v>
      </c>
      <c r="AA32" s="25" t="n">
        <v>0</v>
      </c>
      <c r="AB32" s="27" t="n">
        <f aca="false">AC32-SUM(F32:AA32)</f>
        <v>0</v>
      </c>
      <c r="AC32" s="25" t="n">
        <v>0</v>
      </c>
      <c r="AD32" s="29" t="n">
        <f aca="false">SUM(F32:AA32)</f>
        <v>0</v>
      </c>
      <c r="AE32" s="2"/>
    </row>
    <row r="33" customFormat="false" ht="15" hidden="false" customHeight="true" outlineLevel="0" collapsed="false">
      <c r="A33" s="21"/>
      <c r="B33" s="15" t="s">
        <v>60</v>
      </c>
      <c r="C33" s="2"/>
      <c r="D33" s="2"/>
      <c r="E33" s="2"/>
      <c r="F33" s="25" t="n">
        <v>0</v>
      </c>
      <c r="G33" s="25" t="n">
        <v>0</v>
      </c>
      <c r="H33" s="25" t="n">
        <v>0.4</v>
      </c>
      <c r="I33" s="25" t="n">
        <v>0</v>
      </c>
      <c r="J33" s="25" t="n">
        <v>0</v>
      </c>
      <c r="K33" s="25" t="n">
        <v>0</v>
      </c>
      <c r="L33" s="25" t="n">
        <v>0.5</v>
      </c>
      <c r="M33" s="25" t="n">
        <v>0.2</v>
      </c>
      <c r="N33" s="25" t="n">
        <v>0</v>
      </c>
      <c r="O33" s="25" t="n">
        <v>0</v>
      </c>
      <c r="P33" s="25" t="n">
        <v>0</v>
      </c>
      <c r="Q33" s="25" t="n">
        <v>0</v>
      </c>
      <c r="R33" s="25" t="n">
        <v>0</v>
      </c>
      <c r="S33" s="25" t="n">
        <v>0</v>
      </c>
      <c r="T33" s="25" t="n">
        <v>0</v>
      </c>
      <c r="U33" s="25" t="n">
        <v>0</v>
      </c>
      <c r="V33" s="25" t="n">
        <v>0</v>
      </c>
      <c r="W33" s="25" t="n">
        <v>0</v>
      </c>
      <c r="X33" s="25" t="n">
        <v>0</v>
      </c>
      <c r="Y33" s="24" t="s">
        <v>40</v>
      </c>
      <c r="Z33" s="25" t="n">
        <v>0</v>
      </c>
      <c r="AA33" s="25" t="n">
        <v>0</v>
      </c>
      <c r="AB33" s="27" t="n">
        <f aca="false">AC33-SUM(F33:AA33)</f>
        <v>0</v>
      </c>
      <c r="AC33" s="25" t="n">
        <v>1.1</v>
      </c>
      <c r="AD33" s="29" t="n">
        <f aca="false">SUM(F33:AA33)</f>
        <v>1.1</v>
      </c>
      <c r="AE33" s="2"/>
    </row>
    <row r="34" customFormat="false" ht="15" hidden="false" customHeight="true" outlineLevel="0" collapsed="false">
      <c r="A34" s="21"/>
      <c r="B34" s="15" t="s">
        <v>79</v>
      </c>
      <c r="C34" s="2"/>
      <c r="D34" s="2"/>
      <c r="E34" s="2"/>
      <c r="F34" s="25" t="n">
        <v>0.1</v>
      </c>
      <c r="G34" s="25" t="n">
        <v>0</v>
      </c>
      <c r="H34" s="25" t="n">
        <v>0</v>
      </c>
      <c r="I34" s="25" t="n">
        <v>0</v>
      </c>
      <c r="J34" s="25" t="n">
        <v>0</v>
      </c>
      <c r="K34" s="25" t="n">
        <v>0.1</v>
      </c>
      <c r="L34" s="25" t="n">
        <v>0</v>
      </c>
      <c r="M34" s="25" t="n">
        <v>0</v>
      </c>
      <c r="N34" s="25" t="n">
        <v>0</v>
      </c>
      <c r="O34" s="25" t="n">
        <v>0</v>
      </c>
      <c r="P34" s="25" t="n">
        <v>0.3</v>
      </c>
      <c r="Q34" s="25" t="n">
        <v>0.1</v>
      </c>
      <c r="R34" s="25" t="n">
        <v>0</v>
      </c>
      <c r="S34" s="25" t="n">
        <v>0</v>
      </c>
      <c r="T34" s="25" t="n">
        <v>0</v>
      </c>
      <c r="U34" s="25" t="n">
        <v>0.1</v>
      </c>
      <c r="V34" s="25" t="n">
        <v>0</v>
      </c>
      <c r="W34" s="25" t="n">
        <v>0.1</v>
      </c>
      <c r="X34" s="25" t="n">
        <v>0</v>
      </c>
      <c r="Y34" s="24" t="s">
        <v>40</v>
      </c>
      <c r="Z34" s="25" t="n">
        <v>0.1</v>
      </c>
      <c r="AA34" s="25" t="n">
        <v>0.1</v>
      </c>
      <c r="AB34" s="27" t="n">
        <f aca="false">AC34-SUM(F34:AA34)</f>
        <v>0.2</v>
      </c>
      <c r="AC34" s="25" t="n">
        <v>1.2</v>
      </c>
      <c r="AD34" s="29" t="n">
        <f aca="false">SUM(F34:AA34)</f>
        <v>1</v>
      </c>
      <c r="AE34" s="2"/>
    </row>
    <row r="35" customFormat="false" ht="15" hidden="false" customHeight="true" outlineLevel="0" collapsed="false">
      <c r="A35" s="21"/>
      <c r="B35" s="15" t="s">
        <v>62</v>
      </c>
      <c r="C35" s="2"/>
      <c r="D35" s="2"/>
      <c r="E35" s="2"/>
      <c r="F35" s="29" t="n">
        <f aca="false">0.7-0.7</f>
        <v>0</v>
      </c>
      <c r="G35" s="25" t="n">
        <v>0</v>
      </c>
      <c r="H35" s="25" t="n">
        <v>0</v>
      </c>
      <c r="I35" s="25" t="n">
        <v>0</v>
      </c>
      <c r="J35" s="25" t="n">
        <v>0</v>
      </c>
      <c r="K35" s="25" t="n">
        <v>0</v>
      </c>
      <c r="L35" s="25" t="n">
        <v>0</v>
      </c>
      <c r="M35" s="25" t="n">
        <v>0</v>
      </c>
      <c r="N35" s="25" t="n">
        <v>0</v>
      </c>
      <c r="O35" s="25" t="n">
        <v>0</v>
      </c>
      <c r="P35" s="29" t="n">
        <v>0.7</v>
      </c>
      <c r="Q35" s="25" t="n">
        <v>0</v>
      </c>
      <c r="R35" s="25" t="n">
        <v>0</v>
      </c>
      <c r="S35" s="25" t="n">
        <v>0</v>
      </c>
      <c r="T35" s="25" t="n">
        <v>0</v>
      </c>
      <c r="U35" s="25" t="n">
        <v>0</v>
      </c>
      <c r="V35" s="25" t="n">
        <v>0</v>
      </c>
      <c r="W35" s="25" t="n">
        <v>0</v>
      </c>
      <c r="X35" s="25" t="n">
        <v>0</v>
      </c>
      <c r="Y35" s="24" t="s">
        <v>40</v>
      </c>
      <c r="Z35" s="25" t="n">
        <v>0</v>
      </c>
      <c r="AA35" s="25" t="n">
        <v>0</v>
      </c>
      <c r="AB35" s="27" t="n">
        <f aca="false">AC35-SUM(F35:AA35)</f>
        <v>0</v>
      </c>
      <c r="AC35" s="25" t="n">
        <v>0.7</v>
      </c>
      <c r="AD35" s="29" t="n">
        <f aca="false">SUM(F35:AA35)</f>
        <v>0.7</v>
      </c>
      <c r="AE35" s="2"/>
    </row>
    <row r="36" customFormat="false" ht="15" hidden="false" customHeight="true" outlineLevel="0" collapsed="false">
      <c r="A36" s="21"/>
      <c r="B36" s="15" t="s">
        <v>80</v>
      </c>
      <c r="C36" s="2"/>
      <c r="D36" s="2"/>
      <c r="E36" s="2"/>
      <c r="F36" s="25" t="n">
        <v>0</v>
      </c>
      <c r="G36" s="25" t="n">
        <v>0</v>
      </c>
      <c r="H36" s="25" t="n">
        <v>0</v>
      </c>
      <c r="I36" s="25" t="n">
        <v>0</v>
      </c>
      <c r="J36" s="25" t="n">
        <v>0</v>
      </c>
      <c r="K36" s="25" t="n">
        <v>0</v>
      </c>
      <c r="L36" s="29" t="n">
        <f aca="false">1.1-1.1</f>
        <v>0</v>
      </c>
      <c r="M36" s="25" t="n">
        <v>0</v>
      </c>
      <c r="N36" s="25" t="n">
        <v>0</v>
      </c>
      <c r="O36" s="25" t="n">
        <v>0</v>
      </c>
      <c r="P36" s="25" t="n">
        <v>0</v>
      </c>
      <c r="Q36" s="25" t="n">
        <v>0</v>
      </c>
      <c r="R36" s="25" t="n">
        <v>0</v>
      </c>
      <c r="S36" s="25" t="n">
        <v>0</v>
      </c>
      <c r="T36" s="25" t="n">
        <v>0</v>
      </c>
      <c r="U36" s="25" t="n">
        <v>0</v>
      </c>
      <c r="V36" s="25" t="n">
        <v>0</v>
      </c>
      <c r="W36" s="25" t="n">
        <v>0</v>
      </c>
      <c r="X36" s="25" t="n">
        <v>0</v>
      </c>
      <c r="Y36" s="24" t="s">
        <v>40</v>
      </c>
      <c r="Z36" s="25" t="n">
        <v>0</v>
      </c>
      <c r="AA36" s="25" t="n">
        <v>0</v>
      </c>
      <c r="AB36" s="29" t="n">
        <f aca="false">AC36-SUM(F36:AA36)</f>
        <v>1.1</v>
      </c>
      <c r="AC36" s="28" t="n">
        <f aca="false">1.1</f>
        <v>1.1</v>
      </c>
      <c r="AD36" s="29" t="n">
        <f aca="false">SUM(F36:AA36)</f>
        <v>0</v>
      </c>
      <c r="AE36" s="2"/>
    </row>
    <row r="37" customFormat="false" ht="15" hidden="false" customHeight="true" outlineLevel="0" collapsed="false">
      <c r="A37" s="21"/>
      <c r="B37" s="15" t="s">
        <v>195</v>
      </c>
      <c r="C37" s="2"/>
      <c r="D37" s="2"/>
      <c r="E37" s="2"/>
      <c r="F37" s="25" t="n">
        <v>0</v>
      </c>
      <c r="G37" s="25" t="n">
        <v>0</v>
      </c>
      <c r="H37" s="25" t="n">
        <v>0</v>
      </c>
      <c r="I37" s="25" t="n">
        <v>0</v>
      </c>
      <c r="J37" s="25" t="n">
        <v>0</v>
      </c>
      <c r="K37" s="25" t="n">
        <v>0</v>
      </c>
      <c r="L37" s="25" t="n">
        <v>0</v>
      </c>
      <c r="M37" s="25" t="n">
        <v>0</v>
      </c>
      <c r="N37" s="25" t="n">
        <v>0</v>
      </c>
      <c r="O37" s="25" t="n">
        <v>0</v>
      </c>
      <c r="P37" s="25" t="n">
        <v>0</v>
      </c>
      <c r="Q37" s="25" t="n">
        <v>0</v>
      </c>
      <c r="R37" s="25" t="n">
        <v>0</v>
      </c>
      <c r="S37" s="25" t="n">
        <v>15</v>
      </c>
      <c r="T37" s="25" t="n">
        <v>0</v>
      </c>
      <c r="U37" s="25" t="n">
        <v>0</v>
      </c>
      <c r="V37" s="25" t="n">
        <v>0</v>
      </c>
      <c r="W37" s="25" t="n">
        <v>0</v>
      </c>
      <c r="X37" s="25" t="n">
        <v>0</v>
      </c>
      <c r="Y37" s="24" t="s">
        <v>40</v>
      </c>
      <c r="Z37" s="25" t="n">
        <v>0</v>
      </c>
      <c r="AA37" s="25" t="n">
        <v>0</v>
      </c>
      <c r="AB37" s="27" t="n">
        <f aca="false">AC37-SUM(F37:AA37)</f>
        <v>0</v>
      </c>
      <c r="AC37" s="25" t="n">
        <v>15</v>
      </c>
      <c r="AD37" s="29" t="n">
        <f aca="false">SUM(F37:AA37)</f>
        <v>15</v>
      </c>
      <c r="AE37" s="2"/>
    </row>
    <row r="38" customFormat="false" ht="15" hidden="false" customHeight="true" outlineLevel="0" collapsed="false">
      <c r="A38" s="21"/>
      <c r="B38" s="15" t="s">
        <v>74</v>
      </c>
      <c r="C38" s="2"/>
      <c r="D38" s="2"/>
      <c r="E38" s="2"/>
      <c r="F38" s="25" t="n">
        <v>0</v>
      </c>
      <c r="G38" s="25" t="n">
        <v>0</v>
      </c>
      <c r="H38" s="25" t="n">
        <v>0</v>
      </c>
      <c r="I38" s="25" t="n">
        <v>0</v>
      </c>
      <c r="J38" s="25" t="n">
        <v>0</v>
      </c>
      <c r="K38" s="25" t="n">
        <v>0</v>
      </c>
      <c r="L38" s="25" t="n">
        <v>0</v>
      </c>
      <c r="M38" s="25" t="n">
        <v>0</v>
      </c>
      <c r="N38" s="25" t="n">
        <v>0</v>
      </c>
      <c r="O38" s="25" t="n">
        <v>0</v>
      </c>
      <c r="P38" s="25" t="n">
        <v>0</v>
      </c>
      <c r="Q38" s="25" t="n">
        <v>0</v>
      </c>
      <c r="R38" s="25" t="n">
        <v>0</v>
      </c>
      <c r="S38" s="25" t="n">
        <v>0</v>
      </c>
      <c r="T38" s="25" t="n">
        <v>0</v>
      </c>
      <c r="U38" s="25" t="n">
        <v>0</v>
      </c>
      <c r="V38" s="25" t="n">
        <v>0</v>
      </c>
      <c r="W38" s="25" t="n">
        <v>0</v>
      </c>
      <c r="X38" s="25" t="n">
        <v>0</v>
      </c>
      <c r="Y38" s="24" t="s">
        <v>40</v>
      </c>
      <c r="Z38" s="25" t="n">
        <v>0</v>
      </c>
      <c r="AA38" s="25" t="n">
        <v>0</v>
      </c>
      <c r="AB38" s="27" t="n">
        <f aca="false">AC38-SUM(F38:AA38)</f>
        <v>0</v>
      </c>
      <c r="AC38" s="25" t="n">
        <v>0</v>
      </c>
      <c r="AD38" s="29" t="n">
        <f aca="false">SUM(F38:AA38)</f>
        <v>0</v>
      </c>
      <c r="AE38" s="2"/>
    </row>
    <row r="39" customFormat="false" ht="15" hidden="false" customHeight="true" outlineLevel="0" collapsed="false">
      <c r="A39" s="21"/>
      <c r="B39" s="15" t="s">
        <v>65</v>
      </c>
      <c r="C39" s="2"/>
      <c r="D39" s="2"/>
      <c r="E39" s="2"/>
      <c r="F39" s="39" t="n">
        <v>0</v>
      </c>
      <c r="G39" s="39" t="n">
        <v>0</v>
      </c>
      <c r="H39" s="39" t="n">
        <v>0</v>
      </c>
      <c r="I39" s="39" t="n">
        <v>0</v>
      </c>
      <c r="J39" s="39" t="n">
        <v>0</v>
      </c>
      <c r="K39" s="39" t="n">
        <v>0</v>
      </c>
      <c r="L39" s="39" t="n">
        <v>0</v>
      </c>
      <c r="M39" s="39" t="n">
        <v>0</v>
      </c>
      <c r="N39" s="39" t="n">
        <v>0</v>
      </c>
      <c r="O39" s="39" t="n">
        <v>0</v>
      </c>
      <c r="P39" s="39" t="n">
        <v>0</v>
      </c>
      <c r="Q39" s="39" t="n">
        <v>0</v>
      </c>
      <c r="R39" s="39" t="n">
        <v>0</v>
      </c>
      <c r="S39" s="39" t="n">
        <v>0</v>
      </c>
      <c r="T39" s="39" t="n">
        <v>0</v>
      </c>
      <c r="U39" s="39" t="n">
        <v>0</v>
      </c>
      <c r="V39" s="39" t="n">
        <v>0</v>
      </c>
      <c r="W39" s="39" t="n">
        <v>0</v>
      </c>
      <c r="X39" s="39" t="n">
        <v>0</v>
      </c>
      <c r="Y39" s="32" t="s">
        <v>40</v>
      </c>
      <c r="Z39" s="39" t="n">
        <v>0</v>
      </c>
      <c r="AA39" s="39" t="n">
        <v>0</v>
      </c>
      <c r="AB39" s="34" t="n">
        <f aca="false">AC39-SUM(F39:AA39)</f>
        <v>0</v>
      </c>
      <c r="AC39" s="33" t="n">
        <v>0</v>
      </c>
      <c r="AD39" s="29" t="n">
        <f aca="false">SUM(F39:AA39)</f>
        <v>0</v>
      </c>
      <c r="AE39" s="2"/>
    </row>
    <row r="40" customFormat="false" ht="3.95" hidden="false" customHeight="true" outlineLevel="0" collapsed="false">
      <c r="A40" s="21"/>
      <c r="B40" s="2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2"/>
      <c r="AE40" s="2"/>
    </row>
    <row r="41" customFormat="false" ht="15" hidden="false" customHeight="true" outlineLevel="0" collapsed="false">
      <c r="A41" s="21"/>
      <c r="B41" s="21"/>
      <c r="C41" s="20" t="s">
        <v>66</v>
      </c>
      <c r="D41" s="2"/>
      <c r="E41" s="2"/>
      <c r="F41" s="37" t="n">
        <f aca="false">SUM(F25:F39)</f>
        <v>0.2</v>
      </c>
      <c r="G41" s="37" t="n">
        <f aca="false">SUM(G25:G39)</f>
        <v>0</v>
      </c>
      <c r="H41" s="37" t="n">
        <f aca="false">SUM(H25:H39)</f>
        <v>0.5</v>
      </c>
      <c r="I41" s="37" t="n">
        <f aca="false">SUM(I25:I39)</f>
        <v>0.5</v>
      </c>
      <c r="J41" s="37" t="n">
        <f aca="false">SUM(J25:J39)</f>
        <v>0</v>
      </c>
      <c r="K41" s="37" t="n">
        <f aca="false">SUM(K25:K39)</f>
        <v>0.3</v>
      </c>
      <c r="L41" s="37" t="n">
        <f aca="false">SUM(L25:L39)</f>
        <v>0.7</v>
      </c>
      <c r="M41" s="37" t="n">
        <f aca="false">SUM(M25:M39)</f>
        <v>0.2</v>
      </c>
      <c r="N41" s="37" t="n">
        <f aca="false">SUM(N25:N39)</f>
        <v>0.1</v>
      </c>
      <c r="O41" s="37" t="n">
        <f aca="false">SUM(O25:O39)</f>
        <v>0.5</v>
      </c>
      <c r="P41" s="37" t="n">
        <f aca="false">SUM(P25:P39)</f>
        <v>1</v>
      </c>
      <c r="Q41" s="37" t="n">
        <f aca="false">SUM(Q25:Q39)</f>
        <v>0.2</v>
      </c>
      <c r="R41" s="37" t="n">
        <f aca="false">SUM(R25:R39)</f>
        <v>0.3</v>
      </c>
      <c r="S41" s="37" t="n">
        <f aca="false">SUM(S25:S39)</f>
        <v>15.2</v>
      </c>
      <c r="T41" s="37" t="n">
        <f aca="false">SUM(T25:T39)</f>
        <v>0.1</v>
      </c>
      <c r="U41" s="37" t="n">
        <f aca="false">SUM(U25:U39)</f>
        <v>0.1</v>
      </c>
      <c r="V41" s="37" t="n">
        <f aca="false">SUM(V25:V39)</f>
        <v>0.1</v>
      </c>
      <c r="W41" s="37" t="n">
        <f aca="false">SUM(W25:W39)</f>
        <v>0.1</v>
      </c>
      <c r="X41" s="37" t="n">
        <f aca="false">SUM(X25:X39)</f>
        <v>0</v>
      </c>
      <c r="Y41" s="37" t="n">
        <f aca="false">SUM(Y25:Y39)</f>
        <v>0</v>
      </c>
      <c r="Z41" s="37" t="n">
        <f aca="false">SUM(Z25:Z39)</f>
        <v>0.2</v>
      </c>
      <c r="AA41" s="37" t="n">
        <f aca="false">SUM(AA25:AA39)</f>
        <v>0.1</v>
      </c>
      <c r="AB41" s="37" t="n">
        <f aca="false">SUM(AB25:AB39)</f>
        <v>1.3</v>
      </c>
      <c r="AC41" s="37" t="n">
        <f aca="false">SUM(AC25:AC39)</f>
        <v>21.7</v>
      </c>
      <c r="AD41" s="37" t="n">
        <f aca="false">SUM(AD25:AD39)</f>
        <v>20.4</v>
      </c>
      <c r="AE41" s="2"/>
    </row>
    <row r="42" customFormat="false" ht="15" hidden="false" customHeight="true" outlineLevel="0" collapsed="false">
      <c r="A42" s="21"/>
      <c r="B42" s="21"/>
      <c r="C42" s="2"/>
      <c r="D42" s="2"/>
      <c r="E42" s="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"/>
    </row>
    <row r="43" customFormat="false" ht="15" hidden="false" customHeight="true" outlineLevel="0" collapsed="false">
      <c r="A43" s="40" t="s">
        <v>81</v>
      </c>
      <c r="B43" s="41"/>
      <c r="C43" s="42"/>
      <c r="D43" s="42"/>
      <c r="E43" s="42"/>
      <c r="F43" s="43" t="n">
        <f aca="false">F22-F41</f>
        <v>-0.2</v>
      </c>
      <c r="G43" s="43" t="n">
        <f aca="false">G22-G41</f>
        <v>0</v>
      </c>
      <c r="H43" s="43" t="n">
        <f aca="false">H22-H41</f>
        <v>-0.5</v>
      </c>
      <c r="I43" s="43" t="n">
        <f aca="false">I22-I41</f>
        <v>-0.5</v>
      </c>
      <c r="J43" s="43" t="n">
        <f aca="false">J22-J41</f>
        <v>0</v>
      </c>
      <c r="K43" s="43" t="n">
        <f aca="false">K22-K41</f>
        <v>-0.3</v>
      </c>
      <c r="L43" s="43" t="n">
        <f aca="false">L22-L41</f>
        <v>-0.7</v>
      </c>
      <c r="M43" s="43" t="n">
        <f aca="false">M22-M41</f>
        <v>-0.2</v>
      </c>
      <c r="N43" s="43" t="n">
        <f aca="false">N22-N41</f>
        <v>1.4</v>
      </c>
      <c r="O43" s="43" t="n">
        <f aca="false">O22-O41</f>
        <v>8.3</v>
      </c>
      <c r="P43" s="43" t="n">
        <f aca="false">P22-P41</f>
        <v>-0.3</v>
      </c>
      <c r="Q43" s="43" t="n">
        <f aca="false">Q22-Q41</f>
        <v>0</v>
      </c>
      <c r="R43" s="43" t="n">
        <f aca="false">R22-R41</f>
        <v>-0.3</v>
      </c>
      <c r="S43" s="43" t="n">
        <f aca="false">S22-S41</f>
        <v>-14.8</v>
      </c>
      <c r="T43" s="43" t="n">
        <f aca="false">T22-T41</f>
        <v>-0.1</v>
      </c>
      <c r="U43" s="43" t="n">
        <f aca="false">U22-U41</f>
        <v>0</v>
      </c>
      <c r="V43" s="43" t="n">
        <f aca="false">V22-V41</f>
        <v>-0.1</v>
      </c>
      <c r="W43" s="43" t="n">
        <f aca="false">W22-W41</f>
        <v>0.7</v>
      </c>
      <c r="X43" s="43" t="n">
        <f aca="false">X22-X41</f>
        <v>5.1</v>
      </c>
      <c r="Y43" s="43" t="n">
        <f aca="false">Y22-Y41</f>
        <v>0</v>
      </c>
      <c r="Z43" s="43" t="n">
        <f aca="false">Z22-Z41</f>
        <v>-0.2</v>
      </c>
      <c r="AA43" s="43" t="n">
        <f aca="false">AA22-AA41</f>
        <v>-0.1</v>
      </c>
      <c r="AB43" s="43" t="n">
        <f aca="false">AB22-AB41</f>
        <v>-1.2</v>
      </c>
      <c r="AC43" s="43" t="n">
        <f aca="false">AC22-AC41</f>
        <v>-4</v>
      </c>
      <c r="AD43" s="43" t="n">
        <f aca="false">AD22-AD41</f>
        <v>-2.8</v>
      </c>
      <c r="AE43" s="2"/>
    </row>
    <row r="44" customFormat="false" ht="12" hidden="false" customHeight="true" outlineLevel="0" collapsed="false">
      <c r="A44" s="40"/>
      <c r="B44" s="41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2"/>
    </row>
    <row r="45" customFormat="false" ht="15" hidden="false" customHeight="true" outlineLevel="0" collapsed="false">
      <c r="A45" s="40"/>
      <c r="B45" s="20" t="s">
        <v>68</v>
      </c>
      <c r="C45" s="42"/>
      <c r="D45" s="42"/>
      <c r="E45" s="42"/>
      <c r="F45" s="33" t="n">
        <v>0</v>
      </c>
      <c r="G45" s="33" t="n">
        <v>0</v>
      </c>
      <c r="H45" s="33" t="n">
        <v>0</v>
      </c>
      <c r="I45" s="33" t="n">
        <v>0</v>
      </c>
      <c r="J45" s="33" t="n">
        <v>0</v>
      </c>
      <c r="K45" s="33" t="n">
        <v>0</v>
      </c>
      <c r="L45" s="33" t="n">
        <v>0</v>
      </c>
      <c r="M45" s="33" t="n">
        <v>0</v>
      </c>
      <c r="N45" s="33" t="n">
        <v>0</v>
      </c>
      <c r="O45" s="33" t="n">
        <v>0</v>
      </c>
      <c r="P45" s="33" t="n">
        <v>0</v>
      </c>
      <c r="Q45" s="33" t="n">
        <v>0</v>
      </c>
      <c r="R45" s="33" t="n">
        <v>0</v>
      </c>
      <c r="S45" s="33" t="n">
        <v>0</v>
      </c>
      <c r="T45" s="33" t="n">
        <v>0</v>
      </c>
      <c r="U45" s="33" t="n">
        <v>0</v>
      </c>
      <c r="V45" s="33" t="n">
        <v>0</v>
      </c>
      <c r="W45" s="33" t="n">
        <v>0</v>
      </c>
      <c r="X45" s="33" t="n">
        <v>0</v>
      </c>
      <c r="Y45" s="33" t="n">
        <v>0</v>
      </c>
      <c r="Z45" s="33" t="n">
        <v>0</v>
      </c>
      <c r="AA45" s="33" t="n">
        <v>0</v>
      </c>
      <c r="AB45" s="34" t="n">
        <f aca="false">AC45-SUM(F45:AA45)</f>
        <v>0</v>
      </c>
      <c r="AC45" s="33" t="n">
        <v>0</v>
      </c>
      <c r="AD45" s="44" t="n">
        <f aca="false">SUM(F45:AA45)</f>
        <v>0</v>
      </c>
      <c r="AE45" s="2"/>
    </row>
    <row r="46" customFormat="false" ht="12" hidden="false" customHeight="true" outlineLevel="0" collapsed="false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2"/>
    </row>
    <row r="47" customFormat="false" ht="15" hidden="false" customHeight="true" outlineLevel="0" collapsed="false">
      <c r="A47" s="40" t="s">
        <v>69</v>
      </c>
      <c r="B47" s="41"/>
      <c r="C47" s="42"/>
      <c r="D47" s="42"/>
      <c r="E47" s="42"/>
      <c r="F47" s="43" t="n">
        <f aca="false">F43-F45</f>
        <v>-0.2</v>
      </c>
      <c r="G47" s="43" t="n">
        <f aca="false">G43-G45</f>
        <v>0</v>
      </c>
      <c r="H47" s="43" t="n">
        <f aca="false">H43-H45</f>
        <v>-0.5</v>
      </c>
      <c r="I47" s="43" t="n">
        <f aca="false">I43-I45</f>
        <v>-0.5</v>
      </c>
      <c r="J47" s="43" t="n">
        <f aca="false">J43-J45</f>
        <v>0</v>
      </c>
      <c r="K47" s="43" t="n">
        <f aca="false">K43-K45</f>
        <v>-0.3</v>
      </c>
      <c r="L47" s="43" t="n">
        <f aca="false">L43-L45</f>
        <v>-0.7</v>
      </c>
      <c r="M47" s="43" t="n">
        <f aca="false">M43-M45</f>
        <v>-0.2</v>
      </c>
      <c r="N47" s="43" t="n">
        <f aca="false">N43-N45</f>
        <v>1.4</v>
      </c>
      <c r="O47" s="43" t="n">
        <f aca="false">O43-O45</f>
        <v>8.3</v>
      </c>
      <c r="P47" s="43" t="n">
        <f aca="false">P43-P45</f>
        <v>-0.3</v>
      </c>
      <c r="Q47" s="43" t="n">
        <f aca="false">Q43-Q45</f>
        <v>0</v>
      </c>
      <c r="R47" s="43" t="n">
        <f aca="false">R43-R45</f>
        <v>-0.3</v>
      </c>
      <c r="S47" s="43" t="n">
        <f aca="false">S43-S45</f>
        <v>-14.8</v>
      </c>
      <c r="T47" s="43" t="n">
        <f aca="false">T43-T45</f>
        <v>-0.1</v>
      </c>
      <c r="U47" s="43" t="n">
        <f aca="false">U43-U45</f>
        <v>0</v>
      </c>
      <c r="V47" s="43" t="n">
        <f aca="false">V43-V45</f>
        <v>-0.1</v>
      </c>
      <c r="W47" s="43" t="n">
        <f aca="false">W43-W45</f>
        <v>0.7</v>
      </c>
      <c r="X47" s="43" t="n">
        <f aca="false">X43-X45</f>
        <v>5.1</v>
      </c>
      <c r="Y47" s="43" t="n">
        <f aca="false">Y43-Y45</f>
        <v>0</v>
      </c>
      <c r="Z47" s="43" t="n">
        <f aca="false">Z43-Z45</f>
        <v>-0.2</v>
      </c>
      <c r="AA47" s="43" t="n">
        <f aca="false">AA43-AA45</f>
        <v>-0.1</v>
      </c>
      <c r="AB47" s="43" t="n">
        <f aca="false">AB43-AB45</f>
        <v>-1.2</v>
      </c>
      <c r="AC47" s="43" t="n">
        <f aca="false">AC43-AC45</f>
        <v>-4</v>
      </c>
      <c r="AD47" s="43" t="n">
        <f aca="false">AD43-AD45</f>
        <v>-2.8</v>
      </c>
      <c r="AE47" s="2"/>
    </row>
    <row r="48" customFormat="false" ht="12" hidden="false" customHeight="true" outlineLevel="0" collapsed="false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2"/>
    </row>
    <row r="49" customFormat="false" ht="12" hidden="false" customHeight="true" outlineLevel="0" collapsed="false">
      <c r="A49" s="40"/>
      <c r="B49" s="41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2"/>
    </row>
    <row r="50" customFormat="false" ht="12" hidden="false" customHeight="true" outlineLevel="0" collapsed="false">
      <c r="A50" s="40"/>
      <c r="B50" s="41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2"/>
    </row>
    <row r="51" customFormat="false" ht="12" hidden="false" customHeight="true" outlineLevel="0" collapsed="false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2"/>
    </row>
    <row r="52" customFormat="false" ht="12" hidden="false" customHeight="true" outlineLevel="0" collapsed="false">
      <c r="A52" s="40"/>
      <c r="B52" s="41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5" t="n">
        <f aca="true">NOW()</f>
        <v>45926.9584544835</v>
      </c>
      <c r="AE52" s="2"/>
    </row>
    <row r="53" customFormat="false" ht="12" hidden="false" customHeight="true" outlineLevel="0" collapsed="false">
      <c r="A53" s="46" t="str">
        <f aca="true">CELL("FILENAME")</f>
        <v>'file:///mnt/12tb/@roms/datasets/enron/EDRM Enron Email Data Set v2 XML/filtered-attachments/xls/NNG_TWDAY01.xls'#$TW-May</v>
      </c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7" t="n">
        <f aca="true">NOW()</f>
        <v>45926.9584544836</v>
      </c>
      <c r="AE53" s="2"/>
    </row>
    <row r="54" customFormat="false" ht="3.95" hidden="false" customHeight="true" outlineLevel="0" collapsed="false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2"/>
      <c r="AE54" s="2"/>
    </row>
    <row r="55" customFormat="false" ht="14.65" hidden="false" customHeight="false" outlineLevel="0" collapsed="false">
      <c r="AD55" s="48"/>
    </row>
    <row r="56" customFormat="false" ht="14.65" hidden="false" customHeight="false" outlineLevel="0" collapsed="false">
      <c r="AD56" s="48"/>
    </row>
    <row r="57" customFormat="false" ht="12" hidden="false" customHeight="true" outlineLevel="0" collapsed="false">
      <c r="B57" s="49"/>
      <c r="C57" s="49"/>
    </row>
    <row r="58" customFormat="false" ht="12" hidden="false" customHeight="true" outlineLevel="0" collapsed="false">
      <c r="C58" s="49"/>
    </row>
    <row r="59" customFormat="false" ht="12" hidden="false" customHeight="true" outlineLevel="0" collapsed="false">
      <c r="C59" s="49"/>
    </row>
    <row r="60" customFormat="false" ht="12" hidden="false" customHeight="true" outlineLevel="0" collapsed="false"/>
    <row r="63" customFormat="false" ht="12" hidden="false" customHeight="true" outlineLevel="0" collapsed="false">
      <c r="B63" s="49"/>
      <c r="C63" s="49"/>
    </row>
    <row r="64" customFormat="false" ht="12" hidden="false" customHeight="true" outlineLevel="0" collapsed="false">
      <c r="C64" s="49"/>
    </row>
    <row r="65" customFormat="false" ht="12" hidden="false" customHeight="true" outlineLevel="0" collapsed="false">
      <c r="C65" s="49"/>
    </row>
    <row r="66" customFormat="false" ht="12" hidden="false" customHeight="true" outlineLevel="0" collapsed="false">
      <c r="C66" s="49"/>
    </row>
    <row r="67" customFormat="false" ht="14.65" hidden="false" customHeight="false" outlineLevel="0" collapsed="false">
      <c r="C67" s="49"/>
    </row>
    <row r="68" customFormat="false" ht="14.65" hidden="false" customHeight="false" outlineLevel="0" collapsed="false">
      <c r="C68" s="49"/>
    </row>
    <row r="69" customFormat="false" ht="12" hidden="false" customHeight="true" outlineLevel="0" collapsed="false">
      <c r="C69" s="49"/>
    </row>
    <row r="70" customFormat="false" ht="12" hidden="false" customHeight="true" outlineLevel="0" collapsed="false"/>
    <row r="71" customFormat="false" ht="12" hidden="false" customHeight="true" outlineLevel="0" collapsed="false"/>
    <row r="72" customFormat="false" ht="12" hidden="false" customHeight="true" outlineLevel="0" collapsed="false"/>
    <row r="73" customFormat="false" ht="12" hidden="false" customHeight="true" outlineLevel="0" collapsed="false"/>
    <row r="74" customFormat="false" ht="12" hidden="false" customHeight="true" outlineLevel="0" collapsed="false"/>
    <row r="75" customFormat="false" ht="12" hidden="false" customHeight="true" outlineLevel="0" collapsed="false"/>
    <row r="76" customFormat="false" ht="12" hidden="false" customHeight="true" outlineLevel="0" collapsed="false"/>
    <row r="77" customFormat="false" ht="12" hidden="false" customHeight="true" outlineLevel="0" collapsed="false"/>
    <row r="78" customFormat="false" ht="12" hidden="false" customHeight="true" outlineLevel="0" collapsed="false"/>
    <row r="79" customFormat="false" ht="3.95" hidden="false" customHeight="true" outlineLevel="0" collapsed="false"/>
    <row r="80" customFormat="false" ht="12" hidden="false" customHeight="true" outlineLevel="0" collapsed="false"/>
    <row r="81" customFormat="false" ht="3.95" hidden="false" customHeight="true" outlineLevel="0" collapsed="false"/>
    <row r="82" customFormat="false" ht="12" hidden="false" customHeight="true" outlineLevel="0" collapsed="false"/>
    <row r="83" customFormat="false" ht="12" hidden="false" customHeight="true" outlineLevel="0" collapsed="false"/>
    <row r="85" customFormat="false" ht="12" hidden="false" customHeight="true" outlineLevel="0" collapsed="false"/>
    <row r="88" customFormat="false" ht="12" hidden="false" customHeight="true" outlineLevel="0" collapsed="false"/>
    <row r="91" customFormat="false" ht="12" hidden="false" customHeight="true" outlineLevel="0" collapsed="false"/>
    <row r="92" customFormat="false" ht="12" hidden="false" customHeight="true" outlineLevel="0" collapsed="false"/>
    <row r="94" customFormat="false" ht="12" hidden="false" customHeight="true" outlineLevel="0" collapsed="false"/>
    <row r="96" customFormat="false" ht="12" hidden="false" customHeight="true" outlineLevel="0" collapsed="false"/>
    <row r="97" customFormat="false" ht="12" hidden="false" customHeight="true" outlineLevel="0" collapsed="false"/>
    <row r="98" customFormat="false" ht="12" hidden="false" customHeight="true" outlineLevel="0" collapsed="false"/>
    <row r="100" customFormat="false" ht="12" hidden="false" customHeight="true" outlineLevel="0" collapsed="false"/>
    <row r="104" customFormat="false" ht="12" hidden="false" customHeight="true" outlineLevel="0" collapsed="false"/>
    <row r="105" customFormat="false" ht="3.95" hidden="false" customHeight="true" outlineLevel="0" collapsed="false"/>
    <row r="107" customFormat="false" ht="6" hidden="false" customHeight="true" outlineLevel="0" collapsed="false"/>
    <row r="109" customFormat="false" ht="6" hidden="false" customHeight="true" outlineLevel="0" collapsed="false"/>
    <row r="110" customFormat="false" ht="12" hidden="false" customHeight="true" outlineLevel="0" collapsed="false"/>
    <row r="111" customFormat="false" ht="12" hidden="false" customHeight="true" outlineLevel="0" collapsed="false"/>
    <row r="112" customFormat="false" ht="12" hidden="false" customHeight="true" outlineLevel="0" collapsed="false"/>
    <row r="113" customFormat="false" ht="12" hidden="false" customHeight="true" outlineLevel="0" collapsed="false"/>
    <row r="114" customFormat="false" ht="12" hidden="false" customHeight="true" outlineLevel="0" collapsed="false"/>
    <row r="115" customFormat="false" ht="3.95" hidden="false" customHeight="true" outlineLevel="0" collapsed="false"/>
    <row r="117" customFormat="false" ht="6" hidden="false" customHeight="true" outlineLevel="0" collapsed="false"/>
    <row r="120" customFormat="false" ht="6" hidden="false" customHeight="true" outlineLevel="0" collapsed="false"/>
    <row r="123" customFormat="false" ht="6" hidden="false" customHeight="true" outlineLevel="0" collapsed="false"/>
    <row r="126" customFormat="false" ht="6" hidden="false" customHeight="true" outlineLevel="0" collapsed="false"/>
    <row r="130" customFormat="false" ht="8.1" hidden="false" customHeight="true" outlineLevel="0" collapsed="false"/>
  </sheetData>
  <mergeCells count="3">
    <mergeCell ref="A1:AD1"/>
    <mergeCell ref="A2:AD2"/>
    <mergeCell ref="A3:AD3"/>
  </mergeCells>
  <printOptions headings="false" gridLines="false" gridLinesSet="true" horizontalCentered="true" verticalCentered="false"/>
  <pageMargins left="0.25" right="0.25" top="0.7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130"/>
  <sheetViews>
    <sheetView showFormulas="false" showGridLines="false" showRowColHeaders="true" showZeros="true" rightToLeft="false" tabSelected="false" showOutlineSymbols="true" defaultGridColor="true" view="normal" topLeftCell="A7" colorId="64" zoomScale="100" zoomScaleNormal="100" zoomScalePageLayoutView="100" workbookViewId="0">
      <pane xSplit="5" ySplit="3" topLeftCell="W10" activePane="bottomRight" state="frozen"/>
      <selection pane="topLeft" activeCell="A7" activeCellId="0" sqref="A7"/>
      <selection pane="topRight" activeCell="W7" activeCellId="0" sqref="W7"/>
      <selection pane="bottomLeft" activeCell="A10" activeCellId="0" sqref="A10"/>
      <selection pane="bottomRight" activeCell="AC11" activeCellId="0" sqref="AC11 AC11"/>
    </sheetView>
  </sheetViews>
  <sheetFormatPr defaultColWidth="9.70703125" defaultRowHeight="14.65" customHeight="true" zeroHeight="false" outlineLevelRow="0" outlineLevelCol="0"/>
  <cols>
    <col collapsed="false" customWidth="true" hidden="false" outlineLevel="0" max="2" min="1" style="0" width="1.7"/>
    <col collapsed="false" customWidth="true" hidden="false" outlineLevel="0" max="4" min="3" style="0" width="15.7"/>
    <col collapsed="false" customWidth="true" hidden="false" outlineLevel="0" max="5" min="5" style="0" width="10.71"/>
    <col collapsed="false" customWidth="true" hidden="false" outlineLevel="0" max="28" min="6" style="0" width="5.71"/>
    <col collapsed="false" customWidth="true" hidden="false" outlineLevel="0" max="30" min="29" style="0" width="8.7"/>
    <col collapsed="false" customWidth="true" hidden="false" outlineLevel="0" max="36" min="35" style="0" width="2.7"/>
    <col collapsed="false" customWidth="true" hidden="false" outlineLevel="0" max="37" min="37" style="0" width="3.7"/>
    <col collapsed="false" customWidth="true" hidden="false" outlineLevel="0" max="53" min="41" style="0" width="6.7"/>
    <col collapsed="false" customWidth="true" hidden="false" outlineLevel="0" max="55" min="54" style="0" width="7.7"/>
    <col collapsed="false" customWidth="true" hidden="false" outlineLevel="0" max="56" min="56" style="0" width="2.7"/>
  </cols>
  <sheetData>
    <row r="1" customFormat="false" ht="1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2"/>
    </row>
    <row r="2" customFormat="false" ht="15" hidden="false" customHeight="true" outlineLevel="0" collapsed="false">
      <c r="A2" s="3" t="s">
        <v>196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2"/>
    </row>
    <row r="3" customFormat="false" ht="15" hidden="false" customHeight="tru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2"/>
    </row>
    <row r="4" customFormat="false" ht="12" hidden="false" customHeight="true" outlineLevel="0" collapsed="false">
      <c r="A4" s="5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6"/>
      <c r="T4" s="7"/>
      <c r="U4" s="7"/>
      <c r="V4" s="7"/>
      <c r="W4" s="7"/>
      <c r="X4" s="2"/>
      <c r="Y4" s="2"/>
      <c r="Z4" s="2"/>
      <c r="AA4" s="2"/>
      <c r="AB4" s="2"/>
      <c r="AC4" s="2"/>
      <c r="AD4" s="2"/>
      <c r="AE4" s="2"/>
    </row>
    <row r="5" customFormat="false" ht="12" hidden="false" customHeight="true" outlineLevel="0" collapsed="false">
      <c r="A5" s="5"/>
      <c r="B5" s="8"/>
      <c r="C5" s="9"/>
      <c r="D5" s="9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10"/>
      <c r="S5" s="10"/>
      <c r="T5" s="11"/>
      <c r="U5" s="12"/>
      <c r="V5" s="11"/>
      <c r="W5" s="11"/>
      <c r="X5" s="10"/>
      <c r="Y5" s="10"/>
      <c r="Z5" s="10"/>
      <c r="AA5" s="13"/>
      <c r="AB5" s="14"/>
      <c r="AC5" s="2"/>
      <c r="AD5" s="2"/>
      <c r="AE5" s="2"/>
    </row>
    <row r="6" customFormat="false" ht="12" hidden="false" customHeight="true" outlineLevel="0" collapsed="false">
      <c r="A6" s="5"/>
      <c r="B6" s="8"/>
      <c r="C6" s="9"/>
      <c r="D6" s="9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10"/>
      <c r="S6" s="10"/>
      <c r="T6" s="11"/>
      <c r="U6" s="12"/>
      <c r="V6" s="11"/>
      <c r="W6" s="11"/>
      <c r="X6" s="10"/>
      <c r="Y6" s="10"/>
      <c r="Z6" s="10"/>
      <c r="AA6" s="13"/>
      <c r="AB6" s="14"/>
      <c r="AC6" s="2"/>
      <c r="AD6" s="2"/>
      <c r="AE6" s="2"/>
    </row>
    <row r="7" customFormat="false" ht="12" hidden="false" customHeight="true" outlineLevel="0" collapsed="false">
      <c r="A7" s="5"/>
      <c r="B7" s="8"/>
      <c r="C7" s="9"/>
      <c r="D7" s="9"/>
      <c r="E7" s="2"/>
      <c r="F7" s="10"/>
      <c r="G7" s="10"/>
      <c r="H7" s="10" t="s">
        <v>4</v>
      </c>
      <c r="I7" s="10" t="s">
        <v>4</v>
      </c>
      <c r="J7" s="10" t="s">
        <v>4</v>
      </c>
      <c r="K7" s="10" t="s">
        <v>4</v>
      </c>
      <c r="L7" s="10" t="s">
        <v>4</v>
      </c>
      <c r="M7" s="10" t="s">
        <v>4</v>
      </c>
      <c r="N7" s="10" t="s">
        <v>4</v>
      </c>
      <c r="O7" s="10" t="s">
        <v>4</v>
      </c>
      <c r="P7" s="10" t="s">
        <v>4</v>
      </c>
      <c r="Q7" s="10" t="s">
        <v>4</v>
      </c>
      <c r="R7" s="10" t="s">
        <v>4</v>
      </c>
      <c r="S7" s="10" t="s">
        <v>4</v>
      </c>
      <c r="T7" s="10" t="s">
        <v>4</v>
      </c>
      <c r="U7" s="10" t="s">
        <v>4</v>
      </c>
      <c r="V7" s="10" t="s">
        <v>4</v>
      </c>
      <c r="W7" s="10" t="s">
        <v>4</v>
      </c>
      <c r="X7" s="10" t="s">
        <v>4</v>
      </c>
      <c r="Y7" s="10" t="s">
        <v>4</v>
      </c>
      <c r="Z7" s="10" t="s">
        <v>4</v>
      </c>
      <c r="AA7" s="10" t="s">
        <v>4</v>
      </c>
      <c r="AB7" s="10" t="s">
        <v>4</v>
      </c>
      <c r="AC7" s="2"/>
      <c r="AD7" s="10" t="s">
        <v>5</v>
      </c>
      <c r="AE7" s="2"/>
    </row>
    <row r="8" customFormat="false" ht="15" hidden="false" customHeight="true" outlineLevel="0" collapsed="false">
      <c r="A8" s="2"/>
      <c r="B8" s="2"/>
      <c r="C8" s="2"/>
      <c r="D8" s="2"/>
      <c r="E8" s="5"/>
      <c r="F8" s="10" t="s">
        <v>83</v>
      </c>
      <c r="G8" s="10" t="s">
        <v>83</v>
      </c>
      <c r="H8" s="10" t="s">
        <v>10</v>
      </c>
      <c r="I8" s="10" t="s">
        <v>6</v>
      </c>
      <c r="J8" s="10" t="s">
        <v>7</v>
      </c>
      <c r="K8" s="10" t="s">
        <v>8</v>
      </c>
      <c r="L8" s="10" t="s">
        <v>9</v>
      </c>
      <c r="M8" s="10" t="s">
        <v>10</v>
      </c>
      <c r="N8" s="10" t="s">
        <v>6</v>
      </c>
      <c r="O8" s="10" t="s">
        <v>7</v>
      </c>
      <c r="P8" s="10" t="s">
        <v>8</v>
      </c>
      <c r="Q8" s="10" t="s">
        <v>9</v>
      </c>
      <c r="R8" s="10" t="s">
        <v>10</v>
      </c>
      <c r="S8" s="10" t="s">
        <v>6</v>
      </c>
      <c r="T8" s="10" t="s">
        <v>7</v>
      </c>
      <c r="U8" s="10" t="s">
        <v>8</v>
      </c>
      <c r="V8" s="10" t="s">
        <v>9</v>
      </c>
      <c r="W8" s="10" t="s">
        <v>10</v>
      </c>
      <c r="X8" s="10" t="s">
        <v>6</v>
      </c>
      <c r="Y8" s="10" t="s">
        <v>7</v>
      </c>
      <c r="Z8" s="10" t="s">
        <v>8</v>
      </c>
      <c r="AA8" s="10" t="s">
        <v>9</v>
      </c>
      <c r="AB8" s="10" t="s">
        <v>10</v>
      </c>
      <c r="AC8" s="6" t="s">
        <v>197</v>
      </c>
      <c r="AD8" s="6" t="s">
        <v>198</v>
      </c>
      <c r="AE8" s="2"/>
    </row>
    <row r="9" customFormat="false" ht="15" hidden="false" customHeight="true" outlineLevel="0" collapsed="false">
      <c r="A9" s="2"/>
      <c r="B9" s="2"/>
      <c r="C9" s="15"/>
      <c r="D9" s="2"/>
      <c r="E9" s="16"/>
      <c r="F9" s="17" t="s">
        <v>86</v>
      </c>
      <c r="G9" s="17" t="s">
        <v>86</v>
      </c>
      <c r="H9" s="17" t="s">
        <v>199</v>
      </c>
      <c r="I9" s="17" t="s">
        <v>200</v>
      </c>
      <c r="J9" s="17" t="s">
        <v>201</v>
      </c>
      <c r="K9" s="17" t="s">
        <v>202</v>
      </c>
      <c r="L9" s="17" t="s">
        <v>203</v>
      </c>
      <c r="M9" s="17" t="s">
        <v>204</v>
      </c>
      <c r="N9" s="17" t="s">
        <v>205</v>
      </c>
      <c r="O9" s="17" t="s">
        <v>206</v>
      </c>
      <c r="P9" s="17" t="s">
        <v>207</v>
      </c>
      <c r="Q9" s="17" t="s">
        <v>208</v>
      </c>
      <c r="R9" s="17" t="s">
        <v>209</v>
      </c>
      <c r="S9" s="17" t="s">
        <v>210</v>
      </c>
      <c r="T9" s="17" t="s">
        <v>211</v>
      </c>
      <c r="U9" s="17" t="s">
        <v>212</v>
      </c>
      <c r="V9" s="17" t="s">
        <v>213</v>
      </c>
      <c r="W9" s="17" t="s">
        <v>214</v>
      </c>
      <c r="X9" s="17" t="s">
        <v>215</v>
      </c>
      <c r="Y9" s="17" t="s">
        <v>216</v>
      </c>
      <c r="Z9" s="17" t="s">
        <v>217</v>
      </c>
      <c r="AA9" s="17" t="s">
        <v>218</v>
      </c>
      <c r="AB9" s="17" t="s">
        <v>219</v>
      </c>
      <c r="AC9" s="18" t="s">
        <v>36</v>
      </c>
      <c r="AD9" s="19" t="s">
        <v>218</v>
      </c>
      <c r="AE9" s="2"/>
    </row>
    <row r="10" customFormat="false" ht="15" hidden="false" customHeight="true" outlineLevel="0" collapsed="false">
      <c r="A10" s="20" t="s">
        <v>37</v>
      </c>
      <c r="B10" s="21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3" t="s">
        <v>38</v>
      </c>
      <c r="AD10" s="2"/>
      <c r="AE10" s="2"/>
    </row>
    <row r="11" customFormat="false" ht="15" hidden="false" customHeight="true" outlineLevel="0" collapsed="false">
      <c r="A11" s="21"/>
      <c r="B11" s="15" t="s">
        <v>39</v>
      </c>
      <c r="C11" s="2"/>
      <c r="D11" s="2"/>
      <c r="E11" s="2"/>
      <c r="F11" s="24" t="s">
        <v>40</v>
      </c>
      <c r="G11" s="24" t="s">
        <v>40</v>
      </c>
      <c r="H11" s="25" t="n">
        <v>0.1</v>
      </c>
      <c r="I11" s="26" t="n">
        <f aca="false">0+0.3</f>
        <v>0.3</v>
      </c>
      <c r="J11" s="25" t="n">
        <v>0.3</v>
      </c>
      <c r="K11" s="25" t="n">
        <v>0.3</v>
      </c>
      <c r="L11" s="25" t="n">
        <v>0.1</v>
      </c>
      <c r="M11" s="25" t="n">
        <v>0.6</v>
      </c>
      <c r="N11" s="28" t="n">
        <f aca="false">9.8+2.5</f>
        <v>12.3</v>
      </c>
      <c r="O11" s="28" t="n">
        <f aca="false">2.4+0.4</f>
        <v>2.8</v>
      </c>
      <c r="P11" s="25" t="n">
        <v>0.1</v>
      </c>
      <c r="Q11" s="25" t="n">
        <v>0.7</v>
      </c>
      <c r="R11" s="25" t="n">
        <v>0</v>
      </c>
      <c r="S11" s="25" t="n">
        <v>0</v>
      </c>
      <c r="T11" s="25" t="n">
        <v>0.7</v>
      </c>
      <c r="U11" s="25" t="n">
        <v>0.2</v>
      </c>
      <c r="V11" s="25" t="n">
        <v>0.3</v>
      </c>
      <c r="W11" s="26" t="n">
        <f aca="false">3.2+0.6</f>
        <v>3.8</v>
      </c>
      <c r="X11" s="26" t="n">
        <f aca="false">0.7+0.2</f>
        <v>0.9</v>
      </c>
      <c r="Y11" s="25" t="n">
        <v>0.2</v>
      </c>
      <c r="Z11" s="26" t="n">
        <f aca="false">0.1+0.1</f>
        <v>0.2</v>
      </c>
      <c r="AA11" s="25" t="n">
        <v>0.1</v>
      </c>
      <c r="AB11" s="27" t="n">
        <f aca="false">AC11-SUM(F11:AA11)</f>
        <v>0.0999999999999979</v>
      </c>
      <c r="AC11" s="28" t="n">
        <f aca="false">23.5+0.6</f>
        <v>24.1</v>
      </c>
      <c r="AD11" s="56" t="n">
        <f aca="false">SUM(F11:AA11)</f>
        <v>24</v>
      </c>
      <c r="AE11" s="2"/>
    </row>
    <row r="12" customFormat="false" ht="15" hidden="false" customHeight="true" outlineLevel="0" collapsed="false">
      <c r="A12" s="21"/>
      <c r="B12" s="15"/>
      <c r="C12" s="15" t="s">
        <v>107</v>
      </c>
      <c r="D12" s="2"/>
      <c r="E12" s="2"/>
      <c r="F12" s="24" t="s">
        <v>40</v>
      </c>
      <c r="G12" s="24" t="s">
        <v>40</v>
      </c>
      <c r="H12" s="25" t="n">
        <v>0.8</v>
      </c>
      <c r="I12" s="25" t="n">
        <v>0.1</v>
      </c>
      <c r="J12" s="25" t="n">
        <v>0</v>
      </c>
      <c r="K12" s="25" t="n">
        <v>0</v>
      </c>
      <c r="L12" s="25" t="n">
        <v>0</v>
      </c>
      <c r="M12" s="25" t="n">
        <v>0</v>
      </c>
      <c r="N12" s="25" t="n">
        <v>0</v>
      </c>
      <c r="O12" s="25" t="n">
        <v>0</v>
      </c>
      <c r="P12" s="25" t="n">
        <v>0</v>
      </c>
      <c r="Q12" s="25" t="n">
        <v>0</v>
      </c>
      <c r="R12" s="25" t="n">
        <v>0</v>
      </c>
      <c r="S12" s="25" t="n">
        <v>0</v>
      </c>
      <c r="T12" s="25" t="n">
        <v>0</v>
      </c>
      <c r="U12" s="25" t="n">
        <v>0</v>
      </c>
      <c r="V12" s="25" t="n">
        <v>0</v>
      </c>
      <c r="W12" s="25" t="n">
        <v>0</v>
      </c>
      <c r="X12" s="25" t="n">
        <v>5.3</v>
      </c>
      <c r="Y12" s="25" t="n">
        <v>0</v>
      </c>
      <c r="Z12" s="25" t="n">
        <v>0</v>
      </c>
      <c r="AA12" s="25" t="n">
        <v>1.5</v>
      </c>
      <c r="AB12" s="27" t="n">
        <f aca="false">AC12-SUM(F12:AA12)</f>
        <v>2.9</v>
      </c>
      <c r="AC12" s="28" t="n">
        <f aca="false">0.1+9.2+0.8+0.5</f>
        <v>10.6</v>
      </c>
      <c r="AD12" s="56" t="n">
        <f aca="false">SUM(F12:AA12)</f>
        <v>7.7</v>
      </c>
    </row>
    <row r="13" customFormat="false" ht="15" hidden="false" customHeight="true" outlineLevel="0" collapsed="false">
      <c r="A13" s="21"/>
      <c r="B13" s="15"/>
      <c r="C13" s="15" t="s">
        <v>42</v>
      </c>
      <c r="D13" s="2"/>
      <c r="E13" s="2"/>
      <c r="F13" s="24" t="s">
        <v>40</v>
      </c>
      <c r="G13" s="24" t="s">
        <v>40</v>
      </c>
      <c r="H13" s="25" t="n">
        <v>0</v>
      </c>
      <c r="I13" s="25" t="n">
        <v>0.2</v>
      </c>
      <c r="J13" s="25" t="n">
        <v>0</v>
      </c>
      <c r="K13" s="25" t="n">
        <v>0</v>
      </c>
      <c r="L13" s="25" t="n">
        <v>0</v>
      </c>
      <c r="M13" s="25" t="n">
        <v>0</v>
      </c>
      <c r="N13" s="25" t="n">
        <v>0.2</v>
      </c>
      <c r="O13" s="25" t="n">
        <v>0</v>
      </c>
      <c r="P13" s="25" t="n">
        <v>0.3</v>
      </c>
      <c r="Q13" s="25" t="n">
        <v>0</v>
      </c>
      <c r="R13" s="25" t="n">
        <v>0</v>
      </c>
      <c r="S13" s="25" t="n">
        <v>0</v>
      </c>
      <c r="T13" s="25" t="n">
        <v>0</v>
      </c>
      <c r="U13" s="25" t="n">
        <v>0</v>
      </c>
      <c r="V13" s="25" t="n">
        <v>0</v>
      </c>
      <c r="W13" s="25" t="n">
        <v>2.7</v>
      </c>
      <c r="X13" s="25" t="n">
        <v>0.1</v>
      </c>
      <c r="Y13" s="25" t="n">
        <v>0</v>
      </c>
      <c r="Z13" s="25" t="n">
        <v>0</v>
      </c>
      <c r="AA13" s="25" t="n">
        <v>0</v>
      </c>
      <c r="AB13" s="27" t="n">
        <f aca="false">AC13-SUM(F13:AA13)</f>
        <v>0</v>
      </c>
      <c r="AC13" s="25" t="n">
        <v>3.5</v>
      </c>
      <c r="AD13" s="56" t="n">
        <f aca="false">SUM(F13:AA13)</f>
        <v>3.5</v>
      </c>
      <c r="AE13" s="2"/>
    </row>
    <row r="14" customFormat="false" ht="15" hidden="false" customHeight="true" outlineLevel="0" collapsed="false">
      <c r="A14" s="21"/>
      <c r="B14" s="15" t="s">
        <v>43</v>
      </c>
      <c r="C14" s="2"/>
      <c r="D14" s="2"/>
      <c r="E14" s="2"/>
      <c r="F14" s="24" t="s">
        <v>40</v>
      </c>
      <c r="G14" s="24" t="s">
        <v>40</v>
      </c>
      <c r="H14" s="25" t="n">
        <v>0</v>
      </c>
      <c r="I14" s="25" t="n">
        <v>0</v>
      </c>
      <c r="J14" s="25" t="n">
        <v>0</v>
      </c>
      <c r="K14" s="25" t="n">
        <v>0</v>
      </c>
      <c r="L14" s="25" t="n">
        <v>0</v>
      </c>
      <c r="M14" s="25" t="n">
        <v>0</v>
      </c>
      <c r="N14" s="25" t="n">
        <v>0</v>
      </c>
      <c r="O14" s="25" t="n">
        <v>0</v>
      </c>
      <c r="P14" s="25" t="n">
        <v>0</v>
      </c>
      <c r="Q14" s="25" t="n">
        <v>0</v>
      </c>
      <c r="R14" s="25" t="n">
        <v>0</v>
      </c>
      <c r="S14" s="25" t="n">
        <v>0</v>
      </c>
      <c r="T14" s="25" t="n">
        <v>0</v>
      </c>
      <c r="U14" s="25" t="n">
        <v>0</v>
      </c>
      <c r="V14" s="25" t="n">
        <v>0</v>
      </c>
      <c r="W14" s="25" t="n">
        <v>0</v>
      </c>
      <c r="X14" s="25" t="n">
        <v>0</v>
      </c>
      <c r="Y14" s="25" t="n">
        <v>0</v>
      </c>
      <c r="Z14" s="25" t="n">
        <v>3</v>
      </c>
      <c r="AA14" s="25" t="n">
        <v>0</v>
      </c>
      <c r="AB14" s="27" t="n">
        <f aca="false">AC14-SUM(F14:AA14)</f>
        <v>0.8</v>
      </c>
      <c r="AC14" s="28" t="n">
        <f aca="false">0.8+3</f>
        <v>3.8</v>
      </c>
      <c r="AD14" s="56" t="n">
        <f aca="false">SUM(F14:AA14)</f>
        <v>3</v>
      </c>
      <c r="AE14" s="2"/>
    </row>
    <row r="15" customFormat="false" ht="15" hidden="false" customHeight="true" outlineLevel="0" collapsed="false">
      <c r="A15" s="21"/>
      <c r="B15" s="15" t="s">
        <v>44</v>
      </c>
      <c r="C15" s="2"/>
      <c r="D15" s="2"/>
      <c r="E15" s="2"/>
      <c r="F15" s="24" t="s">
        <v>40</v>
      </c>
      <c r="G15" s="24" t="s">
        <v>40</v>
      </c>
      <c r="H15" s="25" t="n">
        <v>0</v>
      </c>
      <c r="I15" s="25" t="n">
        <v>0</v>
      </c>
      <c r="J15" s="25" t="n">
        <v>0</v>
      </c>
      <c r="K15" s="25" t="n">
        <v>0</v>
      </c>
      <c r="L15" s="25" t="n">
        <v>0</v>
      </c>
      <c r="M15" s="25" t="n">
        <v>0</v>
      </c>
      <c r="N15" s="25" t="n">
        <v>0</v>
      </c>
      <c r="O15" s="25" t="n">
        <v>0</v>
      </c>
      <c r="P15" s="25" t="n">
        <v>0</v>
      </c>
      <c r="Q15" s="25" t="n">
        <v>0</v>
      </c>
      <c r="R15" s="25" t="n">
        <v>0</v>
      </c>
      <c r="S15" s="25" t="n">
        <v>0</v>
      </c>
      <c r="T15" s="25" t="n">
        <v>0</v>
      </c>
      <c r="U15" s="25" t="n">
        <v>0</v>
      </c>
      <c r="V15" s="25" t="n">
        <v>0</v>
      </c>
      <c r="W15" s="25" t="n">
        <v>0</v>
      </c>
      <c r="X15" s="25" t="n">
        <v>0</v>
      </c>
      <c r="Y15" s="25" t="n">
        <v>0</v>
      </c>
      <c r="Z15" s="25" t="n">
        <v>0</v>
      </c>
      <c r="AA15" s="25" t="n">
        <v>0</v>
      </c>
      <c r="AB15" s="27" t="n">
        <f aca="false">AC15-SUM(F15:AA15)</f>
        <v>0</v>
      </c>
      <c r="AC15" s="25" t="n">
        <v>0</v>
      </c>
      <c r="AD15" s="56" t="n">
        <f aca="false">SUM(F15:AA15)</f>
        <v>0</v>
      </c>
      <c r="AE15" s="2"/>
    </row>
    <row r="16" customFormat="false" ht="15" hidden="false" customHeight="true" outlineLevel="0" collapsed="false">
      <c r="A16" s="21"/>
      <c r="B16" s="15" t="s">
        <v>45</v>
      </c>
      <c r="C16" s="2"/>
      <c r="D16" s="2"/>
      <c r="E16" s="2"/>
      <c r="F16" s="24" t="s">
        <v>40</v>
      </c>
      <c r="G16" s="24" t="s">
        <v>40</v>
      </c>
      <c r="H16" s="25" t="n">
        <v>0</v>
      </c>
      <c r="I16" s="25" t="n">
        <v>0</v>
      </c>
      <c r="J16" s="25" t="n">
        <v>0</v>
      </c>
      <c r="K16" s="25" t="n">
        <v>0</v>
      </c>
      <c r="L16" s="25" t="n">
        <v>0</v>
      </c>
      <c r="M16" s="25" t="n">
        <v>0</v>
      </c>
      <c r="N16" s="25" t="n">
        <v>0</v>
      </c>
      <c r="O16" s="25" t="n">
        <v>0</v>
      </c>
      <c r="P16" s="25" t="n">
        <v>0</v>
      </c>
      <c r="Q16" s="25" t="n">
        <v>0</v>
      </c>
      <c r="R16" s="25" t="n">
        <v>0</v>
      </c>
      <c r="S16" s="25" t="n">
        <v>0</v>
      </c>
      <c r="T16" s="25" t="n">
        <v>0</v>
      </c>
      <c r="U16" s="25" t="n">
        <v>0</v>
      </c>
      <c r="V16" s="25" t="n">
        <v>0</v>
      </c>
      <c r="W16" s="25" t="n">
        <v>0</v>
      </c>
      <c r="X16" s="25" t="n">
        <v>0</v>
      </c>
      <c r="Y16" s="25" t="n">
        <v>0</v>
      </c>
      <c r="Z16" s="25" t="n">
        <v>0</v>
      </c>
      <c r="AA16" s="25" t="n">
        <v>0</v>
      </c>
      <c r="AB16" s="27" t="n">
        <f aca="false">AC16-SUM(F16:AA16)</f>
        <v>0</v>
      </c>
      <c r="AC16" s="25" t="n">
        <v>0</v>
      </c>
      <c r="AD16" s="56" t="n">
        <f aca="false">SUM(F16:AA16)</f>
        <v>0</v>
      </c>
      <c r="AE16" s="2"/>
    </row>
    <row r="17" customFormat="false" ht="15" hidden="false" customHeight="true" outlineLevel="0" collapsed="false">
      <c r="A17" s="21"/>
      <c r="B17" s="15" t="s">
        <v>108</v>
      </c>
      <c r="C17" s="2"/>
      <c r="D17" s="2"/>
      <c r="E17" s="2"/>
      <c r="F17" s="24" t="s">
        <v>40</v>
      </c>
      <c r="G17" s="24" t="s">
        <v>40</v>
      </c>
      <c r="H17" s="25" t="n">
        <v>0</v>
      </c>
      <c r="I17" s="25" t="n">
        <v>0</v>
      </c>
      <c r="J17" s="25" t="n">
        <v>0</v>
      </c>
      <c r="K17" s="25" t="n">
        <v>0</v>
      </c>
      <c r="L17" s="25" t="n">
        <v>0</v>
      </c>
      <c r="M17" s="25" t="n">
        <v>0</v>
      </c>
      <c r="N17" s="25" t="n">
        <v>0</v>
      </c>
      <c r="O17" s="25" t="n">
        <v>0</v>
      </c>
      <c r="P17" s="25" t="n">
        <v>0</v>
      </c>
      <c r="Q17" s="25" t="n">
        <v>0</v>
      </c>
      <c r="R17" s="25" t="n">
        <v>0</v>
      </c>
      <c r="S17" s="25" t="n">
        <v>0</v>
      </c>
      <c r="T17" s="25" t="n">
        <v>0</v>
      </c>
      <c r="U17" s="25" t="n">
        <v>0</v>
      </c>
      <c r="V17" s="25" t="n">
        <v>0</v>
      </c>
      <c r="W17" s="25" t="n">
        <v>0</v>
      </c>
      <c r="X17" s="25" t="n">
        <v>0</v>
      </c>
      <c r="Y17" s="25" t="n">
        <v>0</v>
      </c>
      <c r="Z17" s="25" t="n">
        <v>0</v>
      </c>
      <c r="AA17" s="25" t="n">
        <v>2.7</v>
      </c>
      <c r="AB17" s="27" t="n">
        <f aca="false">AC17-SUM(F17:AA17)</f>
        <v>0</v>
      </c>
      <c r="AC17" s="25" t="n">
        <v>2.7</v>
      </c>
      <c r="AD17" s="56" t="n">
        <f aca="false">SUM(F17:AA17)</f>
        <v>2.7</v>
      </c>
      <c r="AE17" s="2"/>
    </row>
    <row r="18" customFormat="false" ht="15" hidden="false" customHeight="true" outlineLevel="0" collapsed="false">
      <c r="A18" s="21"/>
      <c r="B18" s="15" t="s">
        <v>74</v>
      </c>
      <c r="C18" s="2"/>
      <c r="D18" s="2"/>
      <c r="E18" s="2"/>
      <c r="F18" s="24" t="s">
        <v>40</v>
      </c>
      <c r="G18" s="24" t="s">
        <v>40</v>
      </c>
      <c r="H18" s="25" t="n">
        <v>0</v>
      </c>
      <c r="I18" s="25" t="n">
        <v>0</v>
      </c>
      <c r="J18" s="25" t="n">
        <v>0</v>
      </c>
      <c r="K18" s="25" t="n">
        <v>0</v>
      </c>
      <c r="L18" s="25" t="n">
        <v>0</v>
      </c>
      <c r="M18" s="25" t="n">
        <v>0</v>
      </c>
      <c r="N18" s="25" t="n">
        <v>0</v>
      </c>
      <c r="O18" s="25" t="n">
        <v>0</v>
      </c>
      <c r="P18" s="25" t="n">
        <v>0</v>
      </c>
      <c r="Q18" s="25" t="n">
        <v>0</v>
      </c>
      <c r="R18" s="25" t="n">
        <v>0</v>
      </c>
      <c r="S18" s="25" t="n">
        <v>0</v>
      </c>
      <c r="T18" s="25" t="n">
        <v>0</v>
      </c>
      <c r="U18" s="25" t="n">
        <v>0</v>
      </c>
      <c r="V18" s="25" t="n">
        <v>0</v>
      </c>
      <c r="W18" s="25" t="n">
        <v>0</v>
      </c>
      <c r="X18" s="25" t="n">
        <v>0</v>
      </c>
      <c r="Y18" s="25" t="n">
        <v>0</v>
      </c>
      <c r="Z18" s="25" t="n">
        <v>0</v>
      </c>
      <c r="AA18" s="25" t="n">
        <v>0</v>
      </c>
      <c r="AB18" s="27" t="n">
        <f aca="false">AC18-SUM(F18:AA18)</f>
        <v>0</v>
      </c>
      <c r="AC18" s="25" t="n">
        <v>0</v>
      </c>
      <c r="AD18" s="56" t="n">
        <f aca="false">SUM(F18:AA18)</f>
        <v>0</v>
      </c>
      <c r="AE18" s="2"/>
    </row>
    <row r="19" customFormat="false" ht="15" hidden="false" customHeight="true" outlineLevel="0" collapsed="false">
      <c r="A19" s="21"/>
      <c r="B19" s="15" t="s">
        <v>48</v>
      </c>
      <c r="C19" s="2"/>
      <c r="D19" s="2"/>
      <c r="E19" s="2"/>
      <c r="F19" s="24" t="s">
        <v>40</v>
      </c>
      <c r="G19" s="24" t="s">
        <v>40</v>
      </c>
      <c r="H19" s="25" t="n">
        <v>0</v>
      </c>
      <c r="I19" s="25" t="n">
        <v>0</v>
      </c>
      <c r="J19" s="25" t="n">
        <v>0</v>
      </c>
      <c r="K19" s="25" t="n">
        <v>0</v>
      </c>
      <c r="L19" s="25" t="n">
        <v>0</v>
      </c>
      <c r="M19" s="25" t="n">
        <v>0</v>
      </c>
      <c r="N19" s="25" t="n">
        <v>0.1</v>
      </c>
      <c r="O19" s="25" t="n">
        <v>0</v>
      </c>
      <c r="P19" s="25" t="n">
        <v>0</v>
      </c>
      <c r="Q19" s="25" t="n">
        <v>0</v>
      </c>
      <c r="R19" s="25" t="n">
        <v>0</v>
      </c>
      <c r="S19" s="25" t="n">
        <v>0</v>
      </c>
      <c r="T19" s="25" t="n">
        <v>0</v>
      </c>
      <c r="U19" s="25" t="n">
        <v>0</v>
      </c>
      <c r="V19" s="25" t="n">
        <v>0</v>
      </c>
      <c r="W19" s="25" t="n">
        <v>0</v>
      </c>
      <c r="X19" s="25" t="n">
        <v>0</v>
      </c>
      <c r="Y19" s="25" t="n">
        <v>0</v>
      </c>
      <c r="Z19" s="25" t="n">
        <v>0</v>
      </c>
      <c r="AA19" s="25" t="n">
        <v>0</v>
      </c>
      <c r="AB19" s="27" t="n">
        <f aca="false">AC19-SUM(F19:AA19)</f>
        <v>0</v>
      </c>
      <c r="AC19" s="25" t="n">
        <v>0.1</v>
      </c>
      <c r="AD19" s="56" t="n">
        <f aca="false">SUM(F19:AA19)</f>
        <v>0.1</v>
      </c>
      <c r="AE19" s="2"/>
    </row>
    <row r="20" customFormat="false" ht="15" hidden="false" customHeight="true" outlineLevel="0" collapsed="false">
      <c r="A20" s="21"/>
      <c r="B20" s="15" t="s">
        <v>65</v>
      </c>
      <c r="C20" s="2"/>
      <c r="D20" s="2"/>
      <c r="E20" s="2"/>
      <c r="F20" s="32" t="s">
        <v>40</v>
      </c>
      <c r="G20" s="32" t="s">
        <v>40</v>
      </c>
      <c r="H20" s="33" t="n">
        <v>0</v>
      </c>
      <c r="I20" s="33" t="n">
        <v>0</v>
      </c>
      <c r="J20" s="33" t="n">
        <v>0</v>
      </c>
      <c r="K20" s="33" t="n">
        <v>0</v>
      </c>
      <c r="L20" s="33" t="n">
        <v>0</v>
      </c>
      <c r="M20" s="33" t="n">
        <v>0</v>
      </c>
      <c r="N20" s="33" t="n">
        <v>0</v>
      </c>
      <c r="O20" s="33" t="n">
        <v>0</v>
      </c>
      <c r="P20" s="33" t="n">
        <v>0</v>
      </c>
      <c r="Q20" s="33" t="n">
        <v>0</v>
      </c>
      <c r="R20" s="33" t="n">
        <v>0</v>
      </c>
      <c r="S20" s="33" t="n">
        <v>0</v>
      </c>
      <c r="T20" s="33" t="n">
        <v>0</v>
      </c>
      <c r="U20" s="33" t="n">
        <v>0</v>
      </c>
      <c r="V20" s="33" t="n">
        <v>0</v>
      </c>
      <c r="W20" s="33" t="n">
        <v>0</v>
      </c>
      <c r="X20" s="33" t="n">
        <v>0</v>
      </c>
      <c r="Y20" s="33" t="n">
        <v>0</v>
      </c>
      <c r="Z20" s="33" t="n">
        <v>0</v>
      </c>
      <c r="AA20" s="33" t="n">
        <v>0</v>
      </c>
      <c r="AB20" s="34" t="n">
        <f aca="false">AC20-SUM(F20:AA20)</f>
        <v>0</v>
      </c>
      <c r="AC20" s="33" t="n">
        <v>0</v>
      </c>
      <c r="AD20" s="44" t="n">
        <f aca="false">SUM(F20:AA20)</f>
        <v>0</v>
      </c>
      <c r="AE20" s="2"/>
    </row>
    <row r="21" customFormat="false" ht="3.95" hidden="false" customHeight="true" outlineLevel="0" collapsed="false">
      <c r="A21" s="21"/>
      <c r="B21" s="21"/>
      <c r="C21" s="2"/>
      <c r="D21" s="2"/>
      <c r="E21" s="2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22"/>
      <c r="AE21" s="2"/>
    </row>
    <row r="22" customFormat="false" ht="15" hidden="false" customHeight="true" outlineLevel="0" collapsed="false">
      <c r="A22" s="21"/>
      <c r="B22" s="21"/>
      <c r="C22" s="20" t="s">
        <v>50</v>
      </c>
      <c r="D22" s="2"/>
      <c r="E22" s="2"/>
      <c r="F22" s="37" t="n">
        <f aca="false">SUM(F11:F20)</f>
        <v>0</v>
      </c>
      <c r="G22" s="37" t="n">
        <f aca="false">SUM(G11:G20)</f>
        <v>0</v>
      </c>
      <c r="H22" s="37" t="n">
        <f aca="false">SUM(H11:H20)</f>
        <v>0.9</v>
      </c>
      <c r="I22" s="37" t="n">
        <f aca="false">SUM(I11:I20)</f>
        <v>0.6</v>
      </c>
      <c r="J22" s="37" t="n">
        <f aca="false">SUM(J11:J20)</f>
        <v>0.3</v>
      </c>
      <c r="K22" s="37" t="n">
        <f aca="false">SUM(K11:K20)</f>
        <v>0.3</v>
      </c>
      <c r="L22" s="37" t="n">
        <f aca="false">SUM(L11:L20)</f>
        <v>0.1</v>
      </c>
      <c r="M22" s="37" t="n">
        <f aca="false">SUM(M11:M20)</f>
        <v>0.6</v>
      </c>
      <c r="N22" s="37" t="n">
        <f aca="false">SUM(N11:N20)</f>
        <v>12.6</v>
      </c>
      <c r="O22" s="37" t="n">
        <f aca="false">SUM(O11:O20)</f>
        <v>2.8</v>
      </c>
      <c r="P22" s="37" t="n">
        <f aca="false">SUM(P11:P20)</f>
        <v>0.4</v>
      </c>
      <c r="Q22" s="37" t="n">
        <f aca="false">SUM(Q11:Q20)</f>
        <v>0.7</v>
      </c>
      <c r="R22" s="37" t="n">
        <f aca="false">SUM(R11:R20)</f>
        <v>0</v>
      </c>
      <c r="S22" s="37" t="n">
        <f aca="false">SUM(S11:S20)</f>
        <v>0</v>
      </c>
      <c r="T22" s="37" t="n">
        <f aca="false">SUM(T11:T20)</f>
        <v>0.7</v>
      </c>
      <c r="U22" s="37" t="n">
        <f aca="false">SUM(U11:U20)</f>
        <v>0.2</v>
      </c>
      <c r="V22" s="37" t="n">
        <f aca="false">SUM(V11:V20)</f>
        <v>0.3</v>
      </c>
      <c r="W22" s="37" t="n">
        <f aca="false">SUM(W11:W20)</f>
        <v>6.5</v>
      </c>
      <c r="X22" s="37" t="n">
        <f aca="false">SUM(X11:X20)</f>
        <v>6.3</v>
      </c>
      <c r="Y22" s="37" t="n">
        <f aca="false">SUM(Y11:Y20)</f>
        <v>0.2</v>
      </c>
      <c r="Z22" s="37" t="n">
        <f aca="false">SUM(Z11:Z20)</f>
        <v>3.2</v>
      </c>
      <c r="AA22" s="37" t="n">
        <f aca="false">SUM(AA11:AA20)</f>
        <v>4.3</v>
      </c>
      <c r="AB22" s="37" t="n">
        <f aca="false">SUM(AB11:AB20)</f>
        <v>3.8</v>
      </c>
      <c r="AC22" s="37" t="n">
        <f aca="false">SUM(AC11:AC20)</f>
        <v>44.8</v>
      </c>
      <c r="AD22" s="37" t="n">
        <f aca="false">SUM(AD11:AD20)</f>
        <v>41</v>
      </c>
      <c r="AE22" s="2"/>
    </row>
    <row r="23" customFormat="false" ht="15" hidden="false" customHeight="true" outlineLevel="0" collapsed="false">
      <c r="A23" s="21"/>
      <c r="B23" s="2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2"/>
      <c r="AE23" s="2"/>
    </row>
    <row r="24" customFormat="false" ht="15" hidden="false" customHeight="true" outlineLevel="0" collapsed="false">
      <c r="A24" s="20" t="s">
        <v>51</v>
      </c>
      <c r="B24" s="21"/>
      <c r="C24" s="2"/>
      <c r="D24" s="2"/>
      <c r="E24" s="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"/>
    </row>
    <row r="25" customFormat="false" ht="15" hidden="false" customHeight="true" outlineLevel="0" collapsed="false">
      <c r="A25" s="21"/>
      <c r="B25" s="15" t="s">
        <v>52</v>
      </c>
      <c r="C25" s="2"/>
      <c r="D25" s="2"/>
      <c r="E25" s="2"/>
      <c r="F25" s="24" t="s">
        <v>40</v>
      </c>
      <c r="G25" s="24" t="s">
        <v>40</v>
      </c>
      <c r="H25" s="25" t="n">
        <v>0.2</v>
      </c>
      <c r="I25" s="25" t="n">
        <v>0</v>
      </c>
      <c r="J25" s="25" t="n">
        <v>0</v>
      </c>
      <c r="K25" s="25" t="n">
        <v>0</v>
      </c>
      <c r="L25" s="25" t="n">
        <v>0</v>
      </c>
      <c r="M25" s="25" t="n">
        <v>0</v>
      </c>
      <c r="N25" s="25" t="n">
        <v>0</v>
      </c>
      <c r="O25" s="25" t="n">
        <v>0</v>
      </c>
      <c r="P25" s="25" t="n">
        <v>0</v>
      </c>
      <c r="Q25" s="25" t="n">
        <v>0</v>
      </c>
      <c r="R25" s="25" t="n">
        <v>0</v>
      </c>
      <c r="S25" s="25" t="n">
        <v>0</v>
      </c>
      <c r="T25" s="25" t="n">
        <v>0</v>
      </c>
      <c r="U25" s="25" t="n">
        <v>1.4</v>
      </c>
      <c r="V25" s="25" t="n">
        <v>0</v>
      </c>
      <c r="W25" s="25" t="n">
        <v>0</v>
      </c>
      <c r="X25" s="25" t="n">
        <v>0</v>
      </c>
      <c r="Y25" s="25" t="n">
        <v>0</v>
      </c>
      <c r="Z25" s="25" t="n">
        <v>0</v>
      </c>
      <c r="AA25" s="25" t="n">
        <v>0</v>
      </c>
      <c r="AB25" s="27" t="n">
        <f aca="false">AC25-SUM(F25:AA25)</f>
        <v>0</v>
      </c>
      <c r="AC25" s="25" t="n">
        <v>1.6</v>
      </c>
      <c r="AD25" s="56" t="n">
        <f aca="false">SUM(F25:AA25)</f>
        <v>1.6</v>
      </c>
      <c r="AE25" s="2"/>
    </row>
    <row r="26" customFormat="false" ht="15" hidden="false" customHeight="true" outlineLevel="0" collapsed="false">
      <c r="A26" s="21"/>
      <c r="B26" s="15" t="s">
        <v>220</v>
      </c>
      <c r="C26" s="15" t="s">
        <v>53</v>
      </c>
      <c r="D26" s="2"/>
      <c r="E26" s="2"/>
      <c r="F26" s="24" t="s">
        <v>40</v>
      </c>
      <c r="G26" s="24" t="s">
        <v>40</v>
      </c>
      <c r="H26" s="25" t="n">
        <v>0.3</v>
      </c>
      <c r="I26" s="25" t="n">
        <v>0</v>
      </c>
      <c r="J26" s="25" t="n">
        <v>0</v>
      </c>
      <c r="K26" s="25" t="n">
        <v>0</v>
      </c>
      <c r="L26" s="25" t="n">
        <v>0</v>
      </c>
      <c r="M26" s="25" t="n">
        <v>0</v>
      </c>
      <c r="N26" s="25" t="n">
        <v>0</v>
      </c>
      <c r="O26" s="25" t="n">
        <v>0</v>
      </c>
      <c r="P26" s="25" t="n">
        <v>0</v>
      </c>
      <c r="Q26" s="25" t="n">
        <v>0</v>
      </c>
      <c r="R26" s="25" t="n">
        <v>0</v>
      </c>
      <c r="S26" s="25" t="n">
        <v>0</v>
      </c>
      <c r="T26" s="25" t="n">
        <v>0</v>
      </c>
      <c r="U26" s="25" t="n">
        <v>0</v>
      </c>
      <c r="V26" s="25" t="n">
        <v>0</v>
      </c>
      <c r="W26" s="25" t="n">
        <v>0</v>
      </c>
      <c r="X26" s="25" t="n">
        <v>0</v>
      </c>
      <c r="Y26" s="25" t="n">
        <v>0</v>
      </c>
      <c r="Z26" s="25" t="n">
        <v>0</v>
      </c>
      <c r="AA26" s="25" t="n">
        <v>0</v>
      </c>
      <c r="AB26" s="27" t="n">
        <f aca="false">AC26-SUM(F26:AA26)</f>
        <v>0.3</v>
      </c>
      <c r="AC26" s="28" t="n">
        <f aca="false">0.3+0.3</f>
        <v>0.6</v>
      </c>
      <c r="AD26" s="56" t="n">
        <f aca="false">SUM(F26:AA26)</f>
        <v>0.3</v>
      </c>
      <c r="AE26" s="2"/>
    </row>
    <row r="27" customFormat="false" ht="15" hidden="false" customHeight="true" outlineLevel="0" collapsed="false">
      <c r="A27" s="21"/>
      <c r="B27" s="15"/>
      <c r="C27" s="15" t="s">
        <v>54</v>
      </c>
      <c r="D27" s="2"/>
      <c r="E27" s="2"/>
      <c r="F27" s="24" t="s">
        <v>40</v>
      </c>
      <c r="G27" s="24" t="s">
        <v>40</v>
      </c>
      <c r="H27" s="25" t="n">
        <v>0</v>
      </c>
      <c r="I27" s="25" t="n">
        <v>0</v>
      </c>
      <c r="J27" s="25" t="n">
        <v>0</v>
      </c>
      <c r="K27" s="25" t="n">
        <v>0</v>
      </c>
      <c r="L27" s="25" t="n">
        <v>0</v>
      </c>
      <c r="M27" s="25" t="n">
        <v>0</v>
      </c>
      <c r="N27" s="25" t="n">
        <v>0</v>
      </c>
      <c r="O27" s="25" t="n">
        <v>0</v>
      </c>
      <c r="P27" s="25" t="n">
        <v>0</v>
      </c>
      <c r="Q27" s="25" t="n">
        <v>0</v>
      </c>
      <c r="R27" s="25" t="n">
        <v>0</v>
      </c>
      <c r="S27" s="25" t="n">
        <v>0</v>
      </c>
      <c r="T27" s="25" t="n">
        <v>0</v>
      </c>
      <c r="U27" s="25" t="n">
        <v>0</v>
      </c>
      <c r="V27" s="25" t="n">
        <v>0</v>
      </c>
      <c r="W27" s="25" t="n">
        <v>0</v>
      </c>
      <c r="X27" s="25" t="n">
        <v>0</v>
      </c>
      <c r="Y27" s="25" t="n">
        <v>0</v>
      </c>
      <c r="Z27" s="25" t="n">
        <v>0</v>
      </c>
      <c r="AA27" s="25" t="n">
        <v>0</v>
      </c>
      <c r="AB27" s="27" t="n">
        <f aca="false">AC27-SUM(F27:AA27)</f>
        <v>0</v>
      </c>
      <c r="AC27" s="25" t="n">
        <v>0</v>
      </c>
      <c r="AD27" s="56" t="n">
        <f aca="false">SUM(F27:AA27)</f>
        <v>0</v>
      </c>
      <c r="AE27" s="2"/>
    </row>
    <row r="28" customFormat="false" ht="15" hidden="false" customHeight="true" outlineLevel="0" collapsed="false">
      <c r="A28" s="21"/>
      <c r="B28" s="15"/>
      <c r="C28" s="15" t="s">
        <v>55</v>
      </c>
      <c r="D28" s="2"/>
      <c r="E28" s="2"/>
      <c r="F28" s="24" t="s">
        <v>40</v>
      </c>
      <c r="G28" s="24" t="s">
        <v>40</v>
      </c>
      <c r="H28" s="25" t="n">
        <v>0</v>
      </c>
      <c r="I28" s="26" t="n">
        <f aca="false">0.5+0.3</f>
        <v>0.8</v>
      </c>
      <c r="J28" s="25" t="n">
        <v>0</v>
      </c>
      <c r="K28" s="25" t="n">
        <v>0</v>
      </c>
      <c r="L28" s="25" t="n">
        <v>0</v>
      </c>
      <c r="M28" s="25" t="n">
        <v>0</v>
      </c>
      <c r="N28" s="25" t="n">
        <v>0</v>
      </c>
      <c r="O28" s="25" t="n">
        <v>0</v>
      </c>
      <c r="P28" s="25" t="n">
        <v>0</v>
      </c>
      <c r="Q28" s="25" t="n">
        <v>0</v>
      </c>
      <c r="R28" s="25" t="n">
        <v>0</v>
      </c>
      <c r="S28" s="25" t="n">
        <v>0.1</v>
      </c>
      <c r="T28" s="25" t="n">
        <v>0</v>
      </c>
      <c r="U28" s="25" t="n">
        <v>0</v>
      </c>
      <c r="V28" s="25" t="n">
        <v>0</v>
      </c>
      <c r="W28" s="26" t="n">
        <f aca="false">0.7+0.6</f>
        <v>1.3</v>
      </c>
      <c r="X28" s="26" t="n">
        <f aca="false">3.5+0.2</f>
        <v>3.7</v>
      </c>
      <c r="Y28" s="25" t="n">
        <v>0.2</v>
      </c>
      <c r="Z28" s="26" t="n">
        <f aca="false">0+0.1</f>
        <v>0.1</v>
      </c>
      <c r="AA28" s="25" t="n">
        <v>0</v>
      </c>
      <c r="AB28" s="27" t="n">
        <f aca="false">AC28-SUM(F28:AA28)</f>
        <v>0</v>
      </c>
      <c r="AC28" s="25" t="n">
        <v>6.2</v>
      </c>
      <c r="AD28" s="56" t="n">
        <f aca="false">SUM(F28:AA28)</f>
        <v>6.2</v>
      </c>
      <c r="AE28" s="2"/>
    </row>
    <row r="29" customFormat="false" ht="15" hidden="false" customHeight="true" outlineLevel="0" collapsed="false">
      <c r="A29" s="21"/>
      <c r="B29" s="15" t="s">
        <v>56</v>
      </c>
      <c r="C29" s="2"/>
      <c r="D29" s="2"/>
      <c r="E29" s="2"/>
      <c r="F29" s="24" t="s">
        <v>40</v>
      </c>
      <c r="G29" s="24" t="s">
        <v>40</v>
      </c>
      <c r="H29" s="25" t="n">
        <v>0</v>
      </c>
      <c r="I29" s="25" t="n">
        <v>0</v>
      </c>
      <c r="J29" s="25" t="n">
        <v>0</v>
      </c>
      <c r="K29" s="25" t="n">
        <v>0</v>
      </c>
      <c r="L29" s="25" t="n">
        <v>0</v>
      </c>
      <c r="M29" s="25" t="n">
        <v>0</v>
      </c>
      <c r="N29" s="25" t="n">
        <v>0</v>
      </c>
      <c r="O29" s="25" t="n">
        <v>0</v>
      </c>
      <c r="P29" s="25" t="n">
        <v>0</v>
      </c>
      <c r="Q29" s="25" t="n">
        <v>0</v>
      </c>
      <c r="R29" s="25" t="n">
        <v>0</v>
      </c>
      <c r="S29" s="25" t="n">
        <v>0</v>
      </c>
      <c r="T29" s="25" t="n">
        <v>0</v>
      </c>
      <c r="U29" s="25" t="n">
        <v>0</v>
      </c>
      <c r="V29" s="25" t="n">
        <v>0</v>
      </c>
      <c r="W29" s="25" t="n">
        <v>0</v>
      </c>
      <c r="X29" s="25" t="n">
        <v>0</v>
      </c>
      <c r="Y29" s="25" t="n">
        <v>0</v>
      </c>
      <c r="Z29" s="25" t="n">
        <v>0</v>
      </c>
      <c r="AA29" s="25" t="n">
        <v>0</v>
      </c>
      <c r="AB29" s="27" t="n">
        <f aca="false">AC29-SUM(F29:AA29)</f>
        <v>0</v>
      </c>
      <c r="AC29" s="25" t="n">
        <v>0</v>
      </c>
      <c r="AD29" s="56" t="n">
        <f aca="false">SUM(F29:AA29)</f>
        <v>0</v>
      </c>
      <c r="AE29" s="2"/>
    </row>
    <row r="30" customFormat="false" ht="15" hidden="false" customHeight="true" outlineLevel="0" collapsed="false">
      <c r="A30" s="21"/>
      <c r="B30" s="15" t="s">
        <v>57</v>
      </c>
      <c r="C30" s="2"/>
      <c r="D30" s="2"/>
      <c r="E30" s="2"/>
      <c r="F30" s="24" t="s">
        <v>40</v>
      </c>
      <c r="G30" s="24" t="s">
        <v>40</v>
      </c>
      <c r="H30" s="25" t="n">
        <v>0.3</v>
      </c>
      <c r="I30" s="25" t="n">
        <v>0.3</v>
      </c>
      <c r="J30" s="25" t="n">
        <v>0.2</v>
      </c>
      <c r="K30" s="25" t="n">
        <v>0.2</v>
      </c>
      <c r="L30" s="25" t="n">
        <v>0.2</v>
      </c>
      <c r="M30" s="25" t="n">
        <v>0</v>
      </c>
      <c r="N30" s="25" t="n">
        <v>0.4</v>
      </c>
      <c r="O30" s="25" t="n">
        <v>0.1</v>
      </c>
      <c r="P30" s="25" t="n">
        <v>0.2</v>
      </c>
      <c r="Q30" s="25" t="n">
        <v>0.1</v>
      </c>
      <c r="R30" s="25" t="n">
        <v>0.1</v>
      </c>
      <c r="S30" s="25" t="n">
        <v>0.5</v>
      </c>
      <c r="T30" s="25" t="n">
        <v>0.2</v>
      </c>
      <c r="U30" s="25" t="n">
        <v>0.6</v>
      </c>
      <c r="V30" s="25" t="n">
        <v>0.1</v>
      </c>
      <c r="W30" s="25" t="n">
        <v>0.2</v>
      </c>
      <c r="X30" s="25" t="n">
        <v>0.3</v>
      </c>
      <c r="Y30" s="25" t="n">
        <v>0.4</v>
      </c>
      <c r="Z30" s="25" t="n">
        <v>0.3</v>
      </c>
      <c r="AA30" s="25" t="n">
        <v>0.1</v>
      </c>
      <c r="AB30" s="27" t="n">
        <f aca="false">AC30-SUM(F30:AA30)</f>
        <v>0.100000000000001</v>
      </c>
      <c r="AC30" s="25" t="n">
        <v>4.9</v>
      </c>
      <c r="AD30" s="56" t="n">
        <f aca="false">SUM(F30:AA30)</f>
        <v>4.8</v>
      </c>
      <c r="AE30" s="2"/>
    </row>
    <row r="31" customFormat="false" ht="15" hidden="false" customHeight="true" outlineLevel="0" collapsed="false">
      <c r="A31" s="21"/>
      <c r="B31" s="15"/>
      <c r="C31" s="15" t="s">
        <v>58</v>
      </c>
      <c r="D31" s="2"/>
      <c r="E31" s="5"/>
      <c r="F31" s="24" t="s">
        <v>40</v>
      </c>
      <c r="G31" s="24" t="s">
        <v>40</v>
      </c>
      <c r="H31" s="25" t="n">
        <v>0</v>
      </c>
      <c r="I31" s="25" t="n">
        <v>0</v>
      </c>
      <c r="J31" s="25" t="n">
        <v>0</v>
      </c>
      <c r="K31" s="25" t="n">
        <v>0</v>
      </c>
      <c r="L31" s="25" t="n">
        <v>0</v>
      </c>
      <c r="M31" s="25" t="n">
        <v>0</v>
      </c>
      <c r="N31" s="25" t="n">
        <v>0</v>
      </c>
      <c r="O31" s="25" t="n">
        <v>0</v>
      </c>
      <c r="P31" s="25" t="n">
        <v>0</v>
      </c>
      <c r="Q31" s="25" t="n">
        <v>0</v>
      </c>
      <c r="R31" s="25" t="n">
        <v>0</v>
      </c>
      <c r="S31" s="25" t="n">
        <v>0</v>
      </c>
      <c r="T31" s="25" t="n">
        <v>0</v>
      </c>
      <c r="U31" s="25" t="n">
        <v>0</v>
      </c>
      <c r="V31" s="25" t="n">
        <v>0</v>
      </c>
      <c r="W31" s="25" t="n">
        <v>0</v>
      </c>
      <c r="X31" s="25" t="n">
        <v>0</v>
      </c>
      <c r="Y31" s="25" t="n">
        <v>0</v>
      </c>
      <c r="Z31" s="25" t="n">
        <v>0</v>
      </c>
      <c r="AA31" s="25" t="n">
        <v>0</v>
      </c>
      <c r="AB31" s="27" t="n">
        <f aca="false">AC31-SUM(F31:AA31)</f>
        <v>0</v>
      </c>
      <c r="AC31" s="25" t="n">
        <v>0</v>
      </c>
      <c r="AD31" s="56" t="n">
        <f aca="false">SUM(F31:AA31)</f>
        <v>0</v>
      </c>
      <c r="AE31" s="2"/>
    </row>
    <row r="32" customFormat="false" ht="15" hidden="false" customHeight="true" outlineLevel="0" collapsed="false">
      <c r="A32" s="21"/>
      <c r="B32" s="15" t="s">
        <v>221</v>
      </c>
      <c r="C32" s="15" t="s">
        <v>136</v>
      </c>
      <c r="D32" s="2"/>
      <c r="E32" s="2"/>
      <c r="F32" s="24" t="s">
        <v>40</v>
      </c>
      <c r="G32" s="24" t="s">
        <v>40</v>
      </c>
      <c r="H32" s="25" t="n">
        <v>0</v>
      </c>
      <c r="I32" s="25" t="n">
        <v>0</v>
      </c>
      <c r="J32" s="25" t="n">
        <v>0</v>
      </c>
      <c r="K32" s="25" t="n">
        <v>0</v>
      </c>
      <c r="L32" s="25" t="n">
        <v>0</v>
      </c>
      <c r="M32" s="25" t="n">
        <v>0</v>
      </c>
      <c r="N32" s="25" t="n">
        <v>0</v>
      </c>
      <c r="O32" s="25" t="n">
        <v>0</v>
      </c>
      <c r="P32" s="25" t="n">
        <v>0</v>
      </c>
      <c r="Q32" s="25" t="n">
        <v>0</v>
      </c>
      <c r="R32" s="25" t="n">
        <v>0</v>
      </c>
      <c r="S32" s="25" t="n">
        <v>0</v>
      </c>
      <c r="T32" s="25" t="n">
        <v>0</v>
      </c>
      <c r="U32" s="25" t="n">
        <v>0</v>
      </c>
      <c r="V32" s="25" t="n">
        <v>0</v>
      </c>
      <c r="W32" s="25" t="n">
        <v>0</v>
      </c>
      <c r="X32" s="25" t="n">
        <v>0</v>
      </c>
      <c r="Y32" s="25" t="n">
        <v>0</v>
      </c>
      <c r="Z32" s="25" t="n">
        <v>0</v>
      </c>
      <c r="AA32" s="25" t="n">
        <v>0</v>
      </c>
      <c r="AB32" s="27" t="n">
        <f aca="false">AC32-SUM(F32:AA32)</f>
        <v>0</v>
      </c>
      <c r="AC32" s="25" t="n">
        <v>0</v>
      </c>
      <c r="AD32" s="56" t="n">
        <f aca="false">SUM(F32:AA32)</f>
        <v>0</v>
      </c>
      <c r="AE32" s="2"/>
    </row>
    <row r="33" customFormat="false" ht="15" hidden="false" customHeight="true" outlineLevel="0" collapsed="false">
      <c r="A33" s="21"/>
      <c r="B33" s="15" t="s">
        <v>60</v>
      </c>
      <c r="C33" s="2"/>
      <c r="D33" s="2"/>
      <c r="E33" s="2"/>
      <c r="F33" s="24" t="s">
        <v>40</v>
      </c>
      <c r="G33" s="24" t="s">
        <v>40</v>
      </c>
      <c r="H33" s="25" t="n">
        <v>0</v>
      </c>
      <c r="I33" s="25" t="n">
        <v>0</v>
      </c>
      <c r="J33" s="25" t="n">
        <v>0</v>
      </c>
      <c r="K33" s="25" t="n">
        <v>0</v>
      </c>
      <c r="L33" s="25" t="n">
        <v>0</v>
      </c>
      <c r="M33" s="25" t="n">
        <v>0</v>
      </c>
      <c r="N33" s="25" t="n">
        <v>0</v>
      </c>
      <c r="O33" s="25" t="n">
        <v>0</v>
      </c>
      <c r="P33" s="25" t="n">
        <v>0</v>
      </c>
      <c r="Q33" s="25" t="n">
        <v>0</v>
      </c>
      <c r="R33" s="25" t="n">
        <v>0</v>
      </c>
      <c r="S33" s="25" t="n">
        <v>0</v>
      </c>
      <c r="T33" s="25" t="n">
        <v>0</v>
      </c>
      <c r="U33" s="25" t="n">
        <v>1.9</v>
      </c>
      <c r="V33" s="25" t="n">
        <v>2</v>
      </c>
      <c r="W33" s="25" t="n">
        <v>0.3</v>
      </c>
      <c r="X33" s="25" t="n">
        <v>0</v>
      </c>
      <c r="Y33" s="25" t="n">
        <v>0</v>
      </c>
      <c r="Z33" s="25" t="n">
        <v>0</v>
      </c>
      <c r="AA33" s="25" t="n">
        <v>0</v>
      </c>
      <c r="AB33" s="27" t="n">
        <f aca="false">AC33-SUM(F33:AA33)</f>
        <v>0.2</v>
      </c>
      <c r="AC33" s="25" t="n">
        <v>4.4</v>
      </c>
      <c r="AD33" s="56" t="n">
        <f aca="false">SUM(F33:AA33)</f>
        <v>4.2</v>
      </c>
      <c r="AE33" s="2"/>
    </row>
    <row r="34" customFormat="false" ht="15" hidden="false" customHeight="true" outlineLevel="0" collapsed="false">
      <c r="A34" s="21"/>
      <c r="B34" s="15" t="s">
        <v>109</v>
      </c>
      <c r="C34" s="2"/>
      <c r="D34" s="2"/>
      <c r="E34" s="2"/>
      <c r="F34" s="24" t="s">
        <v>40</v>
      </c>
      <c r="G34" s="24" t="s">
        <v>40</v>
      </c>
      <c r="H34" s="25" t="n">
        <v>0.3</v>
      </c>
      <c r="I34" s="25" t="n">
        <v>0.2</v>
      </c>
      <c r="J34" s="25" t="n">
        <v>0.1</v>
      </c>
      <c r="K34" s="25" t="n">
        <v>0.1</v>
      </c>
      <c r="L34" s="25" t="n">
        <v>0.1</v>
      </c>
      <c r="M34" s="25" t="n">
        <v>0.1</v>
      </c>
      <c r="N34" s="25" t="n">
        <v>0.2</v>
      </c>
      <c r="O34" s="25" t="n">
        <v>0.1</v>
      </c>
      <c r="P34" s="25" t="n">
        <v>0.1</v>
      </c>
      <c r="Q34" s="25" t="n">
        <v>0.1</v>
      </c>
      <c r="R34" s="25" t="n">
        <v>0.9</v>
      </c>
      <c r="S34" s="25" t="n">
        <v>0.2</v>
      </c>
      <c r="T34" s="25" t="n">
        <v>0.1</v>
      </c>
      <c r="U34" s="25" t="n">
        <v>0.2</v>
      </c>
      <c r="V34" s="25" t="n">
        <v>0.1</v>
      </c>
      <c r="W34" s="25" t="n">
        <v>0.1</v>
      </c>
      <c r="X34" s="25" t="n">
        <v>0.1</v>
      </c>
      <c r="Y34" s="25" t="n">
        <v>0.3</v>
      </c>
      <c r="Z34" s="25" t="n">
        <v>0.3</v>
      </c>
      <c r="AA34" s="25" t="n">
        <v>0.1</v>
      </c>
      <c r="AB34" s="27" t="n">
        <f aca="false">AC34-SUM(F34:AA34)</f>
        <v>1</v>
      </c>
      <c r="AC34" s="25" t="n">
        <v>4.8</v>
      </c>
      <c r="AD34" s="56" t="n">
        <f aca="false">SUM(F34:AA34)</f>
        <v>3.8</v>
      </c>
      <c r="AE34" s="2"/>
    </row>
    <row r="35" customFormat="false" ht="15" hidden="false" customHeight="true" outlineLevel="0" collapsed="false">
      <c r="A35" s="21"/>
      <c r="B35" s="15" t="s">
        <v>62</v>
      </c>
      <c r="C35" s="2"/>
      <c r="D35" s="2"/>
      <c r="E35" s="2"/>
      <c r="F35" s="24" t="s">
        <v>40</v>
      </c>
      <c r="G35" s="24" t="s">
        <v>40</v>
      </c>
      <c r="H35" s="25" t="n">
        <v>8.8</v>
      </c>
      <c r="I35" s="25" t="n">
        <v>0</v>
      </c>
      <c r="J35" s="25" t="n">
        <v>0</v>
      </c>
      <c r="K35" s="25" t="n">
        <v>0</v>
      </c>
      <c r="L35" s="25" t="n">
        <v>0</v>
      </c>
      <c r="M35" s="25" t="n">
        <v>0</v>
      </c>
      <c r="N35" s="25" t="n">
        <v>0</v>
      </c>
      <c r="O35" s="25" t="n">
        <v>0</v>
      </c>
      <c r="P35" s="25" t="n">
        <v>0</v>
      </c>
      <c r="Q35" s="25" t="n">
        <v>0</v>
      </c>
      <c r="R35" s="25" t="n">
        <v>0</v>
      </c>
      <c r="S35" s="25" t="n">
        <v>0</v>
      </c>
      <c r="T35" s="25" t="n">
        <v>0</v>
      </c>
      <c r="U35" s="25" t="n">
        <v>0</v>
      </c>
      <c r="V35" s="25" t="n">
        <v>0</v>
      </c>
      <c r="W35" s="25" t="n">
        <v>0</v>
      </c>
      <c r="X35" s="25" t="n">
        <v>0</v>
      </c>
      <c r="Y35" s="25" t="n">
        <v>0</v>
      </c>
      <c r="Z35" s="25" t="n">
        <v>0</v>
      </c>
      <c r="AA35" s="25" t="n">
        <v>0</v>
      </c>
      <c r="AB35" s="27" t="n">
        <f aca="false">AC35-SUM(F35:AA35)</f>
        <v>0</v>
      </c>
      <c r="AC35" s="25" t="n">
        <v>8.8</v>
      </c>
      <c r="AD35" s="56" t="n">
        <f aca="false">SUM(F35:AA35)</f>
        <v>8.8</v>
      </c>
      <c r="AE35" s="2"/>
    </row>
    <row r="36" customFormat="false" ht="15" hidden="false" customHeight="true" outlineLevel="0" collapsed="false">
      <c r="A36" s="21"/>
      <c r="B36" s="15" t="s">
        <v>74</v>
      </c>
      <c r="C36" s="2"/>
      <c r="D36" s="2"/>
      <c r="E36" s="2"/>
      <c r="F36" s="24" t="s">
        <v>40</v>
      </c>
      <c r="G36" s="24" t="s">
        <v>40</v>
      </c>
      <c r="H36" s="25" t="n">
        <v>0</v>
      </c>
      <c r="I36" s="25" t="n">
        <v>0</v>
      </c>
      <c r="J36" s="25" t="n">
        <v>0</v>
      </c>
      <c r="K36" s="25" t="n">
        <v>0</v>
      </c>
      <c r="L36" s="25" t="n">
        <v>0</v>
      </c>
      <c r="M36" s="25" t="n">
        <v>0</v>
      </c>
      <c r="N36" s="25" t="n">
        <v>0</v>
      </c>
      <c r="O36" s="25" t="n">
        <v>0</v>
      </c>
      <c r="P36" s="25" t="n">
        <v>0</v>
      </c>
      <c r="Q36" s="25" t="n">
        <v>0</v>
      </c>
      <c r="R36" s="25" t="n">
        <v>0</v>
      </c>
      <c r="S36" s="25" t="n">
        <v>0</v>
      </c>
      <c r="T36" s="25" t="n">
        <v>0</v>
      </c>
      <c r="U36" s="25" t="n">
        <v>0</v>
      </c>
      <c r="V36" s="25" t="n">
        <v>0</v>
      </c>
      <c r="W36" s="25" t="n">
        <v>0</v>
      </c>
      <c r="X36" s="25" t="n">
        <v>0</v>
      </c>
      <c r="Y36" s="25" t="n">
        <v>0</v>
      </c>
      <c r="Z36" s="25" t="n">
        <v>0</v>
      </c>
      <c r="AA36" s="25" t="n">
        <v>0</v>
      </c>
      <c r="AB36" s="27" t="n">
        <f aca="false">AC36-SUM(F36:AA36)</f>
        <v>0</v>
      </c>
      <c r="AC36" s="25" t="n">
        <v>0</v>
      </c>
      <c r="AD36" s="56" t="n">
        <f aca="false">SUM(F36:AA36)</f>
        <v>0</v>
      </c>
      <c r="AE36" s="2"/>
    </row>
    <row r="37" customFormat="false" ht="15" hidden="false" customHeight="true" outlineLevel="0" collapsed="false">
      <c r="A37" s="21"/>
      <c r="B37" s="15" t="s">
        <v>222</v>
      </c>
      <c r="C37" s="2"/>
      <c r="D37" s="2"/>
      <c r="E37" s="2"/>
      <c r="F37" s="24" t="s">
        <v>40</v>
      </c>
      <c r="G37" s="24" t="s">
        <v>40</v>
      </c>
      <c r="H37" s="25" t="n">
        <v>0</v>
      </c>
      <c r="I37" s="25" t="n">
        <v>0</v>
      </c>
      <c r="J37" s="25" t="n">
        <v>0</v>
      </c>
      <c r="K37" s="25" t="n">
        <v>0</v>
      </c>
      <c r="L37" s="25" t="n">
        <v>0</v>
      </c>
      <c r="M37" s="25" t="n">
        <v>0</v>
      </c>
      <c r="N37" s="28" t="n">
        <v>2.5</v>
      </c>
      <c r="O37" s="28" t="n">
        <v>0.4</v>
      </c>
      <c r="P37" s="25" t="n">
        <v>0</v>
      </c>
      <c r="Q37" s="25" t="n">
        <v>0</v>
      </c>
      <c r="R37" s="25" t="n">
        <v>0</v>
      </c>
      <c r="S37" s="25" t="n">
        <v>0</v>
      </c>
      <c r="T37" s="25" t="n">
        <v>0</v>
      </c>
      <c r="U37" s="25" t="n">
        <v>0</v>
      </c>
      <c r="V37" s="25" t="n">
        <v>0</v>
      </c>
      <c r="W37" s="25" t="n">
        <v>0</v>
      </c>
      <c r="X37" s="25" t="n">
        <v>0</v>
      </c>
      <c r="Y37" s="25" t="n">
        <v>0</v>
      </c>
      <c r="Z37" s="25" t="n">
        <v>0</v>
      </c>
      <c r="AA37" s="25" t="n">
        <v>0</v>
      </c>
      <c r="AB37" s="27" t="n">
        <f aca="false">AC37-SUM(F37:AA37)</f>
        <v>0</v>
      </c>
      <c r="AC37" s="25" t="n">
        <v>2.9</v>
      </c>
      <c r="AD37" s="56" t="n">
        <f aca="false">SUM(F37:AA37)</f>
        <v>2.9</v>
      </c>
      <c r="AE37" s="2"/>
    </row>
    <row r="38" customFormat="false" ht="15" hidden="false" customHeight="true" outlineLevel="0" collapsed="false">
      <c r="A38" s="21"/>
      <c r="B38" s="15" t="s">
        <v>74</v>
      </c>
      <c r="C38" s="2"/>
      <c r="D38" s="2"/>
      <c r="E38" s="2"/>
      <c r="F38" s="24" t="s">
        <v>40</v>
      </c>
      <c r="G38" s="24" t="s">
        <v>40</v>
      </c>
      <c r="H38" s="25" t="n">
        <v>0</v>
      </c>
      <c r="I38" s="25" t="n">
        <v>0</v>
      </c>
      <c r="J38" s="25" t="n">
        <v>0</v>
      </c>
      <c r="K38" s="25" t="n">
        <v>0</v>
      </c>
      <c r="L38" s="25" t="n">
        <v>0</v>
      </c>
      <c r="M38" s="25" t="n">
        <v>0</v>
      </c>
      <c r="N38" s="25" t="n">
        <v>0</v>
      </c>
      <c r="O38" s="25" t="n">
        <v>0</v>
      </c>
      <c r="P38" s="25" t="n">
        <v>0</v>
      </c>
      <c r="Q38" s="25" t="n">
        <v>0</v>
      </c>
      <c r="R38" s="25" t="n">
        <v>0</v>
      </c>
      <c r="S38" s="25" t="n">
        <v>0</v>
      </c>
      <c r="T38" s="25" t="n">
        <v>0</v>
      </c>
      <c r="U38" s="25" t="n">
        <v>0</v>
      </c>
      <c r="V38" s="25" t="n">
        <v>0</v>
      </c>
      <c r="W38" s="25" t="n">
        <v>0</v>
      </c>
      <c r="X38" s="25" t="n">
        <v>0</v>
      </c>
      <c r="Y38" s="25" t="n">
        <v>0</v>
      </c>
      <c r="Z38" s="25" t="n">
        <v>0</v>
      </c>
      <c r="AA38" s="25" t="n">
        <v>0</v>
      </c>
      <c r="AB38" s="27" t="n">
        <f aca="false">AC38-SUM(F38:AA38)</f>
        <v>0</v>
      </c>
      <c r="AC38" s="25" t="n">
        <v>0</v>
      </c>
      <c r="AD38" s="56" t="n">
        <f aca="false">SUM(F38:AA38)</f>
        <v>0</v>
      </c>
      <c r="AE38" s="2"/>
    </row>
    <row r="39" customFormat="false" ht="15" hidden="false" customHeight="true" outlineLevel="0" collapsed="false">
      <c r="A39" s="21"/>
      <c r="B39" s="15" t="s">
        <v>65</v>
      </c>
      <c r="C39" s="2"/>
      <c r="D39" s="2"/>
      <c r="E39" s="2"/>
      <c r="F39" s="32" t="s">
        <v>40</v>
      </c>
      <c r="G39" s="32" t="s">
        <v>40</v>
      </c>
      <c r="H39" s="39" t="n">
        <v>0</v>
      </c>
      <c r="I39" s="39" t="n">
        <v>0</v>
      </c>
      <c r="J39" s="39" t="n">
        <v>0</v>
      </c>
      <c r="K39" s="39" t="n">
        <v>0</v>
      </c>
      <c r="L39" s="39" t="n">
        <v>0</v>
      </c>
      <c r="M39" s="39" t="n">
        <v>0</v>
      </c>
      <c r="N39" s="39" t="n">
        <v>0</v>
      </c>
      <c r="O39" s="39" t="n">
        <v>0</v>
      </c>
      <c r="P39" s="39" t="n">
        <v>0</v>
      </c>
      <c r="Q39" s="39" t="n">
        <v>0</v>
      </c>
      <c r="R39" s="39" t="n">
        <v>0</v>
      </c>
      <c r="S39" s="39" t="n">
        <v>0</v>
      </c>
      <c r="T39" s="39" t="n">
        <v>0</v>
      </c>
      <c r="U39" s="39" t="n">
        <v>0</v>
      </c>
      <c r="V39" s="39" t="n">
        <v>0</v>
      </c>
      <c r="W39" s="39" t="n">
        <v>0</v>
      </c>
      <c r="X39" s="39" t="n">
        <v>0</v>
      </c>
      <c r="Y39" s="39" t="n">
        <v>0</v>
      </c>
      <c r="Z39" s="39" t="n">
        <v>0</v>
      </c>
      <c r="AA39" s="39" t="n">
        <v>0</v>
      </c>
      <c r="AB39" s="34" t="n">
        <f aca="false">AC39-SUM(F39:AA39)</f>
        <v>0</v>
      </c>
      <c r="AC39" s="33" t="n">
        <v>0</v>
      </c>
      <c r="AD39" s="44" t="n">
        <f aca="false">SUM(F39:AA39)</f>
        <v>0</v>
      </c>
      <c r="AE39" s="2"/>
    </row>
    <row r="40" customFormat="false" ht="3.95" hidden="false" customHeight="true" outlineLevel="0" collapsed="false">
      <c r="A40" s="21"/>
      <c r="B40" s="2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2"/>
      <c r="AE40" s="2"/>
    </row>
    <row r="41" customFormat="false" ht="15" hidden="false" customHeight="true" outlineLevel="0" collapsed="false">
      <c r="A41" s="21"/>
      <c r="B41" s="21"/>
      <c r="C41" s="20" t="s">
        <v>66</v>
      </c>
      <c r="D41" s="2"/>
      <c r="E41" s="2"/>
      <c r="F41" s="37" t="n">
        <f aca="false">SUM(F25:F39)</f>
        <v>0</v>
      </c>
      <c r="G41" s="37" t="n">
        <f aca="false">SUM(G25:G39)</f>
        <v>0</v>
      </c>
      <c r="H41" s="37" t="n">
        <f aca="false">SUM(H25:H39)</f>
        <v>9.9</v>
      </c>
      <c r="I41" s="37" t="n">
        <f aca="false">SUM(I25:I39)</f>
        <v>1.3</v>
      </c>
      <c r="J41" s="37" t="n">
        <f aca="false">SUM(J25:J39)</f>
        <v>0.3</v>
      </c>
      <c r="K41" s="37" t="n">
        <f aca="false">SUM(K25:K39)</f>
        <v>0.3</v>
      </c>
      <c r="L41" s="37" t="n">
        <f aca="false">SUM(L25:L39)</f>
        <v>0.3</v>
      </c>
      <c r="M41" s="37" t="n">
        <f aca="false">SUM(M25:M39)</f>
        <v>0.1</v>
      </c>
      <c r="N41" s="37" t="n">
        <f aca="false">SUM(N25:N39)</f>
        <v>3.1</v>
      </c>
      <c r="O41" s="37" t="n">
        <f aca="false">SUM(O25:O39)</f>
        <v>0.6</v>
      </c>
      <c r="P41" s="37" t="n">
        <f aca="false">SUM(P25:P39)</f>
        <v>0.3</v>
      </c>
      <c r="Q41" s="37" t="n">
        <f aca="false">SUM(Q25:Q39)</f>
        <v>0.2</v>
      </c>
      <c r="R41" s="37" t="n">
        <f aca="false">SUM(R25:R39)</f>
        <v>1</v>
      </c>
      <c r="S41" s="37" t="n">
        <f aca="false">SUM(S25:S39)</f>
        <v>0.8</v>
      </c>
      <c r="T41" s="37" t="n">
        <f aca="false">SUM(T25:T39)</f>
        <v>0.3</v>
      </c>
      <c r="U41" s="37" t="n">
        <f aca="false">SUM(U25:U39)</f>
        <v>4.1</v>
      </c>
      <c r="V41" s="37" t="n">
        <f aca="false">SUM(V25:V39)</f>
        <v>2.2</v>
      </c>
      <c r="W41" s="37" t="n">
        <f aca="false">SUM(W25:W39)</f>
        <v>1.9</v>
      </c>
      <c r="X41" s="37" t="n">
        <f aca="false">SUM(X25:X39)</f>
        <v>4.1</v>
      </c>
      <c r="Y41" s="37" t="n">
        <f aca="false">SUM(Y25:Y39)</f>
        <v>0.9</v>
      </c>
      <c r="Z41" s="37" t="n">
        <f aca="false">SUM(Z25:Z39)</f>
        <v>0.7</v>
      </c>
      <c r="AA41" s="37" t="n">
        <f aca="false">SUM(AA25:AA39)</f>
        <v>0.2</v>
      </c>
      <c r="AB41" s="37" t="n">
        <f aca="false">SUM(AB25:AB39)</f>
        <v>1.6</v>
      </c>
      <c r="AC41" s="37" t="n">
        <f aca="false">SUM(AC25:AC39)</f>
        <v>34.2</v>
      </c>
      <c r="AD41" s="37" t="n">
        <f aca="false">SUM(AD25:AD39)</f>
        <v>32.6</v>
      </c>
      <c r="AE41" s="2"/>
    </row>
    <row r="42" customFormat="false" ht="15" hidden="false" customHeight="true" outlineLevel="0" collapsed="false">
      <c r="A42" s="21"/>
      <c r="B42" s="21"/>
      <c r="C42" s="2"/>
      <c r="D42" s="2"/>
      <c r="E42" s="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"/>
    </row>
    <row r="43" customFormat="false" ht="15" hidden="false" customHeight="true" outlineLevel="0" collapsed="false">
      <c r="A43" s="40" t="s">
        <v>67</v>
      </c>
      <c r="B43" s="41"/>
      <c r="C43" s="42"/>
      <c r="D43" s="42"/>
      <c r="E43" s="42"/>
      <c r="F43" s="43" t="n">
        <f aca="false">F22-F41</f>
        <v>0</v>
      </c>
      <c r="G43" s="43" t="n">
        <f aca="false">G22-G41</f>
        <v>0</v>
      </c>
      <c r="H43" s="43" t="n">
        <f aca="false">H22-H41</f>
        <v>-9</v>
      </c>
      <c r="I43" s="43" t="n">
        <f aca="false">I22-I41</f>
        <v>-0.7</v>
      </c>
      <c r="J43" s="43" t="n">
        <f aca="false">J22-J41</f>
        <v>0</v>
      </c>
      <c r="K43" s="43" t="n">
        <f aca="false">K22-K41</f>
        <v>0</v>
      </c>
      <c r="L43" s="43" t="n">
        <f aca="false">L22-L41</f>
        <v>-0.2</v>
      </c>
      <c r="M43" s="43" t="n">
        <f aca="false">M22-M41</f>
        <v>0.5</v>
      </c>
      <c r="N43" s="43" t="n">
        <f aca="false">N22-N41</f>
        <v>9.5</v>
      </c>
      <c r="O43" s="43" t="n">
        <f aca="false">O22-O41</f>
        <v>2.2</v>
      </c>
      <c r="P43" s="43" t="n">
        <f aca="false">P22-P41</f>
        <v>0.1</v>
      </c>
      <c r="Q43" s="43" t="n">
        <f aca="false">Q22-Q41</f>
        <v>0.5</v>
      </c>
      <c r="R43" s="43" t="n">
        <f aca="false">R22-R41</f>
        <v>-1</v>
      </c>
      <c r="S43" s="43" t="n">
        <f aca="false">S22-S41</f>
        <v>-0.8</v>
      </c>
      <c r="T43" s="43" t="n">
        <f aca="false">T22-T41</f>
        <v>0.4</v>
      </c>
      <c r="U43" s="43" t="n">
        <f aca="false">U22-U41</f>
        <v>-3.9</v>
      </c>
      <c r="V43" s="43" t="n">
        <f aca="false">V22-V41</f>
        <v>-1.9</v>
      </c>
      <c r="W43" s="43" t="n">
        <f aca="false">W22-W41</f>
        <v>4.6</v>
      </c>
      <c r="X43" s="43" t="n">
        <f aca="false">X22-X41</f>
        <v>2.2</v>
      </c>
      <c r="Y43" s="43" t="n">
        <f aca="false">Y22-Y41</f>
        <v>-0.7</v>
      </c>
      <c r="Z43" s="43" t="n">
        <f aca="false">Z22-Z41</f>
        <v>2.5</v>
      </c>
      <c r="AA43" s="43" t="n">
        <f aca="false">AA22-AA41</f>
        <v>4.1</v>
      </c>
      <c r="AB43" s="43" t="n">
        <f aca="false">AB22-AB41</f>
        <v>2.2</v>
      </c>
      <c r="AC43" s="43" t="n">
        <f aca="false">AC22-AC41</f>
        <v>10.6</v>
      </c>
      <c r="AD43" s="43" t="n">
        <f aca="false">AD22-AD41</f>
        <v>8.40000000000001</v>
      </c>
      <c r="AE43" s="2"/>
    </row>
    <row r="44" customFormat="false" ht="12" hidden="false" customHeight="true" outlineLevel="0" collapsed="false">
      <c r="A44" s="40"/>
      <c r="B44" s="41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2"/>
    </row>
    <row r="45" customFormat="false" ht="15" hidden="false" customHeight="true" outlineLevel="0" collapsed="false">
      <c r="A45" s="40"/>
      <c r="B45" s="20" t="s">
        <v>68</v>
      </c>
      <c r="C45" s="42"/>
      <c r="D45" s="42"/>
      <c r="E45" s="42"/>
      <c r="F45" s="33" t="n">
        <v>0</v>
      </c>
      <c r="G45" s="33" t="n">
        <v>0</v>
      </c>
      <c r="H45" s="33" t="n">
        <v>0</v>
      </c>
      <c r="I45" s="33" t="n">
        <v>0</v>
      </c>
      <c r="J45" s="33" t="n">
        <v>0</v>
      </c>
      <c r="K45" s="33" t="n">
        <v>0</v>
      </c>
      <c r="L45" s="33" t="n">
        <v>0</v>
      </c>
      <c r="M45" s="33" t="n">
        <v>0</v>
      </c>
      <c r="N45" s="33" t="n">
        <v>0</v>
      </c>
      <c r="O45" s="33" t="n">
        <v>0</v>
      </c>
      <c r="P45" s="33" t="n">
        <v>0</v>
      </c>
      <c r="Q45" s="33" t="n">
        <v>0</v>
      </c>
      <c r="R45" s="33" t="n">
        <v>0</v>
      </c>
      <c r="S45" s="33" t="n">
        <v>0</v>
      </c>
      <c r="T45" s="33" t="n">
        <v>0</v>
      </c>
      <c r="U45" s="33" t="n">
        <v>0</v>
      </c>
      <c r="V45" s="33" t="n">
        <v>0</v>
      </c>
      <c r="W45" s="33" t="n">
        <v>0</v>
      </c>
      <c r="X45" s="33" t="n">
        <v>0</v>
      </c>
      <c r="Y45" s="33" t="n">
        <v>0</v>
      </c>
      <c r="Z45" s="33" t="n">
        <v>0</v>
      </c>
      <c r="AA45" s="33" t="n">
        <v>0</v>
      </c>
      <c r="AB45" s="34" t="n">
        <f aca="false">AC45-SUM(F45:AA45)</f>
        <v>0</v>
      </c>
      <c r="AC45" s="33" t="n">
        <v>0</v>
      </c>
      <c r="AD45" s="44" t="n">
        <f aca="false">SUM(F45:AA45)</f>
        <v>0</v>
      </c>
      <c r="AE45" s="2"/>
    </row>
    <row r="46" customFormat="false" ht="12" hidden="false" customHeight="true" outlineLevel="0" collapsed="false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2"/>
    </row>
    <row r="47" customFormat="false" ht="15" hidden="false" customHeight="true" outlineLevel="0" collapsed="false">
      <c r="A47" s="40" t="s">
        <v>69</v>
      </c>
      <c r="B47" s="41"/>
      <c r="C47" s="42"/>
      <c r="D47" s="42"/>
      <c r="E47" s="42"/>
      <c r="F47" s="43" t="n">
        <f aca="false">F43-F45</f>
        <v>0</v>
      </c>
      <c r="G47" s="43" t="n">
        <f aca="false">G43-G45</f>
        <v>0</v>
      </c>
      <c r="H47" s="43" t="n">
        <f aca="false">H43-H45</f>
        <v>-9</v>
      </c>
      <c r="I47" s="43" t="n">
        <f aca="false">I43-I45</f>
        <v>-0.7</v>
      </c>
      <c r="J47" s="43" t="n">
        <f aca="false">J43-J45</f>
        <v>0</v>
      </c>
      <c r="K47" s="43" t="n">
        <f aca="false">K43-K45</f>
        <v>0</v>
      </c>
      <c r="L47" s="43" t="n">
        <f aca="false">L43-L45</f>
        <v>-0.2</v>
      </c>
      <c r="M47" s="43" t="n">
        <f aca="false">M43-M45</f>
        <v>0.5</v>
      </c>
      <c r="N47" s="43" t="n">
        <f aca="false">N43-N45</f>
        <v>9.5</v>
      </c>
      <c r="O47" s="43" t="n">
        <f aca="false">O43-O45</f>
        <v>2.2</v>
      </c>
      <c r="P47" s="43" t="n">
        <f aca="false">P43-P45</f>
        <v>0.1</v>
      </c>
      <c r="Q47" s="43" t="n">
        <f aca="false">Q43-Q45</f>
        <v>0.5</v>
      </c>
      <c r="R47" s="43" t="n">
        <f aca="false">R43-R45</f>
        <v>-1</v>
      </c>
      <c r="S47" s="43" t="n">
        <f aca="false">S43-S45</f>
        <v>-0.8</v>
      </c>
      <c r="T47" s="43" t="n">
        <f aca="false">T43-T45</f>
        <v>0.4</v>
      </c>
      <c r="U47" s="43" t="n">
        <f aca="false">U43-U45</f>
        <v>-3.9</v>
      </c>
      <c r="V47" s="43" t="n">
        <f aca="false">V43-V45</f>
        <v>-1.9</v>
      </c>
      <c r="W47" s="43" t="n">
        <f aca="false">W43-W45</f>
        <v>4.6</v>
      </c>
      <c r="X47" s="43" t="n">
        <f aca="false">X43-X45</f>
        <v>2.2</v>
      </c>
      <c r="Y47" s="43" t="n">
        <f aca="false">Y43-Y45</f>
        <v>-0.7</v>
      </c>
      <c r="Z47" s="43" t="n">
        <f aca="false">Z43-Z45</f>
        <v>2.5</v>
      </c>
      <c r="AA47" s="43" t="n">
        <f aca="false">AA43-AA45</f>
        <v>4.1</v>
      </c>
      <c r="AB47" s="43" t="n">
        <f aca="false">AB43-AB45</f>
        <v>2.2</v>
      </c>
      <c r="AC47" s="43" t="n">
        <f aca="false">AC43-AC45</f>
        <v>10.6</v>
      </c>
      <c r="AD47" s="43" t="n">
        <f aca="false">AD43-AD45</f>
        <v>8.40000000000001</v>
      </c>
      <c r="AE47" s="2"/>
    </row>
    <row r="48" customFormat="false" ht="12" hidden="false" customHeight="true" outlineLevel="0" collapsed="false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2"/>
    </row>
    <row r="49" customFormat="false" ht="12" hidden="false" customHeight="true" outlineLevel="0" collapsed="false">
      <c r="A49" s="40"/>
      <c r="B49" s="41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2"/>
    </row>
    <row r="50" customFormat="false" ht="12" hidden="false" customHeight="true" outlineLevel="0" collapsed="false">
      <c r="A50" s="40"/>
      <c r="B50" s="41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2"/>
    </row>
    <row r="51" customFormat="false" ht="12" hidden="false" customHeight="true" outlineLevel="0" collapsed="false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2"/>
    </row>
    <row r="52" customFormat="false" ht="12" hidden="false" customHeight="true" outlineLevel="0" collapsed="false">
      <c r="A52" s="40"/>
      <c r="B52" s="41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5" t="n">
        <f aca="true">NOW()</f>
        <v>45926.958454503</v>
      </c>
      <c r="AE52" s="2"/>
    </row>
    <row r="53" customFormat="false" ht="12" hidden="false" customHeight="true" outlineLevel="0" collapsed="false">
      <c r="A53" s="46" t="str">
        <f aca="true">CELL("FILENAME")</f>
        <v>'file:///mnt/12tb/@roms/datasets/enron/EDRM Enron Email Data Set v2 XML/filtered-attachments/xls/NNG_TWDAY01.xls'#$NNG-Jun</v>
      </c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7" t="n">
        <f aca="true">NOW()</f>
        <v>45926.9584545031</v>
      </c>
      <c r="AE53" s="2"/>
    </row>
    <row r="54" customFormat="false" ht="3.95" hidden="false" customHeight="true" outlineLevel="0" collapsed="false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2"/>
      <c r="AE54" s="2"/>
    </row>
    <row r="55" customFormat="false" ht="14.65" hidden="false" customHeight="false" outlineLevel="0" collapsed="false">
      <c r="AD55" s="48"/>
    </row>
    <row r="56" customFormat="false" ht="14.65" hidden="false" customHeight="false" outlineLevel="0" collapsed="false">
      <c r="AD56" s="48"/>
    </row>
    <row r="57" customFormat="false" ht="12" hidden="false" customHeight="true" outlineLevel="0" collapsed="false">
      <c r="B57" s="49"/>
      <c r="C57" s="49"/>
    </row>
    <row r="58" customFormat="false" ht="12" hidden="false" customHeight="true" outlineLevel="0" collapsed="false">
      <c r="C58" s="49"/>
    </row>
    <row r="59" customFormat="false" ht="12" hidden="false" customHeight="true" outlineLevel="0" collapsed="false">
      <c r="C59" s="49"/>
    </row>
    <row r="60" customFormat="false" ht="12" hidden="false" customHeight="true" outlineLevel="0" collapsed="false"/>
    <row r="63" customFormat="false" ht="12" hidden="false" customHeight="true" outlineLevel="0" collapsed="false">
      <c r="B63" s="49"/>
      <c r="C63" s="49"/>
    </row>
    <row r="64" customFormat="false" ht="12" hidden="false" customHeight="true" outlineLevel="0" collapsed="false">
      <c r="C64" s="49"/>
    </row>
    <row r="65" customFormat="false" ht="12" hidden="false" customHeight="true" outlineLevel="0" collapsed="false">
      <c r="C65" s="49"/>
    </row>
    <row r="66" customFormat="false" ht="12" hidden="false" customHeight="true" outlineLevel="0" collapsed="false">
      <c r="C66" s="49"/>
    </row>
    <row r="67" customFormat="false" ht="14.65" hidden="false" customHeight="false" outlineLevel="0" collapsed="false">
      <c r="C67" s="49"/>
    </row>
    <row r="68" customFormat="false" ht="14.65" hidden="false" customHeight="false" outlineLevel="0" collapsed="false">
      <c r="C68" s="49"/>
    </row>
    <row r="69" customFormat="false" ht="12" hidden="false" customHeight="true" outlineLevel="0" collapsed="false">
      <c r="C69" s="49"/>
    </row>
    <row r="70" customFormat="false" ht="12" hidden="false" customHeight="true" outlineLevel="0" collapsed="false"/>
    <row r="71" customFormat="false" ht="12" hidden="false" customHeight="true" outlineLevel="0" collapsed="false"/>
    <row r="72" customFormat="false" ht="12" hidden="false" customHeight="true" outlineLevel="0" collapsed="false"/>
    <row r="73" customFormat="false" ht="12" hidden="false" customHeight="true" outlineLevel="0" collapsed="false"/>
    <row r="74" customFormat="false" ht="12" hidden="false" customHeight="true" outlineLevel="0" collapsed="false"/>
    <row r="75" customFormat="false" ht="12" hidden="false" customHeight="true" outlineLevel="0" collapsed="false"/>
    <row r="76" customFormat="false" ht="12" hidden="false" customHeight="true" outlineLevel="0" collapsed="false"/>
    <row r="77" customFormat="false" ht="12" hidden="false" customHeight="true" outlineLevel="0" collapsed="false"/>
    <row r="78" customFormat="false" ht="12" hidden="false" customHeight="true" outlineLevel="0" collapsed="false"/>
    <row r="79" customFormat="false" ht="3.95" hidden="false" customHeight="true" outlineLevel="0" collapsed="false"/>
    <row r="80" customFormat="false" ht="12" hidden="false" customHeight="true" outlineLevel="0" collapsed="false"/>
    <row r="81" customFormat="false" ht="3.95" hidden="false" customHeight="true" outlineLevel="0" collapsed="false"/>
    <row r="82" customFormat="false" ht="12" hidden="false" customHeight="true" outlineLevel="0" collapsed="false"/>
    <row r="83" customFormat="false" ht="12" hidden="false" customHeight="true" outlineLevel="0" collapsed="false"/>
    <row r="85" customFormat="false" ht="12" hidden="false" customHeight="true" outlineLevel="0" collapsed="false"/>
    <row r="88" customFormat="false" ht="12" hidden="false" customHeight="true" outlineLevel="0" collapsed="false"/>
    <row r="91" customFormat="false" ht="12" hidden="false" customHeight="true" outlineLevel="0" collapsed="false"/>
    <row r="92" customFormat="false" ht="12" hidden="false" customHeight="true" outlineLevel="0" collapsed="false"/>
    <row r="94" customFormat="false" ht="12" hidden="false" customHeight="true" outlineLevel="0" collapsed="false"/>
    <row r="96" customFormat="false" ht="12" hidden="false" customHeight="true" outlineLevel="0" collapsed="false"/>
    <row r="97" customFormat="false" ht="12" hidden="false" customHeight="true" outlineLevel="0" collapsed="false"/>
    <row r="98" customFormat="false" ht="12" hidden="false" customHeight="true" outlineLevel="0" collapsed="false"/>
    <row r="100" customFormat="false" ht="12" hidden="false" customHeight="true" outlineLevel="0" collapsed="false"/>
    <row r="104" customFormat="false" ht="12" hidden="false" customHeight="true" outlineLevel="0" collapsed="false"/>
    <row r="105" customFormat="false" ht="3.95" hidden="false" customHeight="true" outlineLevel="0" collapsed="false"/>
    <row r="107" customFormat="false" ht="6" hidden="false" customHeight="true" outlineLevel="0" collapsed="false"/>
    <row r="109" customFormat="false" ht="6" hidden="false" customHeight="true" outlineLevel="0" collapsed="false"/>
    <row r="110" customFormat="false" ht="12" hidden="false" customHeight="true" outlineLevel="0" collapsed="false"/>
    <row r="111" customFormat="false" ht="12" hidden="false" customHeight="true" outlineLevel="0" collapsed="false"/>
    <row r="112" customFormat="false" ht="12" hidden="false" customHeight="true" outlineLevel="0" collapsed="false"/>
    <row r="113" customFormat="false" ht="12" hidden="false" customHeight="true" outlineLevel="0" collapsed="false"/>
    <row r="114" customFormat="false" ht="12" hidden="false" customHeight="true" outlineLevel="0" collapsed="false"/>
    <row r="115" customFormat="false" ht="3.95" hidden="false" customHeight="true" outlineLevel="0" collapsed="false"/>
    <row r="117" customFormat="false" ht="6" hidden="false" customHeight="true" outlineLevel="0" collapsed="false"/>
    <row r="120" customFormat="false" ht="6" hidden="false" customHeight="true" outlineLevel="0" collapsed="false"/>
    <row r="123" customFormat="false" ht="6" hidden="false" customHeight="true" outlineLevel="0" collapsed="false"/>
    <row r="126" customFormat="false" ht="6" hidden="false" customHeight="true" outlineLevel="0" collapsed="false"/>
    <row r="130" customFormat="false" ht="8.1" hidden="false" customHeight="true" outlineLevel="0" collapsed="false"/>
  </sheetData>
  <mergeCells count="3">
    <mergeCell ref="A1:AD1"/>
    <mergeCell ref="A2:AD2"/>
    <mergeCell ref="A3:AD3"/>
  </mergeCells>
  <printOptions headings="false" gridLines="false" gridLinesSet="true" horizontalCentered="true" verticalCentered="false"/>
  <pageMargins left="0.25" right="0.25" top="0.7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130"/>
  <sheetViews>
    <sheetView showFormulas="false" showGridLines="false" showRowColHeaders="true" showZeros="true" rightToLeft="false" tabSelected="false" showOutlineSymbols="true" defaultGridColor="true" view="normal" topLeftCell="A7" colorId="64" zoomScale="100" zoomScaleNormal="100" zoomScalePageLayoutView="100" workbookViewId="0">
      <pane xSplit="5" ySplit="3" topLeftCell="W10" activePane="bottomRight" state="frozen"/>
      <selection pane="topLeft" activeCell="A7" activeCellId="0" sqref="A7"/>
      <selection pane="topRight" activeCell="W7" activeCellId="0" sqref="W7"/>
      <selection pane="bottomLeft" activeCell="A10" activeCellId="0" sqref="A10"/>
      <selection pane="bottomRight" activeCell="AC11" activeCellId="0" sqref="AC11 AC11"/>
    </sheetView>
  </sheetViews>
  <sheetFormatPr defaultColWidth="9.70703125" defaultRowHeight="14.65" customHeight="true" zeroHeight="false" outlineLevelRow="0" outlineLevelCol="0"/>
  <cols>
    <col collapsed="false" customWidth="true" hidden="false" outlineLevel="0" max="2" min="1" style="0" width="1.7"/>
    <col collapsed="false" customWidth="true" hidden="false" outlineLevel="0" max="4" min="3" style="0" width="15.7"/>
    <col collapsed="false" customWidth="true" hidden="false" outlineLevel="0" max="5" min="5" style="0" width="10.71"/>
    <col collapsed="false" customWidth="true" hidden="false" outlineLevel="0" max="28" min="6" style="0" width="5.71"/>
    <col collapsed="false" customWidth="true" hidden="false" outlineLevel="0" max="30" min="29" style="0" width="8.7"/>
    <col collapsed="false" customWidth="true" hidden="false" outlineLevel="0" max="36" min="35" style="0" width="2.7"/>
    <col collapsed="false" customWidth="true" hidden="false" outlineLevel="0" max="37" min="37" style="0" width="3.7"/>
    <col collapsed="false" customWidth="true" hidden="false" outlineLevel="0" max="53" min="41" style="0" width="6.7"/>
    <col collapsed="false" customWidth="true" hidden="false" outlineLevel="0" max="55" min="54" style="0" width="7.7"/>
    <col collapsed="false" customWidth="true" hidden="false" outlineLevel="0" max="56" min="56" style="0" width="2.7"/>
  </cols>
  <sheetData>
    <row r="1" customFormat="false" ht="15" hidden="false" customHeight="true" outlineLevel="0" collapsed="false">
      <c r="A1" s="1" t="s">
        <v>70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2"/>
    </row>
    <row r="2" customFormat="false" ht="15" hidden="false" customHeight="true" outlineLevel="0" collapsed="false">
      <c r="A2" s="50" t="str">
        <f aca="false">'NNG-Jun'!A2</f>
        <v>JUNE, 2001 CASH FLOW - DIRECT METHOD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2"/>
    </row>
    <row r="3" customFormat="false" ht="15" hidden="false" customHeight="true" outlineLevel="0" collapsed="false">
      <c r="A3" s="51" t="str">
        <f aca="false">'NNG-Jun'!A3</f>
        <v>(Millions of Dollars)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2"/>
    </row>
    <row r="4" customFormat="false" ht="12" hidden="false" customHeight="true" outlineLevel="0" collapsed="false">
      <c r="A4" s="5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6"/>
      <c r="T4" s="7"/>
      <c r="U4" s="7"/>
      <c r="V4" s="7"/>
      <c r="W4" s="7"/>
      <c r="X4" s="2"/>
      <c r="Y4" s="2"/>
      <c r="Z4" s="2"/>
      <c r="AA4" s="2"/>
      <c r="AB4" s="2"/>
      <c r="AC4" s="2"/>
      <c r="AD4" s="2"/>
      <c r="AE4" s="2"/>
    </row>
    <row r="5" customFormat="false" ht="12" hidden="false" customHeight="true" outlineLevel="0" collapsed="false">
      <c r="A5" s="5"/>
      <c r="B5" s="8"/>
      <c r="C5" s="9"/>
      <c r="D5" s="9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10"/>
      <c r="S5" s="10"/>
      <c r="T5" s="11"/>
      <c r="U5" s="12"/>
      <c r="V5" s="11"/>
      <c r="W5" s="11"/>
      <c r="X5" s="10"/>
      <c r="Y5" s="10"/>
      <c r="Z5" s="10"/>
      <c r="AA5" s="13"/>
      <c r="AB5" s="14"/>
      <c r="AC5" s="2"/>
      <c r="AD5" s="2"/>
      <c r="AE5" s="2"/>
    </row>
    <row r="6" customFormat="false" ht="12" hidden="false" customHeight="true" outlineLevel="0" collapsed="false">
      <c r="A6" s="5"/>
      <c r="B6" s="8"/>
      <c r="C6" s="9"/>
      <c r="D6" s="9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10"/>
      <c r="S6" s="10"/>
      <c r="T6" s="11"/>
      <c r="U6" s="12"/>
      <c r="V6" s="11"/>
      <c r="W6" s="11"/>
      <c r="X6" s="10"/>
      <c r="Y6" s="10"/>
      <c r="Z6" s="10"/>
      <c r="AA6" s="13"/>
      <c r="AB6" s="14"/>
      <c r="AC6" s="2"/>
      <c r="AD6" s="2"/>
      <c r="AE6" s="2"/>
    </row>
    <row r="7" customFormat="false" ht="12" hidden="false" customHeight="true" outlineLevel="0" collapsed="false">
      <c r="A7" s="5"/>
      <c r="B7" s="8"/>
      <c r="C7" s="9"/>
      <c r="D7" s="9"/>
      <c r="E7" s="2"/>
      <c r="F7" s="52" t="n">
        <f aca="false">'NNG-Jun'!F7</f>
        <v>0</v>
      </c>
      <c r="G7" s="52" t="n">
        <f aca="false">'NNG-Jun'!G7</f>
        <v>0</v>
      </c>
      <c r="H7" s="52" t="str">
        <f aca="false">'NNG-Jun'!H7</f>
        <v>Act</v>
      </c>
      <c r="I7" s="52" t="str">
        <f aca="false">'NNG-Jun'!I7</f>
        <v>Act</v>
      </c>
      <c r="J7" s="52" t="str">
        <f aca="false">'NNG-Jun'!J7</f>
        <v>Act</v>
      </c>
      <c r="K7" s="52" t="str">
        <f aca="false">'NNG-Jun'!K7</f>
        <v>Act</v>
      </c>
      <c r="L7" s="52" t="str">
        <f aca="false">'NNG-Jun'!L7</f>
        <v>Act</v>
      </c>
      <c r="M7" s="52" t="str">
        <f aca="false">'NNG-Jun'!M7</f>
        <v>Act</v>
      </c>
      <c r="N7" s="52" t="str">
        <f aca="false">'NNG-Jun'!N7</f>
        <v>Act</v>
      </c>
      <c r="O7" s="52" t="str">
        <f aca="false">'NNG-Jun'!O7</f>
        <v>Act</v>
      </c>
      <c r="P7" s="52" t="str">
        <f aca="false">'NNG-Jun'!P7</f>
        <v>Act</v>
      </c>
      <c r="Q7" s="52" t="str">
        <f aca="false">'NNG-Jun'!Q7</f>
        <v>Act</v>
      </c>
      <c r="R7" s="52" t="str">
        <f aca="false">'NNG-Jun'!R7</f>
        <v>Act</v>
      </c>
      <c r="S7" s="52" t="str">
        <f aca="false">'NNG-Jun'!S7</f>
        <v>Act</v>
      </c>
      <c r="T7" s="52" t="str">
        <f aca="false">'NNG-Jun'!T7</f>
        <v>Act</v>
      </c>
      <c r="U7" s="52" t="str">
        <f aca="false">'NNG-Jun'!U7</f>
        <v>Act</v>
      </c>
      <c r="V7" s="52" t="str">
        <f aca="false">'NNG-Jun'!V7</f>
        <v>Act</v>
      </c>
      <c r="W7" s="52" t="str">
        <f aca="false">'NNG-Jun'!W7</f>
        <v>Act</v>
      </c>
      <c r="X7" s="52" t="str">
        <f aca="false">'NNG-Jun'!X7</f>
        <v>Act</v>
      </c>
      <c r="Y7" s="52" t="str">
        <f aca="false">'NNG-Jun'!Y7</f>
        <v>Act</v>
      </c>
      <c r="Z7" s="52" t="str">
        <f aca="false">'NNG-Jun'!Z7</f>
        <v>Act</v>
      </c>
      <c r="AA7" s="52" t="str">
        <f aca="false">'NNG-Jun'!AA7</f>
        <v>Act</v>
      </c>
      <c r="AB7" s="52" t="str">
        <f aca="false">'NNG-Jun'!AB7</f>
        <v>Act</v>
      </c>
      <c r="AC7" s="52"/>
      <c r="AD7" s="52" t="str">
        <f aca="false">'NNG-Jun'!AD7</f>
        <v>ACT.</v>
      </c>
      <c r="AE7" s="2"/>
    </row>
    <row r="8" customFormat="false" ht="15" hidden="false" customHeight="true" outlineLevel="0" collapsed="false">
      <c r="A8" s="2"/>
      <c r="B8" s="2"/>
      <c r="C8" s="2"/>
      <c r="D8" s="2"/>
      <c r="E8" s="5"/>
      <c r="F8" s="52" t="str">
        <f aca="false">'NNG-Jun'!F8</f>
        <v>Day</v>
      </c>
      <c r="G8" s="52" t="str">
        <f aca="false">'NNG-Jun'!G8</f>
        <v>Day</v>
      </c>
      <c r="H8" s="52" t="str">
        <f aca="false">'NNG-Jun'!H8</f>
        <v>Fri</v>
      </c>
      <c r="I8" s="52" t="str">
        <f aca="false">'NNG-Jun'!I8</f>
        <v>Mon</v>
      </c>
      <c r="J8" s="52" t="str">
        <f aca="false">'NNG-Jun'!J8</f>
        <v>Tue</v>
      </c>
      <c r="K8" s="52" t="str">
        <f aca="false">'NNG-Jun'!K8</f>
        <v>Wed</v>
      </c>
      <c r="L8" s="52" t="str">
        <f aca="false">'NNG-Jun'!L8</f>
        <v>Thu</v>
      </c>
      <c r="M8" s="52" t="str">
        <f aca="false">'NNG-Jun'!M8</f>
        <v>Fri</v>
      </c>
      <c r="N8" s="52" t="str">
        <f aca="false">'NNG-Jun'!N8</f>
        <v>Mon</v>
      </c>
      <c r="O8" s="52" t="str">
        <f aca="false">'NNG-Jun'!O8</f>
        <v>Tue</v>
      </c>
      <c r="P8" s="52" t="str">
        <f aca="false">'NNG-Jun'!P8</f>
        <v>Wed</v>
      </c>
      <c r="Q8" s="52" t="str">
        <f aca="false">'NNG-Jun'!Q8</f>
        <v>Thu</v>
      </c>
      <c r="R8" s="52" t="str">
        <f aca="false">'NNG-Jun'!R8</f>
        <v>Fri</v>
      </c>
      <c r="S8" s="52" t="str">
        <f aca="false">'NNG-Jun'!S8</f>
        <v>Mon</v>
      </c>
      <c r="T8" s="52" t="str">
        <f aca="false">'NNG-Jun'!T8</f>
        <v>Tue</v>
      </c>
      <c r="U8" s="52" t="str">
        <f aca="false">'NNG-Jun'!U8</f>
        <v>Wed</v>
      </c>
      <c r="V8" s="52" t="str">
        <f aca="false">'NNG-Jun'!V8</f>
        <v>Thu</v>
      </c>
      <c r="W8" s="52" t="str">
        <f aca="false">'NNG-Jun'!W8</f>
        <v>Fri</v>
      </c>
      <c r="X8" s="52" t="str">
        <f aca="false">'NNG-Jun'!X8</f>
        <v>Mon</v>
      </c>
      <c r="Y8" s="52" t="str">
        <f aca="false">'NNG-Jun'!Y8</f>
        <v>Tue</v>
      </c>
      <c r="Z8" s="52" t="str">
        <f aca="false">'NNG-Jun'!Z8</f>
        <v>Wed</v>
      </c>
      <c r="AA8" s="52" t="str">
        <f aca="false">'NNG-Jun'!AA8</f>
        <v>Thu</v>
      </c>
      <c r="AB8" s="52" t="str">
        <f aca="false">'NNG-Jun'!AB8</f>
        <v>Fri</v>
      </c>
      <c r="AC8" s="52" t="str">
        <f aca="false">'NNG-Jun'!AC8</f>
        <v>JUNE</v>
      </c>
      <c r="AD8" s="52" t="str">
        <f aca="false">'NNG-Jun'!AD8</f>
        <v>6/1 Thru</v>
      </c>
      <c r="AE8" s="2"/>
    </row>
    <row r="9" customFormat="false" ht="15" hidden="false" customHeight="true" outlineLevel="0" collapsed="false">
      <c r="A9" s="2"/>
      <c r="B9" s="2"/>
      <c r="C9" s="15"/>
      <c r="D9" s="2"/>
      <c r="E9" s="16"/>
      <c r="F9" s="53" t="str">
        <f aca="false">'NNG-Jun'!F9</f>
        <v>0/0</v>
      </c>
      <c r="G9" s="53" t="str">
        <f aca="false">'NNG-Jun'!G9</f>
        <v>0/0</v>
      </c>
      <c r="H9" s="53" t="str">
        <f aca="false">'NNG-Jun'!H9</f>
        <v>6/1</v>
      </c>
      <c r="I9" s="53" t="str">
        <f aca="false">'NNG-Jun'!I9</f>
        <v>6/4</v>
      </c>
      <c r="J9" s="53" t="str">
        <f aca="false">'NNG-Jun'!J9</f>
        <v>6/5</v>
      </c>
      <c r="K9" s="53" t="str">
        <f aca="false">'NNG-Jun'!K9</f>
        <v>6/6</v>
      </c>
      <c r="L9" s="53" t="str">
        <f aca="false">'NNG-Jun'!L9</f>
        <v>6/7</v>
      </c>
      <c r="M9" s="53" t="str">
        <f aca="false">'NNG-Jun'!M9</f>
        <v>6/8</v>
      </c>
      <c r="N9" s="53" t="str">
        <f aca="false">'NNG-Jun'!N9</f>
        <v>6/11</v>
      </c>
      <c r="O9" s="53" t="str">
        <f aca="false">'NNG-Jun'!O9</f>
        <v>6/12</v>
      </c>
      <c r="P9" s="53" t="str">
        <f aca="false">'NNG-Jun'!P9</f>
        <v>6/13</v>
      </c>
      <c r="Q9" s="53" t="str">
        <f aca="false">'NNG-Jun'!Q9</f>
        <v>6/14</v>
      </c>
      <c r="R9" s="53" t="str">
        <f aca="false">'NNG-Jun'!R9</f>
        <v>6/15</v>
      </c>
      <c r="S9" s="53" t="str">
        <f aca="false">'NNG-Jun'!S9</f>
        <v>6/18</v>
      </c>
      <c r="T9" s="53" t="str">
        <f aca="false">'NNG-Jun'!T9</f>
        <v>6/19</v>
      </c>
      <c r="U9" s="53" t="str">
        <f aca="false">'NNG-Jun'!U9</f>
        <v>6/20</v>
      </c>
      <c r="V9" s="53" t="str">
        <f aca="false">'NNG-Jun'!V9</f>
        <v>6/21</v>
      </c>
      <c r="W9" s="53" t="str">
        <f aca="false">'NNG-Jun'!W9</f>
        <v>6/22</v>
      </c>
      <c r="X9" s="53" t="str">
        <f aca="false">'NNG-Jun'!X9</f>
        <v>6/25</v>
      </c>
      <c r="Y9" s="53" t="str">
        <f aca="false">'NNG-Jun'!Y9</f>
        <v>6/26</v>
      </c>
      <c r="Z9" s="53" t="str">
        <f aca="false">'NNG-Jun'!Z9</f>
        <v>6/27</v>
      </c>
      <c r="AA9" s="53" t="str">
        <f aca="false">'NNG-Jun'!AA9</f>
        <v>6/28</v>
      </c>
      <c r="AB9" s="53" t="str">
        <f aca="false">'NNG-Jun'!AB9</f>
        <v>6/29</v>
      </c>
      <c r="AC9" s="53" t="str">
        <f aca="false">'NNG-Jun'!AC9</f>
        <v>TOTAL</v>
      </c>
      <c r="AD9" s="53" t="str">
        <f aca="false">'NNG-Jun'!AD9</f>
        <v>6/28</v>
      </c>
      <c r="AE9" s="2"/>
    </row>
    <row r="10" customFormat="false" ht="15" hidden="false" customHeight="true" outlineLevel="0" collapsed="false">
      <c r="A10" s="20" t="s">
        <v>37</v>
      </c>
      <c r="B10" s="21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3" t="s">
        <v>38</v>
      </c>
      <c r="AD10" s="2"/>
      <c r="AE10" s="2"/>
    </row>
    <row r="11" customFormat="false" ht="15" hidden="false" customHeight="true" outlineLevel="0" collapsed="false">
      <c r="A11" s="21"/>
      <c r="B11" s="15" t="s">
        <v>39</v>
      </c>
      <c r="C11" s="2"/>
      <c r="D11" s="2"/>
      <c r="E11" s="2"/>
      <c r="F11" s="24" t="s">
        <v>40</v>
      </c>
      <c r="G11" s="24" t="s">
        <v>40</v>
      </c>
      <c r="H11" s="25" t="n">
        <v>0.1</v>
      </c>
      <c r="I11" s="25" t="n">
        <v>0</v>
      </c>
      <c r="J11" s="25" t="n">
        <v>0</v>
      </c>
      <c r="K11" s="25" t="n">
        <v>0.5</v>
      </c>
      <c r="L11" s="25" t="n">
        <v>0</v>
      </c>
      <c r="M11" s="25" t="n">
        <v>0</v>
      </c>
      <c r="N11" s="25" t="n">
        <v>0</v>
      </c>
      <c r="O11" s="25" t="n">
        <v>0</v>
      </c>
      <c r="P11" s="25" t="n">
        <v>1</v>
      </c>
      <c r="Q11" s="26" t="n">
        <f aca="false">20-10.9</f>
        <v>9.1</v>
      </c>
      <c r="R11" s="25" t="n">
        <v>0.8</v>
      </c>
      <c r="S11" s="25" t="n">
        <v>0.2</v>
      </c>
      <c r="T11" s="25" t="n">
        <v>1</v>
      </c>
      <c r="U11" s="26" t="n">
        <f aca="false">0+0.2</f>
        <v>0.2</v>
      </c>
      <c r="V11" s="25" t="n">
        <v>0</v>
      </c>
      <c r="W11" s="25" t="n">
        <v>0.1</v>
      </c>
      <c r="X11" s="25" t="n">
        <v>1.1</v>
      </c>
      <c r="Y11" s="25" t="n">
        <v>0.1</v>
      </c>
      <c r="Z11" s="25" t="n">
        <v>0</v>
      </c>
      <c r="AA11" s="25" t="n">
        <v>0.1</v>
      </c>
      <c r="AB11" s="27" t="n">
        <f aca="false">AC11-SUM(F11:AA11)</f>
        <v>0</v>
      </c>
      <c r="AC11" s="28" t="n">
        <f aca="false">13.2-2+3.1</f>
        <v>14.3</v>
      </c>
      <c r="AD11" s="29" t="n">
        <f aca="false">SUM(F11:AA11)</f>
        <v>14.3</v>
      </c>
      <c r="AE11" s="2"/>
    </row>
    <row r="12" customFormat="false" ht="15" hidden="false" customHeight="true" outlineLevel="0" collapsed="false">
      <c r="A12" s="21"/>
      <c r="B12" s="15"/>
      <c r="C12" s="15" t="s">
        <v>42</v>
      </c>
      <c r="D12" s="2"/>
      <c r="E12" s="2"/>
      <c r="F12" s="24" t="s">
        <v>40</v>
      </c>
      <c r="G12" s="24" t="s">
        <v>40</v>
      </c>
      <c r="H12" s="25" t="n">
        <v>0</v>
      </c>
      <c r="I12" s="25" t="n">
        <v>0</v>
      </c>
      <c r="J12" s="25" t="n">
        <v>0</v>
      </c>
      <c r="K12" s="25" t="n">
        <v>0</v>
      </c>
      <c r="L12" s="25" t="n">
        <v>0</v>
      </c>
      <c r="M12" s="25" t="n">
        <v>0</v>
      </c>
      <c r="N12" s="25" t="n">
        <v>0</v>
      </c>
      <c r="O12" s="25" t="n">
        <v>0</v>
      </c>
      <c r="P12" s="25" t="n">
        <v>0</v>
      </c>
      <c r="Q12" s="25" t="n">
        <v>0</v>
      </c>
      <c r="R12" s="25" t="n">
        <v>0</v>
      </c>
      <c r="S12" s="25" t="n">
        <v>0</v>
      </c>
      <c r="T12" s="25" t="n">
        <v>0</v>
      </c>
      <c r="U12" s="25" t="n">
        <v>0</v>
      </c>
      <c r="V12" s="25" t="n">
        <v>0</v>
      </c>
      <c r="W12" s="25" t="n">
        <v>0</v>
      </c>
      <c r="X12" s="25" t="n">
        <v>0</v>
      </c>
      <c r="Y12" s="25" t="n">
        <v>0</v>
      </c>
      <c r="Z12" s="25" t="n">
        <v>0</v>
      </c>
      <c r="AA12" s="25" t="n">
        <v>0</v>
      </c>
      <c r="AB12" s="27" t="n">
        <f aca="false">AC12-SUM(F12:AA12)</f>
        <v>0</v>
      </c>
      <c r="AC12" s="25" t="n">
        <v>0</v>
      </c>
      <c r="AD12" s="29" t="n">
        <f aca="false">SUM(F12:AA12)</f>
        <v>0</v>
      </c>
      <c r="AE12" s="2"/>
    </row>
    <row r="13" customFormat="false" ht="15" hidden="false" customHeight="true" outlineLevel="0" collapsed="false">
      <c r="A13" s="21"/>
      <c r="B13" s="15"/>
      <c r="C13" s="15" t="s">
        <v>223</v>
      </c>
      <c r="D13" s="2"/>
      <c r="E13" s="2"/>
      <c r="F13" s="24" t="s">
        <v>40</v>
      </c>
      <c r="G13" s="24" t="s">
        <v>40</v>
      </c>
      <c r="H13" s="25" t="n">
        <v>0</v>
      </c>
      <c r="I13" s="25" t="n">
        <v>0</v>
      </c>
      <c r="J13" s="25" t="n">
        <v>0</v>
      </c>
      <c r="K13" s="25" t="n">
        <v>0</v>
      </c>
      <c r="L13" s="25" t="n">
        <v>0</v>
      </c>
      <c r="M13" s="25" t="n">
        <v>0</v>
      </c>
      <c r="N13" s="25" t="n">
        <v>0</v>
      </c>
      <c r="O13" s="25" t="n">
        <v>0</v>
      </c>
      <c r="P13" s="25" t="n">
        <v>0</v>
      </c>
      <c r="Q13" s="25" t="n">
        <v>0</v>
      </c>
      <c r="R13" s="25" t="n">
        <v>0</v>
      </c>
      <c r="S13" s="25" t="n">
        <v>0</v>
      </c>
      <c r="T13" s="25" t="n">
        <v>0</v>
      </c>
      <c r="U13" s="25" t="n">
        <v>0</v>
      </c>
      <c r="V13" s="25" t="n">
        <v>0</v>
      </c>
      <c r="W13" s="25" t="n">
        <v>0</v>
      </c>
      <c r="X13" s="25" t="n">
        <v>1.1</v>
      </c>
      <c r="Y13" s="25" t="n">
        <v>0</v>
      </c>
      <c r="Z13" s="25" t="n">
        <v>0</v>
      </c>
      <c r="AA13" s="25" t="n">
        <v>0</v>
      </c>
      <c r="AB13" s="27" t="n">
        <f aca="false">AC13-SUM(F13:AA13)</f>
        <v>0</v>
      </c>
      <c r="AC13" s="25" t="n">
        <v>1.1</v>
      </c>
      <c r="AD13" s="29" t="n">
        <f aca="false">SUM(F13:AA13)</f>
        <v>1.1</v>
      </c>
      <c r="AE13" s="2"/>
    </row>
    <row r="14" customFormat="false" ht="15" hidden="false" customHeight="true" outlineLevel="0" collapsed="false">
      <c r="A14" s="21"/>
      <c r="B14" s="15" t="s">
        <v>72</v>
      </c>
      <c r="C14" s="2"/>
      <c r="D14" s="2"/>
      <c r="E14" s="2"/>
      <c r="F14" s="24" t="s">
        <v>40</v>
      </c>
      <c r="G14" s="24" t="s">
        <v>40</v>
      </c>
      <c r="H14" s="25" t="n">
        <v>0</v>
      </c>
      <c r="I14" s="25" t="n">
        <v>0</v>
      </c>
      <c r="J14" s="25" t="n">
        <v>0</v>
      </c>
      <c r="K14" s="25" t="n">
        <v>0</v>
      </c>
      <c r="L14" s="25" t="n">
        <v>0</v>
      </c>
      <c r="M14" s="25" t="n">
        <v>0</v>
      </c>
      <c r="N14" s="25" t="n">
        <v>0</v>
      </c>
      <c r="O14" s="25" t="n">
        <v>0</v>
      </c>
      <c r="P14" s="25" t="n">
        <v>0</v>
      </c>
      <c r="Q14" s="25" t="n">
        <v>0</v>
      </c>
      <c r="R14" s="25" t="n">
        <v>0</v>
      </c>
      <c r="S14" s="25" t="n">
        <v>0</v>
      </c>
      <c r="T14" s="25" t="n">
        <v>0</v>
      </c>
      <c r="U14" s="25" t="n">
        <v>0</v>
      </c>
      <c r="V14" s="25" t="n">
        <v>0</v>
      </c>
      <c r="W14" s="25" t="n">
        <v>0</v>
      </c>
      <c r="X14" s="25" t="n">
        <v>3</v>
      </c>
      <c r="Y14" s="25" t="n">
        <v>0</v>
      </c>
      <c r="Z14" s="25" t="n">
        <v>0</v>
      </c>
      <c r="AA14" s="25" t="n">
        <v>0</v>
      </c>
      <c r="AB14" s="27" t="n">
        <f aca="false">AC14-SUM(F14:AA14)</f>
        <v>0</v>
      </c>
      <c r="AC14" s="25" t="n">
        <v>3</v>
      </c>
      <c r="AD14" s="29" t="n">
        <f aca="false">SUM(F14:AA14)</f>
        <v>3</v>
      </c>
      <c r="AE14" s="2"/>
    </row>
    <row r="15" customFormat="false" ht="15" hidden="false" customHeight="true" outlineLevel="0" collapsed="false">
      <c r="A15" s="21"/>
      <c r="B15" s="15" t="s">
        <v>73</v>
      </c>
      <c r="C15" s="2"/>
      <c r="D15" s="2"/>
      <c r="E15" s="2"/>
      <c r="F15" s="24" t="s">
        <v>40</v>
      </c>
      <c r="G15" s="24" t="s">
        <v>40</v>
      </c>
      <c r="H15" s="25" t="n">
        <v>0</v>
      </c>
      <c r="I15" s="25" t="n">
        <v>0</v>
      </c>
      <c r="J15" s="25" t="n">
        <v>0</v>
      </c>
      <c r="K15" s="25" t="n">
        <v>0</v>
      </c>
      <c r="L15" s="25" t="n">
        <v>0</v>
      </c>
      <c r="M15" s="25" t="n">
        <v>0</v>
      </c>
      <c r="N15" s="25" t="n">
        <v>0</v>
      </c>
      <c r="O15" s="25" t="n">
        <v>0</v>
      </c>
      <c r="P15" s="25" t="n">
        <v>0</v>
      </c>
      <c r="Q15" s="25" t="n">
        <v>0</v>
      </c>
      <c r="R15" s="25" t="n">
        <v>0</v>
      </c>
      <c r="S15" s="25" t="n">
        <v>0</v>
      </c>
      <c r="T15" s="25" t="n">
        <v>0</v>
      </c>
      <c r="U15" s="25" t="n">
        <v>0</v>
      </c>
      <c r="V15" s="25" t="n">
        <v>0</v>
      </c>
      <c r="W15" s="25" t="n">
        <v>0</v>
      </c>
      <c r="X15" s="25" t="n">
        <v>0</v>
      </c>
      <c r="Y15" s="25" t="n">
        <v>0</v>
      </c>
      <c r="Z15" s="25" t="n">
        <v>0</v>
      </c>
      <c r="AA15" s="25" t="n">
        <v>0</v>
      </c>
      <c r="AB15" s="27" t="n">
        <f aca="false">AC15-SUM(F15:AA15)</f>
        <v>0</v>
      </c>
      <c r="AC15" s="25" t="n">
        <v>0</v>
      </c>
      <c r="AD15" s="29" t="n">
        <f aca="false">SUM(F15:AA15)</f>
        <v>0</v>
      </c>
      <c r="AE15" s="2"/>
    </row>
    <row r="16" customFormat="false" ht="15" hidden="false" customHeight="true" outlineLevel="0" collapsed="false">
      <c r="A16" s="21"/>
      <c r="B16" s="15" t="s">
        <v>224</v>
      </c>
      <c r="C16" s="2"/>
      <c r="D16" s="2"/>
      <c r="E16" s="2"/>
      <c r="F16" s="24" t="s">
        <v>40</v>
      </c>
      <c r="G16" s="24" t="s">
        <v>40</v>
      </c>
      <c r="H16" s="25" t="n">
        <v>0</v>
      </c>
      <c r="I16" s="25" t="n">
        <v>0</v>
      </c>
      <c r="J16" s="25" t="n">
        <v>0</v>
      </c>
      <c r="K16" s="25" t="n">
        <v>0</v>
      </c>
      <c r="L16" s="25" t="n">
        <v>0</v>
      </c>
      <c r="M16" s="25" t="n">
        <v>0</v>
      </c>
      <c r="N16" s="25" t="n">
        <v>0</v>
      </c>
      <c r="O16" s="25" t="n">
        <v>0</v>
      </c>
      <c r="P16" s="25" t="n">
        <v>0</v>
      </c>
      <c r="Q16" s="26" t="n">
        <v>10.9</v>
      </c>
      <c r="R16" s="25" t="n">
        <v>0</v>
      </c>
      <c r="S16" s="25" t="n">
        <v>0</v>
      </c>
      <c r="T16" s="25" t="n">
        <v>0</v>
      </c>
      <c r="U16" s="25" t="n">
        <v>0</v>
      </c>
      <c r="V16" s="25" t="n">
        <v>0</v>
      </c>
      <c r="W16" s="25" t="n">
        <v>0</v>
      </c>
      <c r="X16" s="25" t="n">
        <v>0</v>
      </c>
      <c r="Y16" s="25" t="n">
        <v>0</v>
      </c>
      <c r="Z16" s="25" t="n">
        <v>0</v>
      </c>
      <c r="AA16" s="25" t="n">
        <v>0</v>
      </c>
      <c r="AB16" s="27" t="n">
        <f aca="false">AC16-SUM(F16:AA16)</f>
        <v>0</v>
      </c>
      <c r="AC16" s="26" t="n">
        <v>10.9</v>
      </c>
      <c r="AD16" s="29" t="n">
        <f aca="false">SUM(F16:AA16)</f>
        <v>10.9</v>
      </c>
      <c r="AE16" s="2"/>
    </row>
    <row r="17" customFormat="false" ht="15" hidden="false" customHeight="true" outlineLevel="0" collapsed="false">
      <c r="A17" s="21"/>
      <c r="B17" s="15" t="s">
        <v>74</v>
      </c>
      <c r="C17" s="2"/>
      <c r="D17" s="2"/>
      <c r="E17" s="2"/>
      <c r="F17" s="24" t="s">
        <v>40</v>
      </c>
      <c r="G17" s="24" t="s">
        <v>40</v>
      </c>
      <c r="H17" s="25" t="n">
        <v>0</v>
      </c>
      <c r="I17" s="25" t="n">
        <v>0</v>
      </c>
      <c r="J17" s="25" t="n">
        <v>0</v>
      </c>
      <c r="K17" s="25" t="n">
        <v>0</v>
      </c>
      <c r="L17" s="25" t="n">
        <v>0</v>
      </c>
      <c r="M17" s="25" t="n">
        <v>0</v>
      </c>
      <c r="N17" s="25" t="n">
        <v>0</v>
      </c>
      <c r="O17" s="25" t="n">
        <v>0</v>
      </c>
      <c r="P17" s="25" t="n">
        <v>0</v>
      </c>
      <c r="Q17" s="25" t="n">
        <v>0</v>
      </c>
      <c r="R17" s="25" t="n">
        <v>0</v>
      </c>
      <c r="S17" s="25" t="n">
        <v>0</v>
      </c>
      <c r="T17" s="25" t="n">
        <v>0</v>
      </c>
      <c r="U17" s="25" t="n">
        <v>0</v>
      </c>
      <c r="V17" s="25" t="n">
        <v>0</v>
      </c>
      <c r="W17" s="25" t="n">
        <v>0</v>
      </c>
      <c r="X17" s="25" t="n">
        <v>0</v>
      </c>
      <c r="Y17" s="25" t="n">
        <v>0</v>
      </c>
      <c r="Z17" s="25" t="n">
        <v>0</v>
      </c>
      <c r="AA17" s="25" t="n">
        <v>0</v>
      </c>
      <c r="AB17" s="27" t="n">
        <f aca="false">AC17-SUM(F17:AA17)</f>
        <v>0</v>
      </c>
      <c r="AC17" s="25" t="n">
        <v>0</v>
      </c>
      <c r="AD17" s="29" t="n">
        <f aca="false">SUM(F17:AA17)</f>
        <v>0</v>
      </c>
      <c r="AE17" s="2"/>
    </row>
    <row r="18" customFormat="false" ht="15" hidden="false" customHeight="true" outlineLevel="0" collapsed="false">
      <c r="A18" s="21"/>
      <c r="B18" s="15" t="s">
        <v>74</v>
      </c>
      <c r="C18" s="2"/>
      <c r="D18" s="2"/>
      <c r="E18" s="2"/>
      <c r="F18" s="24" t="s">
        <v>40</v>
      </c>
      <c r="G18" s="24" t="s">
        <v>40</v>
      </c>
      <c r="H18" s="25" t="n">
        <v>0</v>
      </c>
      <c r="I18" s="25" t="n">
        <v>0</v>
      </c>
      <c r="J18" s="25" t="n">
        <v>0</v>
      </c>
      <c r="K18" s="25" t="n">
        <v>0</v>
      </c>
      <c r="L18" s="25" t="n">
        <v>0</v>
      </c>
      <c r="M18" s="25" t="n">
        <v>0</v>
      </c>
      <c r="N18" s="25" t="n">
        <v>0</v>
      </c>
      <c r="O18" s="25" t="n">
        <v>0</v>
      </c>
      <c r="P18" s="25" t="n">
        <v>0</v>
      </c>
      <c r="Q18" s="25" t="n">
        <v>0</v>
      </c>
      <c r="R18" s="25" t="n">
        <v>0</v>
      </c>
      <c r="S18" s="25" t="n">
        <v>0</v>
      </c>
      <c r="T18" s="25" t="n">
        <v>0</v>
      </c>
      <c r="U18" s="25" t="n">
        <v>0</v>
      </c>
      <c r="V18" s="25" t="n">
        <v>0</v>
      </c>
      <c r="W18" s="25" t="n">
        <v>0</v>
      </c>
      <c r="X18" s="25" t="n">
        <v>0</v>
      </c>
      <c r="Y18" s="25" t="n">
        <v>0</v>
      </c>
      <c r="Z18" s="25" t="n">
        <v>0</v>
      </c>
      <c r="AA18" s="25" t="n">
        <v>0</v>
      </c>
      <c r="AB18" s="27" t="n">
        <f aca="false">AC18-SUM(F18:AA18)</f>
        <v>0</v>
      </c>
      <c r="AC18" s="25" t="n">
        <v>0</v>
      </c>
      <c r="AD18" s="29" t="n">
        <f aca="false">SUM(F18:AA18)</f>
        <v>0</v>
      </c>
      <c r="AE18" s="2"/>
    </row>
    <row r="19" customFormat="false" ht="15" hidden="false" customHeight="true" outlineLevel="0" collapsed="false">
      <c r="A19" s="21"/>
      <c r="B19" s="15" t="s">
        <v>76</v>
      </c>
      <c r="C19" s="2"/>
      <c r="D19" s="2"/>
      <c r="E19" s="2"/>
      <c r="F19" s="24" t="s">
        <v>40</v>
      </c>
      <c r="G19" s="24" t="s">
        <v>40</v>
      </c>
      <c r="H19" s="25" t="n">
        <v>0</v>
      </c>
      <c r="I19" s="25" t="n">
        <v>0</v>
      </c>
      <c r="J19" s="25" t="n">
        <v>0</v>
      </c>
      <c r="K19" s="25" t="n">
        <v>0</v>
      </c>
      <c r="L19" s="25" t="n">
        <v>0</v>
      </c>
      <c r="M19" s="25" t="n">
        <v>0</v>
      </c>
      <c r="N19" s="25" t="n">
        <v>0</v>
      </c>
      <c r="O19" s="25" t="n">
        <v>0</v>
      </c>
      <c r="P19" s="25" t="n">
        <v>0</v>
      </c>
      <c r="Q19" s="25" t="n">
        <v>0</v>
      </c>
      <c r="R19" s="25" t="n">
        <v>0</v>
      </c>
      <c r="S19" s="25" t="n">
        <v>0</v>
      </c>
      <c r="T19" s="25" t="n">
        <v>0</v>
      </c>
      <c r="U19" s="25" t="n">
        <v>0</v>
      </c>
      <c r="V19" s="25" t="n">
        <v>0</v>
      </c>
      <c r="W19" s="25" t="n">
        <v>0</v>
      </c>
      <c r="X19" s="25" t="n">
        <v>0</v>
      </c>
      <c r="Y19" s="25" t="n">
        <v>0</v>
      </c>
      <c r="Z19" s="25" t="n">
        <v>0</v>
      </c>
      <c r="AA19" s="25" t="n">
        <v>0</v>
      </c>
      <c r="AB19" s="27" t="n">
        <f aca="false">AC19-SUM(F19:AA19)</f>
        <v>0.1</v>
      </c>
      <c r="AC19" s="25" t="n">
        <v>0.1</v>
      </c>
      <c r="AD19" s="29" t="n">
        <f aca="false">SUM(F19:AA19)</f>
        <v>0</v>
      </c>
      <c r="AE19" s="2"/>
    </row>
    <row r="20" customFormat="false" ht="15" hidden="false" customHeight="true" outlineLevel="0" collapsed="false">
      <c r="A20" s="21"/>
      <c r="B20" s="15" t="s">
        <v>65</v>
      </c>
      <c r="C20" s="2"/>
      <c r="D20" s="2"/>
      <c r="E20" s="2"/>
      <c r="F20" s="32" t="s">
        <v>40</v>
      </c>
      <c r="G20" s="32" t="s">
        <v>40</v>
      </c>
      <c r="H20" s="33" t="n">
        <v>0</v>
      </c>
      <c r="I20" s="33" t="n">
        <v>0</v>
      </c>
      <c r="J20" s="33" t="n">
        <v>0</v>
      </c>
      <c r="K20" s="33" t="n">
        <v>0</v>
      </c>
      <c r="L20" s="33" t="n">
        <v>0</v>
      </c>
      <c r="M20" s="33" t="n">
        <v>0</v>
      </c>
      <c r="N20" s="33" t="n">
        <v>0</v>
      </c>
      <c r="O20" s="33" t="n">
        <v>0</v>
      </c>
      <c r="P20" s="33" t="n">
        <v>0</v>
      </c>
      <c r="Q20" s="33" t="n">
        <v>0</v>
      </c>
      <c r="R20" s="33" t="n">
        <v>0</v>
      </c>
      <c r="S20" s="33" t="n">
        <v>0</v>
      </c>
      <c r="T20" s="33" t="n">
        <v>0</v>
      </c>
      <c r="U20" s="33" t="n">
        <v>0</v>
      </c>
      <c r="V20" s="33" t="n">
        <v>0</v>
      </c>
      <c r="W20" s="33" t="n">
        <v>0</v>
      </c>
      <c r="X20" s="33" t="n">
        <v>0</v>
      </c>
      <c r="Y20" s="33" t="n">
        <v>0</v>
      </c>
      <c r="Z20" s="33" t="n">
        <v>0</v>
      </c>
      <c r="AA20" s="33" t="n">
        <v>0</v>
      </c>
      <c r="AB20" s="34" t="n">
        <f aca="false">AC20-SUM(F20:AA20)</f>
        <v>0</v>
      </c>
      <c r="AC20" s="33" t="n">
        <v>0</v>
      </c>
      <c r="AD20" s="35" t="n">
        <f aca="false">SUM(F20:AA20)</f>
        <v>0</v>
      </c>
      <c r="AE20" s="2"/>
    </row>
    <row r="21" customFormat="false" ht="3.95" hidden="false" customHeight="true" outlineLevel="0" collapsed="false">
      <c r="A21" s="21"/>
      <c r="B21" s="2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22"/>
      <c r="AE21" s="2"/>
    </row>
    <row r="22" customFormat="false" ht="15" hidden="false" customHeight="true" outlineLevel="0" collapsed="false">
      <c r="A22" s="21"/>
      <c r="B22" s="21"/>
      <c r="C22" s="20" t="s">
        <v>50</v>
      </c>
      <c r="D22" s="2"/>
      <c r="E22" s="2"/>
      <c r="F22" s="37" t="n">
        <f aca="false">SUM(F11:F20)</f>
        <v>0</v>
      </c>
      <c r="G22" s="37" t="n">
        <f aca="false">SUM(G11:G20)</f>
        <v>0</v>
      </c>
      <c r="H22" s="37" t="n">
        <f aca="false">SUM(H11:H20)</f>
        <v>0.1</v>
      </c>
      <c r="I22" s="37" t="n">
        <f aca="false">SUM(I11:I20)</f>
        <v>0</v>
      </c>
      <c r="J22" s="37" t="n">
        <f aca="false">SUM(J11:J20)</f>
        <v>0</v>
      </c>
      <c r="K22" s="37" t="n">
        <f aca="false">SUM(K11:K20)</f>
        <v>0.5</v>
      </c>
      <c r="L22" s="37" t="n">
        <f aca="false">SUM(L11:L20)</f>
        <v>0</v>
      </c>
      <c r="M22" s="37" t="n">
        <f aca="false">SUM(M11:M20)</f>
        <v>0</v>
      </c>
      <c r="N22" s="37" t="n">
        <f aca="false">SUM(N11:N20)</f>
        <v>0</v>
      </c>
      <c r="O22" s="37" t="n">
        <f aca="false">SUM(O11:O20)</f>
        <v>0</v>
      </c>
      <c r="P22" s="37" t="n">
        <f aca="false">SUM(P11:P20)</f>
        <v>1</v>
      </c>
      <c r="Q22" s="37" t="n">
        <f aca="false">SUM(Q11:Q20)</f>
        <v>20</v>
      </c>
      <c r="R22" s="37" t="n">
        <f aca="false">SUM(R11:R20)</f>
        <v>0.8</v>
      </c>
      <c r="S22" s="37" t="n">
        <f aca="false">SUM(S11:S20)</f>
        <v>0.2</v>
      </c>
      <c r="T22" s="37" t="n">
        <f aca="false">SUM(T11:T20)</f>
        <v>1</v>
      </c>
      <c r="U22" s="37" t="n">
        <f aca="false">SUM(U11:U20)</f>
        <v>0.2</v>
      </c>
      <c r="V22" s="37" t="n">
        <f aca="false">SUM(V11:V20)</f>
        <v>0</v>
      </c>
      <c r="W22" s="37" t="n">
        <f aca="false">SUM(W11:W20)</f>
        <v>0.1</v>
      </c>
      <c r="X22" s="37" t="n">
        <f aca="false">SUM(X11:X20)</f>
        <v>5.2</v>
      </c>
      <c r="Y22" s="37" t="n">
        <f aca="false">SUM(Y11:Y20)</f>
        <v>0.1</v>
      </c>
      <c r="Z22" s="37" t="n">
        <f aca="false">SUM(Z11:Z20)</f>
        <v>0</v>
      </c>
      <c r="AA22" s="37" t="n">
        <f aca="false">SUM(AA11:AA20)</f>
        <v>0.1</v>
      </c>
      <c r="AB22" s="37" t="n">
        <f aca="false">SUM(AB11:AB20)</f>
        <v>0.1</v>
      </c>
      <c r="AC22" s="37" t="n">
        <f aca="false">SUM(AC11:AC20)</f>
        <v>29.4</v>
      </c>
      <c r="AD22" s="37" t="n">
        <f aca="false">SUM(AD11:AD20)</f>
        <v>29.3</v>
      </c>
      <c r="AE22" s="2"/>
    </row>
    <row r="23" customFormat="false" ht="15" hidden="false" customHeight="true" outlineLevel="0" collapsed="false">
      <c r="A23" s="21"/>
      <c r="B23" s="2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2"/>
      <c r="AE23" s="2"/>
    </row>
    <row r="24" customFormat="false" ht="15" hidden="false" customHeight="true" outlineLevel="0" collapsed="false">
      <c r="A24" s="20" t="s">
        <v>51</v>
      </c>
      <c r="B24" s="21"/>
      <c r="C24" s="2"/>
      <c r="D24" s="2"/>
      <c r="E24" s="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"/>
    </row>
    <row r="25" customFormat="false" ht="15" hidden="false" customHeight="true" outlineLevel="0" collapsed="false">
      <c r="A25" s="21"/>
      <c r="B25" s="15" t="s">
        <v>77</v>
      </c>
      <c r="C25" s="2"/>
      <c r="D25" s="2"/>
      <c r="E25" s="2"/>
      <c r="F25" s="24" t="s">
        <v>40</v>
      </c>
      <c r="G25" s="24" t="s">
        <v>40</v>
      </c>
      <c r="H25" s="25" t="n">
        <v>0</v>
      </c>
      <c r="I25" s="25" t="n">
        <v>0</v>
      </c>
      <c r="J25" s="25" t="n">
        <v>0</v>
      </c>
      <c r="K25" s="25" t="n">
        <v>0</v>
      </c>
      <c r="L25" s="25" t="n">
        <v>0</v>
      </c>
      <c r="M25" s="25" t="n">
        <v>0</v>
      </c>
      <c r="N25" s="25" t="n">
        <v>0</v>
      </c>
      <c r="O25" s="25" t="n">
        <v>0</v>
      </c>
      <c r="P25" s="25" t="n">
        <v>0</v>
      </c>
      <c r="Q25" s="25" t="n">
        <v>0</v>
      </c>
      <c r="R25" s="25" t="n">
        <v>0</v>
      </c>
      <c r="S25" s="25" t="n">
        <v>0</v>
      </c>
      <c r="T25" s="25" t="n">
        <v>0</v>
      </c>
      <c r="U25" s="25" t="n">
        <v>0</v>
      </c>
      <c r="V25" s="25" t="n">
        <v>0</v>
      </c>
      <c r="W25" s="25" t="n">
        <v>0</v>
      </c>
      <c r="X25" s="25" t="n">
        <v>0</v>
      </c>
      <c r="Y25" s="25" t="n">
        <v>0</v>
      </c>
      <c r="Z25" s="25" t="n">
        <v>0</v>
      </c>
      <c r="AA25" s="25" t="n">
        <v>0</v>
      </c>
      <c r="AB25" s="27" t="n">
        <f aca="false">AC25-SUM(F25:AA25)</f>
        <v>0</v>
      </c>
      <c r="AC25" s="25" t="n">
        <v>0</v>
      </c>
      <c r="AD25" s="29" t="n">
        <f aca="false">SUM(F25:AA25)</f>
        <v>0</v>
      </c>
      <c r="AE25" s="2"/>
    </row>
    <row r="26" customFormat="false" ht="15" hidden="false" customHeight="true" outlineLevel="0" collapsed="false">
      <c r="A26" s="21"/>
      <c r="B26" s="15"/>
      <c r="C26" s="15" t="s">
        <v>78</v>
      </c>
      <c r="D26" s="2"/>
      <c r="E26" s="2"/>
      <c r="F26" s="24" t="s">
        <v>40</v>
      </c>
      <c r="G26" s="24" t="s">
        <v>40</v>
      </c>
      <c r="H26" s="25" t="n">
        <v>0</v>
      </c>
      <c r="I26" s="25" t="n">
        <v>0</v>
      </c>
      <c r="J26" s="25" t="n">
        <v>0</v>
      </c>
      <c r="K26" s="25" t="n">
        <v>0</v>
      </c>
      <c r="L26" s="25" t="n">
        <v>0</v>
      </c>
      <c r="M26" s="25" t="n">
        <v>0</v>
      </c>
      <c r="N26" s="25" t="n">
        <v>0</v>
      </c>
      <c r="O26" s="25" t="n">
        <v>0</v>
      </c>
      <c r="P26" s="25" t="n">
        <v>0</v>
      </c>
      <c r="Q26" s="25" t="n">
        <v>0</v>
      </c>
      <c r="R26" s="25" t="n">
        <v>0</v>
      </c>
      <c r="S26" s="25" t="n">
        <v>0</v>
      </c>
      <c r="T26" s="25" t="n">
        <v>0.2</v>
      </c>
      <c r="U26" s="25" t="n">
        <v>0</v>
      </c>
      <c r="V26" s="25" t="n">
        <v>0</v>
      </c>
      <c r="W26" s="25" t="n">
        <v>0</v>
      </c>
      <c r="X26" s="25" t="n">
        <v>0</v>
      </c>
      <c r="Y26" s="25" t="n">
        <v>0</v>
      </c>
      <c r="Z26" s="25" t="n">
        <v>0</v>
      </c>
      <c r="AA26" s="25" t="n">
        <v>0</v>
      </c>
      <c r="AB26" s="27" t="n">
        <f aca="false">AC26-SUM(F26:AA26)</f>
        <v>0.1</v>
      </c>
      <c r="AC26" s="28" t="n">
        <f aca="false">0.2+0.1</f>
        <v>0.3</v>
      </c>
      <c r="AD26" s="29" t="n">
        <f aca="false">SUM(F26:AA26)</f>
        <v>0.2</v>
      </c>
      <c r="AE26" s="2"/>
    </row>
    <row r="27" customFormat="false" ht="15" hidden="false" customHeight="true" outlineLevel="0" collapsed="false">
      <c r="A27" s="21"/>
      <c r="B27" s="15"/>
      <c r="C27" s="15" t="s">
        <v>74</v>
      </c>
      <c r="D27" s="2"/>
      <c r="E27" s="2"/>
      <c r="F27" s="24" t="s">
        <v>40</v>
      </c>
      <c r="G27" s="24" t="s">
        <v>40</v>
      </c>
      <c r="H27" s="25" t="n">
        <v>0</v>
      </c>
      <c r="I27" s="25" t="n">
        <v>0</v>
      </c>
      <c r="J27" s="25" t="n">
        <v>0</v>
      </c>
      <c r="K27" s="25" t="n">
        <v>0</v>
      </c>
      <c r="L27" s="25" t="n">
        <v>0</v>
      </c>
      <c r="M27" s="25" t="n">
        <v>0</v>
      </c>
      <c r="N27" s="25" t="n">
        <v>0</v>
      </c>
      <c r="O27" s="25" t="n">
        <v>0</v>
      </c>
      <c r="P27" s="25" t="n">
        <v>0</v>
      </c>
      <c r="Q27" s="25" t="n">
        <v>0</v>
      </c>
      <c r="R27" s="25" t="n">
        <v>0</v>
      </c>
      <c r="S27" s="25" t="n">
        <v>0</v>
      </c>
      <c r="T27" s="25" t="n">
        <v>0</v>
      </c>
      <c r="U27" s="25" t="n">
        <v>0</v>
      </c>
      <c r="V27" s="25" t="n">
        <v>0</v>
      </c>
      <c r="W27" s="25" t="n">
        <v>0</v>
      </c>
      <c r="X27" s="25" t="n">
        <v>0</v>
      </c>
      <c r="Y27" s="25" t="n">
        <v>0</v>
      </c>
      <c r="Z27" s="25" t="n">
        <v>0</v>
      </c>
      <c r="AA27" s="25" t="n">
        <v>0</v>
      </c>
      <c r="AB27" s="27" t="n">
        <f aca="false">AC27-SUM(F27:AA27)</f>
        <v>0</v>
      </c>
      <c r="AC27" s="25" t="n">
        <v>0</v>
      </c>
      <c r="AD27" s="29" t="n">
        <f aca="false">SUM(F27:AA27)</f>
        <v>0</v>
      </c>
      <c r="AE27" s="2"/>
    </row>
    <row r="28" customFormat="false" ht="15" hidden="false" customHeight="true" outlineLevel="0" collapsed="false">
      <c r="A28" s="21"/>
      <c r="B28" s="15"/>
      <c r="C28" s="15" t="s">
        <v>55</v>
      </c>
      <c r="D28" s="2"/>
      <c r="E28" s="2"/>
      <c r="F28" s="24" t="s">
        <v>40</v>
      </c>
      <c r="G28" s="24" t="s">
        <v>40</v>
      </c>
      <c r="H28" s="25" t="n">
        <v>0</v>
      </c>
      <c r="I28" s="25" t="n">
        <v>0</v>
      </c>
      <c r="J28" s="25" t="n">
        <v>0</v>
      </c>
      <c r="K28" s="25" t="n">
        <v>0</v>
      </c>
      <c r="L28" s="25" t="n">
        <v>0</v>
      </c>
      <c r="M28" s="25" t="n">
        <v>0</v>
      </c>
      <c r="N28" s="25" t="n">
        <v>0</v>
      </c>
      <c r="O28" s="25" t="n">
        <v>0</v>
      </c>
      <c r="P28" s="25" t="n">
        <v>0</v>
      </c>
      <c r="Q28" s="25" t="n">
        <v>0</v>
      </c>
      <c r="R28" s="25" t="n">
        <v>0</v>
      </c>
      <c r="S28" s="25" t="n">
        <v>0</v>
      </c>
      <c r="T28" s="25" t="n">
        <v>0</v>
      </c>
      <c r="U28" s="25" t="n">
        <v>0</v>
      </c>
      <c r="V28" s="25" t="n">
        <v>0</v>
      </c>
      <c r="W28" s="25" t="n">
        <v>0</v>
      </c>
      <c r="X28" s="25" t="n">
        <v>0</v>
      </c>
      <c r="Y28" s="25" t="n">
        <v>0</v>
      </c>
      <c r="Z28" s="25" t="n">
        <v>0</v>
      </c>
      <c r="AA28" s="25" t="n">
        <v>0</v>
      </c>
      <c r="AB28" s="27" t="n">
        <f aca="false">AC28-SUM(F28:AA28)</f>
        <v>0</v>
      </c>
      <c r="AC28" s="25" t="n">
        <v>0</v>
      </c>
      <c r="AD28" s="29" t="n">
        <f aca="false">SUM(F28:AA28)</f>
        <v>0</v>
      </c>
      <c r="AE28" s="2"/>
    </row>
    <row r="29" customFormat="false" ht="15" hidden="false" customHeight="true" outlineLevel="0" collapsed="false">
      <c r="A29" s="21"/>
      <c r="B29" s="15" t="s">
        <v>56</v>
      </c>
      <c r="C29" s="2"/>
      <c r="D29" s="2"/>
      <c r="E29" s="2"/>
      <c r="F29" s="24" t="s">
        <v>40</v>
      </c>
      <c r="G29" s="24" t="s">
        <v>40</v>
      </c>
      <c r="H29" s="25" t="n">
        <v>0</v>
      </c>
      <c r="I29" s="25" t="n">
        <v>0</v>
      </c>
      <c r="J29" s="25" t="n">
        <v>0</v>
      </c>
      <c r="K29" s="25" t="n">
        <v>0</v>
      </c>
      <c r="L29" s="25" t="n">
        <v>0</v>
      </c>
      <c r="M29" s="25" t="n">
        <v>0</v>
      </c>
      <c r="N29" s="25" t="n">
        <v>0</v>
      </c>
      <c r="O29" s="25" t="n">
        <v>0</v>
      </c>
      <c r="P29" s="25" t="n">
        <v>0</v>
      </c>
      <c r="Q29" s="25" t="n">
        <v>0</v>
      </c>
      <c r="R29" s="25" t="n">
        <v>0</v>
      </c>
      <c r="S29" s="25" t="n">
        <v>0</v>
      </c>
      <c r="T29" s="25" t="n">
        <v>0</v>
      </c>
      <c r="U29" s="25" t="n">
        <v>0</v>
      </c>
      <c r="V29" s="25" t="n">
        <v>0</v>
      </c>
      <c r="W29" s="25" t="n">
        <v>0</v>
      </c>
      <c r="X29" s="25" t="n">
        <v>0</v>
      </c>
      <c r="Y29" s="25" t="n">
        <v>0</v>
      </c>
      <c r="Z29" s="25" t="n">
        <v>0</v>
      </c>
      <c r="AA29" s="25" t="n">
        <v>0</v>
      </c>
      <c r="AB29" s="27" t="n">
        <f aca="false">AC29-SUM(F29:AA29)</f>
        <v>0</v>
      </c>
      <c r="AC29" s="25" t="n">
        <v>0</v>
      </c>
      <c r="AD29" s="29" t="n">
        <f aca="false">SUM(F29:AA29)</f>
        <v>0</v>
      </c>
      <c r="AE29" s="2"/>
    </row>
    <row r="30" customFormat="false" ht="15" hidden="false" customHeight="true" outlineLevel="0" collapsed="false">
      <c r="A30" s="21"/>
      <c r="B30" s="15" t="s">
        <v>57</v>
      </c>
      <c r="C30" s="2"/>
      <c r="D30" s="2"/>
      <c r="E30" s="2"/>
      <c r="F30" s="24" t="s">
        <v>40</v>
      </c>
      <c r="G30" s="24" t="s">
        <v>40</v>
      </c>
      <c r="H30" s="25" t="n">
        <v>0</v>
      </c>
      <c r="I30" s="25" t="n">
        <v>0.1</v>
      </c>
      <c r="J30" s="25" t="n">
        <v>0.1</v>
      </c>
      <c r="K30" s="25" t="n">
        <v>0.1</v>
      </c>
      <c r="L30" s="25" t="n">
        <v>0</v>
      </c>
      <c r="M30" s="25" t="n">
        <v>0</v>
      </c>
      <c r="N30" s="25" t="n">
        <v>0.2</v>
      </c>
      <c r="O30" s="25" t="n">
        <v>0.3</v>
      </c>
      <c r="P30" s="25" t="n">
        <v>0.1</v>
      </c>
      <c r="Q30" s="25" t="n">
        <v>0.2</v>
      </c>
      <c r="R30" s="25" t="n">
        <v>0</v>
      </c>
      <c r="S30" s="25" t="n">
        <v>0.1</v>
      </c>
      <c r="T30" s="25" t="n">
        <v>0</v>
      </c>
      <c r="U30" s="25" t="n">
        <v>0.1</v>
      </c>
      <c r="V30" s="25" t="n">
        <v>0</v>
      </c>
      <c r="W30" s="25" t="n">
        <v>0</v>
      </c>
      <c r="X30" s="25" t="n">
        <v>0.1</v>
      </c>
      <c r="Y30" s="25" t="n">
        <v>0.1</v>
      </c>
      <c r="Z30" s="25" t="n">
        <v>0</v>
      </c>
      <c r="AA30" s="25" t="n">
        <v>0.1</v>
      </c>
      <c r="AB30" s="27" t="n">
        <f aca="false">AC30-SUM(F30:AA30)</f>
        <v>0</v>
      </c>
      <c r="AC30" s="25" t="n">
        <v>1.6</v>
      </c>
      <c r="AD30" s="29" t="n">
        <f aca="false">SUM(F30:AA30)</f>
        <v>1.6</v>
      </c>
      <c r="AE30" s="2"/>
    </row>
    <row r="31" customFormat="false" ht="15" hidden="false" customHeight="true" outlineLevel="0" collapsed="false">
      <c r="A31" s="21"/>
      <c r="B31" s="15"/>
      <c r="C31" s="15" t="s">
        <v>58</v>
      </c>
      <c r="D31" s="2"/>
      <c r="E31" s="5"/>
      <c r="F31" s="24" t="s">
        <v>40</v>
      </c>
      <c r="G31" s="24" t="s">
        <v>40</v>
      </c>
      <c r="H31" s="25" t="n">
        <v>0</v>
      </c>
      <c r="I31" s="25" t="n">
        <v>0</v>
      </c>
      <c r="J31" s="25" t="n">
        <v>0</v>
      </c>
      <c r="K31" s="25" t="n">
        <v>0</v>
      </c>
      <c r="L31" s="25" t="n">
        <v>0</v>
      </c>
      <c r="M31" s="25" t="n">
        <v>0</v>
      </c>
      <c r="N31" s="25" t="n">
        <v>0</v>
      </c>
      <c r="O31" s="25" t="n">
        <v>0</v>
      </c>
      <c r="P31" s="25" t="n">
        <v>0</v>
      </c>
      <c r="Q31" s="25" t="n">
        <v>0</v>
      </c>
      <c r="R31" s="25" t="n">
        <v>0</v>
      </c>
      <c r="S31" s="25" t="n">
        <v>0</v>
      </c>
      <c r="T31" s="25" t="n">
        <v>0</v>
      </c>
      <c r="U31" s="25" t="n">
        <v>0</v>
      </c>
      <c r="V31" s="25" t="n">
        <v>0</v>
      </c>
      <c r="W31" s="25" t="n">
        <v>0</v>
      </c>
      <c r="X31" s="25" t="n">
        <v>0</v>
      </c>
      <c r="Y31" s="25" t="n">
        <v>0</v>
      </c>
      <c r="Z31" s="25" t="n">
        <v>0</v>
      </c>
      <c r="AA31" s="25" t="n">
        <v>0</v>
      </c>
      <c r="AB31" s="27" t="n">
        <f aca="false">AC31-SUM(F31:AA31)</f>
        <v>0</v>
      </c>
      <c r="AC31" s="25" t="n">
        <v>0</v>
      </c>
      <c r="AD31" s="29" t="n">
        <f aca="false">SUM(F31:AA31)</f>
        <v>0</v>
      </c>
      <c r="AE31" s="2"/>
    </row>
    <row r="32" customFormat="false" ht="15" hidden="false" customHeight="true" outlineLevel="0" collapsed="false">
      <c r="A32" s="21"/>
      <c r="B32" s="15"/>
      <c r="C32" s="15" t="s">
        <v>136</v>
      </c>
      <c r="D32" s="2"/>
      <c r="E32" s="2"/>
      <c r="F32" s="24" t="s">
        <v>40</v>
      </c>
      <c r="G32" s="24" t="s">
        <v>40</v>
      </c>
      <c r="H32" s="25" t="n">
        <v>0</v>
      </c>
      <c r="I32" s="25" t="n">
        <v>0</v>
      </c>
      <c r="J32" s="25" t="n">
        <v>0</v>
      </c>
      <c r="K32" s="25" t="n">
        <v>0</v>
      </c>
      <c r="L32" s="25" t="n">
        <v>0</v>
      </c>
      <c r="M32" s="25" t="n">
        <v>0</v>
      </c>
      <c r="N32" s="25" t="n">
        <v>0</v>
      </c>
      <c r="O32" s="25" t="n">
        <v>0</v>
      </c>
      <c r="P32" s="25" t="n">
        <v>0</v>
      </c>
      <c r="Q32" s="25" t="n">
        <v>0</v>
      </c>
      <c r="R32" s="25" t="n">
        <v>0</v>
      </c>
      <c r="S32" s="25" t="n">
        <v>0</v>
      </c>
      <c r="T32" s="25" t="n">
        <v>0</v>
      </c>
      <c r="U32" s="25" t="n">
        <v>0</v>
      </c>
      <c r="V32" s="25" t="n">
        <v>0</v>
      </c>
      <c r="W32" s="25" t="n">
        <v>0</v>
      </c>
      <c r="X32" s="25" t="n">
        <v>0</v>
      </c>
      <c r="Y32" s="25" t="n">
        <v>0</v>
      </c>
      <c r="Z32" s="25" t="n">
        <v>0</v>
      </c>
      <c r="AA32" s="25" t="n">
        <v>0</v>
      </c>
      <c r="AB32" s="27" t="n">
        <f aca="false">AC32-SUM(F32:AA32)</f>
        <v>0</v>
      </c>
      <c r="AC32" s="25" t="n">
        <v>0</v>
      </c>
      <c r="AD32" s="29" t="n">
        <f aca="false">SUM(F32:AA32)</f>
        <v>0</v>
      </c>
      <c r="AE32" s="2"/>
    </row>
    <row r="33" customFormat="false" ht="15" hidden="false" customHeight="true" outlineLevel="0" collapsed="false">
      <c r="A33" s="21"/>
      <c r="B33" s="15" t="s">
        <v>60</v>
      </c>
      <c r="C33" s="2"/>
      <c r="D33" s="2"/>
      <c r="E33" s="2"/>
      <c r="F33" s="24" t="s">
        <v>40</v>
      </c>
      <c r="G33" s="24" t="s">
        <v>40</v>
      </c>
      <c r="H33" s="25" t="n">
        <v>0</v>
      </c>
      <c r="I33" s="25" t="n">
        <v>0</v>
      </c>
      <c r="J33" s="25" t="n">
        <v>0</v>
      </c>
      <c r="K33" s="25" t="n">
        <v>0</v>
      </c>
      <c r="L33" s="25" t="n">
        <v>0</v>
      </c>
      <c r="M33" s="25" t="n">
        <v>0</v>
      </c>
      <c r="N33" s="25" t="n">
        <v>0</v>
      </c>
      <c r="O33" s="25" t="n">
        <v>0</v>
      </c>
      <c r="P33" s="25" t="n">
        <v>0.1</v>
      </c>
      <c r="Q33" s="25" t="n">
        <v>0</v>
      </c>
      <c r="R33" s="25" t="n">
        <v>0</v>
      </c>
      <c r="S33" s="25" t="n">
        <v>0</v>
      </c>
      <c r="T33" s="25" t="n">
        <v>0</v>
      </c>
      <c r="U33" s="26" t="n">
        <v>0.2</v>
      </c>
      <c r="V33" s="25" t="n">
        <v>0</v>
      </c>
      <c r="W33" s="25" t="n">
        <v>0</v>
      </c>
      <c r="X33" s="25" t="n">
        <v>0</v>
      </c>
      <c r="Y33" s="25" t="n">
        <v>0</v>
      </c>
      <c r="Z33" s="25" t="n">
        <v>0</v>
      </c>
      <c r="AA33" s="25" t="n">
        <v>0</v>
      </c>
      <c r="AB33" s="27" t="n">
        <f aca="false">AC33-SUM(F33:AA33)</f>
        <v>0</v>
      </c>
      <c r="AC33" s="25" t="n">
        <f aca="false">0.1+0.2</f>
        <v>0.3</v>
      </c>
      <c r="AD33" s="29" t="n">
        <f aca="false">SUM(F33:AA33)</f>
        <v>0.3</v>
      </c>
      <c r="AE33" s="2"/>
    </row>
    <row r="34" customFormat="false" ht="15" hidden="false" customHeight="true" outlineLevel="0" collapsed="false">
      <c r="A34" s="21"/>
      <c r="B34" s="15" t="s">
        <v>79</v>
      </c>
      <c r="C34" s="2"/>
      <c r="D34" s="2"/>
      <c r="E34" s="2"/>
      <c r="F34" s="24" t="s">
        <v>40</v>
      </c>
      <c r="G34" s="24" t="s">
        <v>40</v>
      </c>
      <c r="H34" s="25" t="n">
        <v>0.3</v>
      </c>
      <c r="I34" s="25" t="n">
        <v>0.1</v>
      </c>
      <c r="J34" s="25" t="n">
        <v>0.1</v>
      </c>
      <c r="K34" s="25" t="n">
        <v>0</v>
      </c>
      <c r="L34" s="25" t="n">
        <v>0.1</v>
      </c>
      <c r="M34" s="25" t="n">
        <v>0</v>
      </c>
      <c r="N34" s="25" t="n">
        <v>0.1</v>
      </c>
      <c r="O34" s="25" t="n">
        <v>0</v>
      </c>
      <c r="P34" s="25" t="n">
        <v>0</v>
      </c>
      <c r="Q34" s="25" t="n">
        <v>0</v>
      </c>
      <c r="R34" s="25" t="n">
        <v>0.2</v>
      </c>
      <c r="S34" s="25" t="n">
        <v>0.1</v>
      </c>
      <c r="T34" s="25" t="n">
        <v>0</v>
      </c>
      <c r="U34" s="25" t="n">
        <v>0.1</v>
      </c>
      <c r="V34" s="25" t="n">
        <v>0.1</v>
      </c>
      <c r="W34" s="25" t="n">
        <v>0</v>
      </c>
      <c r="X34" s="25" t="n">
        <v>0.1</v>
      </c>
      <c r="Y34" s="25" t="n">
        <v>0</v>
      </c>
      <c r="Z34" s="25" t="n">
        <v>0</v>
      </c>
      <c r="AA34" s="25" t="n">
        <v>0</v>
      </c>
      <c r="AB34" s="27" t="n">
        <f aca="false">AC34-SUM(F34:AA34)</f>
        <v>0.5</v>
      </c>
      <c r="AC34" s="25" t="n">
        <v>1.8</v>
      </c>
      <c r="AD34" s="29" t="n">
        <f aca="false">SUM(F34:AA34)</f>
        <v>1.3</v>
      </c>
      <c r="AE34" s="2"/>
    </row>
    <row r="35" customFormat="false" ht="15" hidden="false" customHeight="true" outlineLevel="0" collapsed="false">
      <c r="A35" s="21"/>
      <c r="B35" s="15" t="s">
        <v>62</v>
      </c>
      <c r="C35" s="2"/>
      <c r="D35" s="2"/>
      <c r="E35" s="2"/>
      <c r="F35" s="24" t="s">
        <v>40</v>
      </c>
      <c r="G35" s="24" t="s">
        <v>40</v>
      </c>
      <c r="H35" s="25" t="n">
        <v>0</v>
      </c>
      <c r="I35" s="25" t="n">
        <v>0</v>
      </c>
      <c r="J35" s="25" t="n">
        <v>0</v>
      </c>
      <c r="K35" s="25" t="n">
        <v>0</v>
      </c>
      <c r="L35" s="25" t="n">
        <v>0</v>
      </c>
      <c r="M35" s="25" t="n">
        <v>0</v>
      </c>
      <c r="N35" s="25" t="n">
        <v>0</v>
      </c>
      <c r="O35" s="25" t="n">
        <v>0</v>
      </c>
      <c r="P35" s="25" t="n">
        <v>0</v>
      </c>
      <c r="Q35" s="25" t="n">
        <v>0</v>
      </c>
      <c r="R35" s="25" t="n">
        <v>0</v>
      </c>
      <c r="S35" s="25" t="n">
        <v>0</v>
      </c>
      <c r="T35" s="25" t="n">
        <v>0</v>
      </c>
      <c r="U35" s="25" t="n">
        <v>0</v>
      </c>
      <c r="V35" s="25" t="n">
        <v>0</v>
      </c>
      <c r="W35" s="25" t="n">
        <v>0</v>
      </c>
      <c r="X35" s="25" t="n">
        <v>0</v>
      </c>
      <c r="Y35" s="25" t="n">
        <v>0</v>
      </c>
      <c r="Z35" s="25" t="n">
        <v>0</v>
      </c>
      <c r="AA35" s="25" t="n">
        <v>0</v>
      </c>
      <c r="AB35" s="27" t="n">
        <f aca="false">AC35-SUM(F35:AA35)</f>
        <v>2</v>
      </c>
      <c r="AC35" s="25" t="n">
        <v>2</v>
      </c>
      <c r="AD35" s="29" t="n">
        <f aca="false">SUM(F35:AA35)</f>
        <v>0</v>
      </c>
      <c r="AE35" s="2"/>
    </row>
    <row r="36" customFormat="false" ht="15" hidden="false" customHeight="true" outlineLevel="0" collapsed="false">
      <c r="A36" s="21"/>
      <c r="B36" s="15" t="s">
        <v>80</v>
      </c>
      <c r="C36" s="2"/>
      <c r="D36" s="2"/>
      <c r="E36" s="2"/>
      <c r="F36" s="24" t="s">
        <v>40</v>
      </c>
      <c r="G36" s="24" t="s">
        <v>40</v>
      </c>
      <c r="H36" s="25" t="n">
        <v>0</v>
      </c>
      <c r="I36" s="25" t="n">
        <v>0</v>
      </c>
      <c r="J36" s="25" t="n">
        <v>0</v>
      </c>
      <c r="K36" s="25" t="n">
        <v>0</v>
      </c>
      <c r="L36" s="25" t="n">
        <v>0</v>
      </c>
      <c r="M36" s="25" t="n">
        <v>0.8</v>
      </c>
      <c r="N36" s="25" t="n">
        <v>0</v>
      </c>
      <c r="O36" s="25" t="n">
        <v>0</v>
      </c>
      <c r="P36" s="25" t="n">
        <v>0</v>
      </c>
      <c r="Q36" s="25" t="n">
        <v>0</v>
      </c>
      <c r="R36" s="25" t="n">
        <v>0</v>
      </c>
      <c r="S36" s="25" t="n">
        <v>0</v>
      </c>
      <c r="T36" s="25" t="n">
        <v>0</v>
      </c>
      <c r="U36" s="25" t="n">
        <v>0</v>
      </c>
      <c r="V36" s="25" t="n">
        <v>0</v>
      </c>
      <c r="W36" s="25" t="n">
        <v>0</v>
      </c>
      <c r="X36" s="25" t="n">
        <v>0</v>
      </c>
      <c r="Y36" s="25" t="n">
        <v>0</v>
      </c>
      <c r="Z36" s="25" t="n">
        <v>0</v>
      </c>
      <c r="AA36" s="25" t="n">
        <v>0</v>
      </c>
      <c r="AB36" s="27" t="n">
        <f aca="false">AC36-SUM(F36:AA36)</f>
        <v>0</v>
      </c>
      <c r="AC36" s="25" t="n">
        <v>0.8</v>
      </c>
      <c r="AD36" s="29" t="n">
        <f aca="false">SUM(F36:AA36)</f>
        <v>0.8</v>
      </c>
      <c r="AE36" s="2"/>
    </row>
    <row r="37" customFormat="false" ht="15" hidden="false" customHeight="true" outlineLevel="0" collapsed="false">
      <c r="A37" s="21"/>
      <c r="B37" s="15" t="s">
        <v>225</v>
      </c>
      <c r="C37" s="2"/>
      <c r="D37" s="2"/>
      <c r="E37" s="2"/>
      <c r="F37" s="24" t="s">
        <v>40</v>
      </c>
      <c r="G37" s="24" t="s">
        <v>40</v>
      </c>
      <c r="H37" s="25" t="n">
        <v>0</v>
      </c>
      <c r="I37" s="25" t="n">
        <v>0</v>
      </c>
      <c r="J37" s="25" t="n">
        <v>0</v>
      </c>
      <c r="K37" s="25" t="n">
        <v>0</v>
      </c>
      <c r="L37" s="25" t="n">
        <v>0</v>
      </c>
      <c r="M37" s="25" t="n">
        <v>0</v>
      </c>
      <c r="N37" s="25" t="n">
        <v>0</v>
      </c>
      <c r="O37" s="25" t="n">
        <v>0</v>
      </c>
      <c r="P37" s="25" t="n">
        <v>0</v>
      </c>
      <c r="Q37" s="25" t="n">
        <v>0</v>
      </c>
      <c r="R37" s="25" t="n">
        <v>0</v>
      </c>
      <c r="S37" s="25" t="n">
        <v>0</v>
      </c>
      <c r="T37" s="25" t="n">
        <v>0</v>
      </c>
      <c r="U37" s="25" t="n">
        <v>0</v>
      </c>
      <c r="V37" s="25" t="n">
        <v>0</v>
      </c>
      <c r="W37" s="25" t="n">
        <v>0</v>
      </c>
      <c r="X37" s="25" t="n">
        <v>0</v>
      </c>
      <c r="Y37" s="25" t="n">
        <v>0</v>
      </c>
      <c r="Z37" s="25" t="n">
        <v>0</v>
      </c>
      <c r="AA37" s="29" t="n">
        <f aca="false">10.9-10.9</f>
        <v>0</v>
      </c>
      <c r="AB37" s="27" t="n">
        <f aca="false">AC37-SUM(F37:AA37)</f>
        <v>0</v>
      </c>
      <c r="AC37" s="29" t="n">
        <f aca="false">10.9-10.9</f>
        <v>0</v>
      </c>
      <c r="AD37" s="29" t="n">
        <f aca="false">SUM(F37:AA37)</f>
        <v>0</v>
      </c>
      <c r="AE37" s="2"/>
    </row>
    <row r="38" customFormat="false" ht="15" hidden="false" customHeight="true" outlineLevel="0" collapsed="false">
      <c r="A38" s="21"/>
      <c r="B38" s="15" t="s">
        <v>74</v>
      </c>
      <c r="C38" s="2"/>
      <c r="D38" s="2"/>
      <c r="E38" s="2"/>
      <c r="F38" s="24" t="s">
        <v>40</v>
      </c>
      <c r="G38" s="24" t="s">
        <v>40</v>
      </c>
      <c r="H38" s="25" t="n">
        <v>0</v>
      </c>
      <c r="I38" s="25" t="n">
        <v>0</v>
      </c>
      <c r="J38" s="25" t="n">
        <v>0</v>
      </c>
      <c r="K38" s="25" t="n">
        <v>0</v>
      </c>
      <c r="L38" s="25" t="n">
        <v>0</v>
      </c>
      <c r="M38" s="25" t="n">
        <v>0</v>
      </c>
      <c r="N38" s="25" t="n">
        <v>0</v>
      </c>
      <c r="O38" s="25" t="n">
        <v>0</v>
      </c>
      <c r="P38" s="25" t="n">
        <v>0</v>
      </c>
      <c r="Q38" s="25" t="n">
        <v>0</v>
      </c>
      <c r="R38" s="25" t="n">
        <v>0</v>
      </c>
      <c r="S38" s="25" t="n">
        <v>0</v>
      </c>
      <c r="T38" s="25" t="n">
        <v>0</v>
      </c>
      <c r="U38" s="25" t="n">
        <v>0</v>
      </c>
      <c r="V38" s="25" t="n">
        <v>0</v>
      </c>
      <c r="W38" s="25" t="n">
        <v>0</v>
      </c>
      <c r="X38" s="25" t="n">
        <v>0</v>
      </c>
      <c r="Y38" s="25" t="n">
        <v>0</v>
      </c>
      <c r="Z38" s="25" t="n">
        <v>0</v>
      </c>
      <c r="AA38" s="25" t="n">
        <v>0</v>
      </c>
      <c r="AB38" s="27" t="n">
        <f aca="false">AC38-SUM(F38:AA38)</f>
        <v>0</v>
      </c>
      <c r="AC38" s="25" t="n">
        <v>0</v>
      </c>
      <c r="AD38" s="29" t="n">
        <f aca="false">SUM(F38:AA38)</f>
        <v>0</v>
      </c>
      <c r="AE38" s="2"/>
    </row>
    <row r="39" customFormat="false" ht="15" hidden="false" customHeight="true" outlineLevel="0" collapsed="false">
      <c r="A39" s="21"/>
      <c r="B39" s="15" t="s">
        <v>65</v>
      </c>
      <c r="C39" s="2"/>
      <c r="D39" s="2"/>
      <c r="E39" s="2"/>
      <c r="F39" s="32" t="s">
        <v>40</v>
      </c>
      <c r="G39" s="32" t="s">
        <v>40</v>
      </c>
      <c r="H39" s="39" t="n">
        <v>0</v>
      </c>
      <c r="I39" s="39" t="n">
        <v>0</v>
      </c>
      <c r="J39" s="39" t="n">
        <v>0</v>
      </c>
      <c r="K39" s="39" t="n">
        <v>0</v>
      </c>
      <c r="L39" s="39" t="n">
        <v>0</v>
      </c>
      <c r="M39" s="39" t="n">
        <v>0</v>
      </c>
      <c r="N39" s="39" t="n">
        <v>0</v>
      </c>
      <c r="O39" s="39" t="n">
        <v>0</v>
      </c>
      <c r="P39" s="39" t="n">
        <v>0</v>
      </c>
      <c r="Q39" s="39" t="n">
        <v>0</v>
      </c>
      <c r="R39" s="39" t="n">
        <v>0</v>
      </c>
      <c r="S39" s="39" t="n">
        <v>0</v>
      </c>
      <c r="T39" s="39" t="n">
        <v>0</v>
      </c>
      <c r="U39" s="39" t="n">
        <v>0</v>
      </c>
      <c r="V39" s="39" t="n">
        <v>0</v>
      </c>
      <c r="W39" s="39" t="n">
        <v>0</v>
      </c>
      <c r="X39" s="39" t="n">
        <v>0</v>
      </c>
      <c r="Y39" s="39" t="n">
        <v>0</v>
      </c>
      <c r="Z39" s="39" t="n">
        <v>0</v>
      </c>
      <c r="AA39" s="39" t="n">
        <v>0</v>
      </c>
      <c r="AB39" s="34" t="n">
        <f aca="false">AC39-SUM(F39:AA39)</f>
        <v>0</v>
      </c>
      <c r="AC39" s="33" t="n">
        <v>0</v>
      </c>
      <c r="AD39" s="35" t="n">
        <f aca="false">SUM(F39:AA39)</f>
        <v>0</v>
      </c>
      <c r="AE39" s="2"/>
    </row>
    <row r="40" customFormat="false" ht="3.95" hidden="false" customHeight="true" outlineLevel="0" collapsed="false">
      <c r="A40" s="21"/>
      <c r="B40" s="2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2"/>
      <c r="AE40" s="2"/>
    </row>
    <row r="41" customFormat="false" ht="15" hidden="false" customHeight="true" outlineLevel="0" collapsed="false">
      <c r="A41" s="21"/>
      <c r="B41" s="21"/>
      <c r="C41" s="20" t="s">
        <v>66</v>
      </c>
      <c r="D41" s="2"/>
      <c r="E41" s="2"/>
      <c r="F41" s="37" t="n">
        <f aca="false">SUM(F25:F39)</f>
        <v>0</v>
      </c>
      <c r="G41" s="37" t="n">
        <f aca="false">SUM(G25:G39)</f>
        <v>0</v>
      </c>
      <c r="H41" s="37" t="n">
        <f aca="false">SUM(H25:H39)</f>
        <v>0.3</v>
      </c>
      <c r="I41" s="37" t="n">
        <f aca="false">SUM(I25:I39)</f>
        <v>0.2</v>
      </c>
      <c r="J41" s="37" t="n">
        <f aca="false">SUM(J25:J39)</f>
        <v>0.2</v>
      </c>
      <c r="K41" s="37" t="n">
        <f aca="false">SUM(K25:K39)</f>
        <v>0.1</v>
      </c>
      <c r="L41" s="37" t="n">
        <f aca="false">SUM(L25:L39)</f>
        <v>0.1</v>
      </c>
      <c r="M41" s="37" t="n">
        <f aca="false">SUM(M25:M39)</f>
        <v>0.8</v>
      </c>
      <c r="N41" s="37" t="n">
        <f aca="false">SUM(N25:N39)</f>
        <v>0.3</v>
      </c>
      <c r="O41" s="37" t="n">
        <f aca="false">SUM(O25:O39)</f>
        <v>0.3</v>
      </c>
      <c r="P41" s="37" t="n">
        <f aca="false">SUM(P25:P39)</f>
        <v>0.2</v>
      </c>
      <c r="Q41" s="37" t="n">
        <f aca="false">SUM(Q25:Q39)</f>
        <v>0.2</v>
      </c>
      <c r="R41" s="37" t="n">
        <f aca="false">SUM(R25:R39)</f>
        <v>0.2</v>
      </c>
      <c r="S41" s="37" t="n">
        <f aca="false">SUM(S25:S39)</f>
        <v>0.2</v>
      </c>
      <c r="T41" s="37" t="n">
        <f aca="false">SUM(T25:T39)</f>
        <v>0.2</v>
      </c>
      <c r="U41" s="37" t="n">
        <f aca="false">SUM(U25:U39)</f>
        <v>0.4</v>
      </c>
      <c r="V41" s="37" t="n">
        <f aca="false">SUM(V25:V39)</f>
        <v>0.1</v>
      </c>
      <c r="W41" s="37" t="n">
        <f aca="false">SUM(W25:W39)</f>
        <v>0</v>
      </c>
      <c r="X41" s="37" t="n">
        <f aca="false">SUM(X25:X39)</f>
        <v>0.2</v>
      </c>
      <c r="Y41" s="37" t="n">
        <f aca="false">SUM(Y25:Y39)</f>
        <v>0.1</v>
      </c>
      <c r="Z41" s="37" t="n">
        <f aca="false">SUM(Z25:Z39)</f>
        <v>0</v>
      </c>
      <c r="AA41" s="37" t="n">
        <f aca="false">SUM(AA25:AA39)</f>
        <v>0.1</v>
      </c>
      <c r="AB41" s="37" t="n">
        <f aca="false">SUM(AB25:AB39)</f>
        <v>2.6</v>
      </c>
      <c r="AC41" s="37" t="n">
        <f aca="false">SUM(AC25:AC39)</f>
        <v>6.8</v>
      </c>
      <c r="AD41" s="37" t="n">
        <f aca="false">SUM(AD25:AD39)</f>
        <v>4.2</v>
      </c>
      <c r="AE41" s="2"/>
    </row>
    <row r="42" customFormat="false" ht="15" hidden="false" customHeight="true" outlineLevel="0" collapsed="false">
      <c r="A42" s="21"/>
      <c r="B42" s="21"/>
      <c r="C42" s="2"/>
      <c r="D42" s="2"/>
      <c r="E42" s="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"/>
    </row>
    <row r="43" customFormat="false" ht="15" hidden="false" customHeight="true" outlineLevel="0" collapsed="false">
      <c r="A43" s="40" t="s">
        <v>81</v>
      </c>
      <c r="B43" s="41"/>
      <c r="C43" s="42"/>
      <c r="D43" s="42"/>
      <c r="E43" s="42"/>
      <c r="F43" s="43" t="n">
        <f aca="false">F22-F41</f>
        <v>0</v>
      </c>
      <c r="G43" s="43" t="n">
        <f aca="false">G22-G41</f>
        <v>0</v>
      </c>
      <c r="H43" s="43" t="n">
        <f aca="false">H22-H41</f>
        <v>-0.2</v>
      </c>
      <c r="I43" s="43" t="n">
        <f aca="false">I22-I41</f>
        <v>-0.2</v>
      </c>
      <c r="J43" s="43" t="n">
        <f aca="false">J22-J41</f>
        <v>-0.2</v>
      </c>
      <c r="K43" s="43" t="n">
        <f aca="false">K22-K41</f>
        <v>0.4</v>
      </c>
      <c r="L43" s="43" t="n">
        <f aca="false">L22-L41</f>
        <v>-0.1</v>
      </c>
      <c r="M43" s="43" t="n">
        <f aca="false">M22-M41</f>
        <v>-0.8</v>
      </c>
      <c r="N43" s="43" t="n">
        <f aca="false">N22-N41</f>
        <v>-0.3</v>
      </c>
      <c r="O43" s="43" t="n">
        <f aca="false">O22-O41</f>
        <v>-0.3</v>
      </c>
      <c r="P43" s="43" t="n">
        <f aca="false">P22-P41</f>
        <v>0.8</v>
      </c>
      <c r="Q43" s="43" t="n">
        <f aca="false">Q22-Q41</f>
        <v>19.8</v>
      </c>
      <c r="R43" s="43" t="n">
        <f aca="false">R22-R41</f>
        <v>0.6</v>
      </c>
      <c r="S43" s="43" t="n">
        <f aca="false">S22-S41</f>
        <v>0</v>
      </c>
      <c r="T43" s="43" t="n">
        <f aca="false">T22-T41</f>
        <v>0.8</v>
      </c>
      <c r="U43" s="43" t="n">
        <f aca="false">U22-U41</f>
        <v>-0.2</v>
      </c>
      <c r="V43" s="43" t="n">
        <f aca="false">V22-V41</f>
        <v>-0.1</v>
      </c>
      <c r="W43" s="43" t="n">
        <f aca="false">W22-W41</f>
        <v>0.1</v>
      </c>
      <c r="X43" s="43" t="n">
        <f aca="false">X22-X41</f>
        <v>5</v>
      </c>
      <c r="Y43" s="43" t="n">
        <f aca="false">Y22-Y41</f>
        <v>0</v>
      </c>
      <c r="Z43" s="43" t="n">
        <f aca="false">Z22-Z41</f>
        <v>0</v>
      </c>
      <c r="AA43" s="43" t="n">
        <f aca="false">AA22-AA41</f>
        <v>0</v>
      </c>
      <c r="AB43" s="43" t="n">
        <f aca="false">AB22-AB41</f>
        <v>-2.5</v>
      </c>
      <c r="AC43" s="43" t="n">
        <f aca="false">AC22-AC41</f>
        <v>22.6</v>
      </c>
      <c r="AD43" s="43" t="n">
        <f aca="false">AD22-AD41</f>
        <v>25.1</v>
      </c>
      <c r="AE43" s="2"/>
    </row>
    <row r="44" customFormat="false" ht="12" hidden="false" customHeight="true" outlineLevel="0" collapsed="false">
      <c r="A44" s="40"/>
      <c r="B44" s="41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2"/>
    </row>
    <row r="45" customFormat="false" ht="15" hidden="false" customHeight="true" outlineLevel="0" collapsed="false">
      <c r="A45" s="40"/>
      <c r="B45" s="20" t="s">
        <v>68</v>
      </c>
      <c r="C45" s="42"/>
      <c r="D45" s="42"/>
      <c r="E45" s="42"/>
      <c r="F45" s="33" t="n">
        <v>0</v>
      </c>
      <c r="G45" s="33" t="n">
        <v>0</v>
      </c>
      <c r="H45" s="33" t="n">
        <v>0</v>
      </c>
      <c r="I45" s="33" t="n">
        <v>0</v>
      </c>
      <c r="J45" s="33" t="n">
        <v>0</v>
      </c>
      <c r="K45" s="33" t="n">
        <v>0</v>
      </c>
      <c r="L45" s="33" t="n">
        <v>0</v>
      </c>
      <c r="M45" s="33" t="n">
        <v>0</v>
      </c>
      <c r="N45" s="33" t="n">
        <v>0</v>
      </c>
      <c r="O45" s="33" t="n">
        <v>0</v>
      </c>
      <c r="P45" s="33" t="n">
        <v>0</v>
      </c>
      <c r="Q45" s="33" t="n">
        <v>0</v>
      </c>
      <c r="R45" s="33" t="n">
        <v>0</v>
      </c>
      <c r="S45" s="33" t="n">
        <v>0</v>
      </c>
      <c r="T45" s="33" t="n">
        <v>0</v>
      </c>
      <c r="U45" s="33" t="n">
        <v>0</v>
      </c>
      <c r="V45" s="33" t="n">
        <v>0</v>
      </c>
      <c r="W45" s="33" t="n">
        <v>0</v>
      </c>
      <c r="X45" s="33" t="n">
        <v>0</v>
      </c>
      <c r="Y45" s="33" t="n">
        <v>0</v>
      </c>
      <c r="Z45" s="33" t="n">
        <v>0</v>
      </c>
      <c r="AA45" s="33" t="n">
        <v>0</v>
      </c>
      <c r="AB45" s="34" t="n">
        <f aca="false">AC45-SUM(F45:AA45)</f>
        <v>0</v>
      </c>
      <c r="AC45" s="33" t="n">
        <v>0</v>
      </c>
      <c r="AD45" s="44" t="n">
        <f aca="false">SUM(F45:AA45)</f>
        <v>0</v>
      </c>
      <c r="AE45" s="2"/>
    </row>
    <row r="46" customFormat="false" ht="12" hidden="false" customHeight="true" outlineLevel="0" collapsed="false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2"/>
    </row>
    <row r="47" customFormat="false" ht="15" hidden="false" customHeight="true" outlineLevel="0" collapsed="false">
      <c r="A47" s="40" t="s">
        <v>69</v>
      </c>
      <c r="B47" s="41"/>
      <c r="C47" s="42"/>
      <c r="D47" s="42"/>
      <c r="E47" s="42"/>
      <c r="F47" s="43" t="n">
        <f aca="false">F43-F45</f>
        <v>0</v>
      </c>
      <c r="G47" s="43" t="n">
        <f aca="false">G43-G45</f>
        <v>0</v>
      </c>
      <c r="H47" s="43" t="n">
        <f aca="false">H43-H45</f>
        <v>-0.2</v>
      </c>
      <c r="I47" s="43" t="n">
        <f aca="false">I43-I45</f>
        <v>-0.2</v>
      </c>
      <c r="J47" s="43" t="n">
        <f aca="false">J43-J45</f>
        <v>-0.2</v>
      </c>
      <c r="K47" s="43" t="n">
        <f aca="false">K43-K45</f>
        <v>0.4</v>
      </c>
      <c r="L47" s="43" t="n">
        <f aca="false">L43-L45</f>
        <v>-0.1</v>
      </c>
      <c r="M47" s="43" t="n">
        <f aca="false">M43-M45</f>
        <v>-0.8</v>
      </c>
      <c r="N47" s="43" t="n">
        <f aca="false">N43-N45</f>
        <v>-0.3</v>
      </c>
      <c r="O47" s="43" t="n">
        <f aca="false">O43-O45</f>
        <v>-0.3</v>
      </c>
      <c r="P47" s="43" t="n">
        <f aca="false">P43-P45</f>
        <v>0.8</v>
      </c>
      <c r="Q47" s="43" t="n">
        <f aca="false">Q43-Q45</f>
        <v>19.8</v>
      </c>
      <c r="R47" s="43" t="n">
        <f aca="false">R43-R45</f>
        <v>0.6</v>
      </c>
      <c r="S47" s="43" t="n">
        <f aca="false">S43-S45</f>
        <v>0</v>
      </c>
      <c r="T47" s="43" t="n">
        <f aca="false">T43-T45</f>
        <v>0.8</v>
      </c>
      <c r="U47" s="43" t="n">
        <f aca="false">U43-U45</f>
        <v>-0.2</v>
      </c>
      <c r="V47" s="43" t="n">
        <f aca="false">V43-V45</f>
        <v>-0.1</v>
      </c>
      <c r="W47" s="43" t="n">
        <f aca="false">W43-W45</f>
        <v>0.1</v>
      </c>
      <c r="X47" s="43" t="n">
        <f aca="false">X43-X45</f>
        <v>5</v>
      </c>
      <c r="Y47" s="43" t="n">
        <f aca="false">Y43-Y45</f>
        <v>0</v>
      </c>
      <c r="Z47" s="43" t="n">
        <f aca="false">Z43-Z45</f>
        <v>0</v>
      </c>
      <c r="AA47" s="43" t="n">
        <f aca="false">AA43-AA45</f>
        <v>0</v>
      </c>
      <c r="AB47" s="43" t="n">
        <f aca="false">AB43-AB45</f>
        <v>-2.5</v>
      </c>
      <c r="AC47" s="43" t="n">
        <f aca="false">AC43-AC45</f>
        <v>22.6</v>
      </c>
      <c r="AD47" s="43" t="n">
        <f aca="false">AD43-AD45</f>
        <v>25.1</v>
      </c>
      <c r="AE47" s="2"/>
    </row>
    <row r="48" customFormat="false" ht="12" hidden="false" customHeight="true" outlineLevel="0" collapsed="false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2"/>
    </row>
    <row r="49" customFormat="false" ht="12" hidden="false" customHeight="true" outlineLevel="0" collapsed="false">
      <c r="A49" s="40"/>
      <c r="B49" s="41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2"/>
    </row>
    <row r="50" customFormat="false" ht="12" hidden="false" customHeight="true" outlineLevel="0" collapsed="false">
      <c r="A50" s="40"/>
      <c r="B50" s="41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2"/>
    </row>
    <row r="51" customFormat="false" ht="12" hidden="false" customHeight="true" outlineLevel="0" collapsed="false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2"/>
    </row>
    <row r="52" customFormat="false" ht="12" hidden="false" customHeight="true" outlineLevel="0" collapsed="false">
      <c r="A52" s="40"/>
      <c r="B52" s="41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5" t="n">
        <f aca="true">NOW()</f>
        <v>45926.9584545219</v>
      </c>
      <c r="AE52" s="2"/>
    </row>
    <row r="53" customFormat="false" ht="12" hidden="false" customHeight="true" outlineLevel="0" collapsed="false">
      <c r="A53" s="46" t="str">
        <f aca="true">CELL("FILENAME")</f>
        <v>'file:///mnt/12tb/@roms/datasets/enron/EDRM Enron Email Data Set v2 XML/filtered-attachments/xls/NNG_TWDAY01.xls'#$TW-Jun</v>
      </c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7" t="n">
        <f aca="true">NOW()</f>
        <v>45926.958454522</v>
      </c>
      <c r="AE53" s="2"/>
    </row>
    <row r="54" customFormat="false" ht="3.95" hidden="false" customHeight="true" outlineLevel="0" collapsed="false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2"/>
      <c r="AE54" s="2"/>
    </row>
    <row r="55" customFormat="false" ht="14.65" hidden="false" customHeight="false" outlineLevel="0" collapsed="false">
      <c r="AD55" s="48"/>
    </row>
    <row r="56" customFormat="false" ht="14.65" hidden="false" customHeight="false" outlineLevel="0" collapsed="false">
      <c r="AD56" s="48"/>
    </row>
    <row r="57" customFormat="false" ht="12" hidden="false" customHeight="true" outlineLevel="0" collapsed="false">
      <c r="B57" s="49"/>
      <c r="C57" s="49"/>
    </row>
    <row r="58" customFormat="false" ht="12" hidden="false" customHeight="true" outlineLevel="0" collapsed="false">
      <c r="C58" s="49"/>
    </row>
    <row r="59" customFormat="false" ht="12" hidden="false" customHeight="true" outlineLevel="0" collapsed="false">
      <c r="C59" s="49"/>
    </row>
    <row r="60" customFormat="false" ht="12" hidden="false" customHeight="true" outlineLevel="0" collapsed="false"/>
    <row r="63" customFormat="false" ht="12" hidden="false" customHeight="true" outlineLevel="0" collapsed="false">
      <c r="B63" s="49"/>
      <c r="C63" s="49"/>
    </row>
    <row r="64" customFormat="false" ht="12" hidden="false" customHeight="true" outlineLevel="0" collapsed="false">
      <c r="C64" s="49"/>
    </row>
    <row r="65" customFormat="false" ht="12" hidden="false" customHeight="true" outlineLevel="0" collapsed="false">
      <c r="C65" s="49"/>
    </row>
    <row r="66" customFormat="false" ht="12" hidden="false" customHeight="true" outlineLevel="0" collapsed="false">
      <c r="C66" s="49"/>
    </row>
    <row r="67" customFormat="false" ht="14.65" hidden="false" customHeight="false" outlineLevel="0" collapsed="false">
      <c r="C67" s="49"/>
    </row>
    <row r="68" customFormat="false" ht="14.65" hidden="false" customHeight="false" outlineLevel="0" collapsed="false">
      <c r="C68" s="49"/>
    </row>
    <row r="69" customFormat="false" ht="12" hidden="false" customHeight="true" outlineLevel="0" collapsed="false">
      <c r="C69" s="49"/>
    </row>
    <row r="70" customFormat="false" ht="12" hidden="false" customHeight="true" outlineLevel="0" collapsed="false"/>
    <row r="71" customFormat="false" ht="12" hidden="false" customHeight="true" outlineLevel="0" collapsed="false"/>
    <row r="72" customFormat="false" ht="12" hidden="false" customHeight="true" outlineLevel="0" collapsed="false"/>
    <row r="73" customFormat="false" ht="12" hidden="false" customHeight="true" outlineLevel="0" collapsed="false"/>
    <row r="74" customFormat="false" ht="12" hidden="false" customHeight="true" outlineLevel="0" collapsed="false"/>
    <row r="75" customFormat="false" ht="12" hidden="false" customHeight="true" outlineLevel="0" collapsed="false"/>
    <row r="76" customFormat="false" ht="12" hidden="false" customHeight="true" outlineLevel="0" collapsed="false"/>
    <row r="77" customFormat="false" ht="12" hidden="false" customHeight="true" outlineLevel="0" collapsed="false"/>
    <row r="78" customFormat="false" ht="12" hidden="false" customHeight="true" outlineLevel="0" collapsed="false"/>
    <row r="79" customFormat="false" ht="3.95" hidden="false" customHeight="true" outlineLevel="0" collapsed="false"/>
    <row r="80" customFormat="false" ht="12" hidden="false" customHeight="true" outlineLevel="0" collapsed="false"/>
    <row r="81" customFormat="false" ht="3.95" hidden="false" customHeight="true" outlineLevel="0" collapsed="false"/>
    <row r="82" customFormat="false" ht="12" hidden="false" customHeight="true" outlineLevel="0" collapsed="false"/>
    <row r="83" customFormat="false" ht="12" hidden="false" customHeight="true" outlineLevel="0" collapsed="false"/>
    <row r="85" customFormat="false" ht="12" hidden="false" customHeight="true" outlineLevel="0" collapsed="false"/>
    <row r="88" customFormat="false" ht="12" hidden="false" customHeight="true" outlineLevel="0" collapsed="false"/>
    <row r="91" customFormat="false" ht="12" hidden="false" customHeight="true" outlineLevel="0" collapsed="false"/>
    <row r="92" customFormat="false" ht="12" hidden="false" customHeight="true" outlineLevel="0" collapsed="false"/>
    <row r="94" customFormat="false" ht="12" hidden="false" customHeight="true" outlineLevel="0" collapsed="false"/>
    <row r="96" customFormat="false" ht="12" hidden="false" customHeight="true" outlineLevel="0" collapsed="false"/>
    <row r="97" customFormat="false" ht="12" hidden="false" customHeight="true" outlineLevel="0" collapsed="false"/>
    <row r="98" customFormat="false" ht="12" hidden="false" customHeight="true" outlineLevel="0" collapsed="false"/>
    <row r="100" customFormat="false" ht="12" hidden="false" customHeight="true" outlineLevel="0" collapsed="false"/>
    <row r="104" customFormat="false" ht="12" hidden="false" customHeight="true" outlineLevel="0" collapsed="false"/>
    <row r="105" customFormat="false" ht="3.95" hidden="false" customHeight="true" outlineLevel="0" collapsed="false"/>
    <row r="107" customFormat="false" ht="6" hidden="false" customHeight="true" outlineLevel="0" collapsed="false"/>
    <row r="109" customFormat="false" ht="6" hidden="false" customHeight="true" outlineLevel="0" collapsed="false"/>
    <row r="110" customFormat="false" ht="12" hidden="false" customHeight="true" outlineLevel="0" collapsed="false"/>
    <row r="111" customFormat="false" ht="12" hidden="false" customHeight="true" outlineLevel="0" collapsed="false"/>
    <row r="112" customFormat="false" ht="12" hidden="false" customHeight="true" outlineLevel="0" collapsed="false"/>
    <row r="113" customFormat="false" ht="12" hidden="false" customHeight="true" outlineLevel="0" collapsed="false"/>
    <row r="114" customFormat="false" ht="12" hidden="false" customHeight="true" outlineLevel="0" collapsed="false"/>
    <row r="115" customFormat="false" ht="3.95" hidden="false" customHeight="true" outlineLevel="0" collapsed="false"/>
    <row r="117" customFormat="false" ht="6" hidden="false" customHeight="true" outlineLevel="0" collapsed="false"/>
    <row r="120" customFormat="false" ht="6" hidden="false" customHeight="true" outlineLevel="0" collapsed="false"/>
    <row r="123" customFormat="false" ht="6" hidden="false" customHeight="true" outlineLevel="0" collapsed="false"/>
    <row r="126" customFormat="false" ht="6" hidden="false" customHeight="true" outlineLevel="0" collapsed="false"/>
    <row r="130" customFormat="false" ht="8.1" hidden="false" customHeight="true" outlineLevel="0" collapsed="false"/>
  </sheetData>
  <mergeCells count="3">
    <mergeCell ref="A1:AD1"/>
    <mergeCell ref="A2:AD2"/>
    <mergeCell ref="A3:AD3"/>
  </mergeCells>
  <printOptions headings="false" gridLines="false" gridLinesSet="true" horizontalCentered="true" verticalCentered="false"/>
  <pageMargins left="0.25" right="0.25" top="0.7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135"/>
  <sheetViews>
    <sheetView showFormulas="false" showGridLines="false" showRowColHeaders="true" showZeros="true" rightToLeft="false" tabSelected="false" showOutlineSymbols="true" defaultGridColor="true" view="normal" topLeftCell="A7" colorId="64" zoomScale="100" zoomScaleNormal="100" zoomScalePageLayoutView="100" workbookViewId="0">
      <pane xSplit="5" ySplit="3" topLeftCell="W10" activePane="bottomRight" state="frozen"/>
      <selection pane="topLeft" activeCell="A7" activeCellId="0" sqref="A7"/>
      <selection pane="topRight" activeCell="W7" activeCellId="0" sqref="W7"/>
      <selection pane="bottomLeft" activeCell="A10" activeCellId="0" sqref="A10"/>
      <selection pane="bottomRight" activeCell="AC11" activeCellId="0" sqref="AC11 AC11"/>
    </sheetView>
  </sheetViews>
  <sheetFormatPr defaultColWidth="9.70703125" defaultRowHeight="14.65" customHeight="true" zeroHeight="false" outlineLevelRow="0" outlineLevelCol="0"/>
  <cols>
    <col collapsed="false" customWidth="true" hidden="false" outlineLevel="0" max="2" min="1" style="0" width="1.7"/>
    <col collapsed="false" customWidth="true" hidden="false" outlineLevel="0" max="4" min="3" style="0" width="15.7"/>
    <col collapsed="false" customWidth="true" hidden="false" outlineLevel="0" max="5" min="5" style="0" width="10.71"/>
    <col collapsed="false" customWidth="true" hidden="false" outlineLevel="0" max="28" min="6" style="0" width="5.71"/>
    <col collapsed="false" customWidth="true" hidden="false" outlineLevel="0" max="30" min="29" style="0" width="8.7"/>
    <col collapsed="false" customWidth="true" hidden="false" outlineLevel="0" max="36" min="35" style="0" width="2.7"/>
    <col collapsed="false" customWidth="true" hidden="false" outlineLevel="0" max="37" min="37" style="0" width="3.7"/>
    <col collapsed="false" customWidth="true" hidden="false" outlineLevel="0" max="53" min="41" style="0" width="6.7"/>
    <col collapsed="false" customWidth="true" hidden="false" outlineLevel="0" max="55" min="54" style="0" width="7.7"/>
    <col collapsed="false" customWidth="true" hidden="false" outlineLevel="0" max="56" min="56" style="0" width="2.7"/>
  </cols>
  <sheetData>
    <row r="1" customFormat="false" ht="1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2"/>
    </row>
    <row r="2" customFormat="false" ht="15" hidden="false" customHeight="true" outlineLevel="0" collapsed="false">
      <c r="A2" s="3" t="s">
        <v>226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2"/>
    </row>
    <row r="3" customFormat="false" ht="15" hidden="false" customHeight="tru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2"/>
    </row>
    <row r="4" customFormat="false" ht="12" hidden="false" customHeight="true" outlineLevel="0" collapsed="false">
      <c r="A4" s="5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6"/>
      <c r="T4" s="7"/>
      <c r="U4" s="7"/>
      <c r="V4" s="7"/>
      <c r="W4" s="7"/>
      <c r="X4" s="2"/>
      <c r="Y4" s="2"/>
      <c r="Z4" s="2"/>
      <c r="AA4" s="2"/>
      <c r="AB4" s="2"/>
      <c r="AC4" s="2"/>
      <c r="AD4" s="2"/>
      <c r="AE4" s="2"/>
    </row>
    <row r="5" customFormat="false" ht="12" hidden="false" customHeight="true" outlineLevel="0" collapsed="false">
      <c r="A5" s="5"/>
      <c r="B5" s="8"/>
      <c r="C5" s="9"/>
      <c r="D5" s="9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10"/>
      <c r="S5" s="10"/>
      <c r="T5" s="11"/>
      <c r="U5" s="12"/>
      <c r="V5" s="11"/>
      <c r="W5" s="11"/>
      <c r="X5" s="10"/>
      <c r="Y5" s="10"/>
      <c r="Z5" s="10"/>
      <c r="AA5" s="13"/>
      <c r="AB5" s="14"/>
      <c r="AC5" s="2"/>
      <c r="AD5" s="2"/>
      <c r="AE5" s="2"/>
    </row>
    <row r="6" customFormat="false" ht="12" hidden="false" customHeight="true" outlineLevel="0" collapsed="false">
      <c r="A6" s="5"/>
      <c r="B6" s="8"/>
      <c r="C6" s="9"/>
      <c r="D6" s="9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10"/>
      <c r="S6" s="10"/>
      <c r="T6" s="11"/>
      <c r="U6" s="12"/>
      <c r="V6" s="11"/>
      <c r="W6" s="11"/>
      <c r="X6" s="10"/>
      <c r="Y6" s="10"/>
      <c r="Z6" s="10"/>
      <c r="AA6" s="13"/>
      <c r="AB6" s="14"/>
      <c r="AC6" s="2"/>
      <c r="AD6" s="2"/>
      <c r="AE6" s="2"/>
    </row>
    <row r="7" customFormat="false" ht="12" hidden="false" customHeight="true" outlineLevel="0" collapsed="false">
      <c r="A7" s="5"/>
      <c r="B7" s="8"/>
      <c r="C7" s="9"/>
      <c r="D7" s="9"/>
      <c r="E7" s="2"/>
      <c r="F7" s="10"/>
      <c r="G7" s="10" t="s">
        <v>4</v>
      </c>
      <c r="H7" s="10" t="s">
        <v>4</v>
      </c>
      <c r="I7" s="10" t="s">
        <v>3</v>
      </c>
      <c r="J7" s="10" t="s">
        <v>4</v>
      </c>
      <c r="K7" s="10" t="s">
        <v>4</v>
      </c>
      <c r="L7" s="10" t="s">
        <v>4</v>
      </c>
      <c r="M7" s="10" t="s">
        <v>4</v>
      </c>
      <c r="N7" s="10" t="s">
        <v>4</v>
      </c>
      <c r="O7" s="10" t="s">
        <v>4</v>
      </c>
      <c r="P7" s="10" t="s">
        <v>4</v>
      </c>
      <c r="Q7" s="10" t="s">
        <v>4</v>
      </c>
      <c r="R7" s="10" t="s">
        <v>4</v>
      </c>
      <c r="S7" s="10" t="s">
        <v>4</v>
      </c>
      <c r="T7" s="10" t="s">
        <v>4</v>
      </c>
      <c r="U7" s="10" t="s">
        <v>4</v>
      </c>
      <c r="V7" s="10" t="s">
        <v>4</v>
      </c>
      <c r="W7" s="10" t="s">
        <v>4</v>
      </c>
      <c r="X7" s="10" t="s">
        <v>4</v>
      </c>
      <c r="Y7" s="10" t="s">
        <v>4</v>
      </c>
      <c r="Z7" s="10" t="s">
        <v>4</v>
      </c>
      <c r="AA7" s="10" t="s">
        <v>4</v>
      </c>
      <c r="AB7" s="10" t="s">
        <v>4</v>
      </c>
      <c r="AC7" s="2"/>
      <c r="AD7" s="10" t="s">
        <v>5</v>
      </c>
      <c r="AE7" s="2"/>
    </row>
    <row r="8" customFormat="false" ht="15" hidden="false" customHeight="true" outlineLevel="0" collapsed="false">
      <c r="A8" s="2"/>
      <c r="B8" s="2"/>
      <c r="C8" s="2"/>
      <c r="D8" s="2"/>
      <c r="E8" s="5"/>
      <c r="F8" s="10" t="s">
        <v>83</v>
      </c>
      <c r="G8" s="10" t="s">
        <v>6</v>
      </c>
      <c r="H8" s="10" t="s">
        <v>7</v>
      </c>
      <c r="I8" s="10" t="s">
        <v>8</v>
      </c>
      <c r="J8" s="10" t="s">
        <v>9</v>
      </c>
      <c r="K8" s="10" t="s">
        <v>10</v>
      </c>
      <c r="L8" s="10" t="s">
        <v>6</v>
      </c>
      <c r="M8" s="10" t="s">
        <v>7</v>
      </c>
      <c r="N8" s="10" t="s">
        <v>8</v>
      </c>
      <c r="O8" s="10" t="s">
        <v>9</v>
      </c>
      <c r="P8" s="10" t="s">
        <v>10</v>
      </c>
      <c r="Q8" s="10" t="s">
        <v>6</v>
      </c>
      <c r="R8" s="10" t="s">
        <v>7</v>
      </c>
      <c r="S8" s="10" t="s">
        <v>8</v>
      </c>
      <c r="T8" s="10" t="s">
        <v>9</v>
      </c>
      <c r="U8" s="10" t="s">
        <v>10</v>
      </c>
      <c r="V8" s="10" t="s">
        <v>6</v>
      </c>
      <c r="W8" s="10" t="s">
        <v>7</v>
      </c>
      <c r="X8" s="10" t="s">
        <v>8</v>
      </c>
      <c r="Y8" s="10" t="s">
        <v>9</v>
      </c>
      <c r="Z8" s="10" t="s">
        <v>10</v>
      </c>
      <c r="AA8" s="10" t="s">
        <v>6</v>
      </c>
      <c r="AB8" s="10" t="s">
        <v>7</v>
      </c>
      <c r="AC8" s="6" t="s">
        <v>227</v>
      </c>
      <c r="AD8" s="6" t="s">
        <v>228</v>
      </c>
      <c r="AE8" s="2"/>
    </row>
    <row r="9" customFormat="false" ht="15" hidden="false" customHeight="true" outlineLevel="0" collapsed="false">
      <c r="A9" s="2"/>
      <c r="B9" s="2"/>
      <c r="C9" s="15"/>
      <c r="D9" s="2"/>
      <c r="E9" s="16"/>
      <c r="F9" s="17" t="s">
        <v>86</v>
      </c>
      <c r="G9" s="17" t="s">
        <v>229</v>
      </c>
      <c r="H9" s="17" t="s">
        <v>230</v>
      </c>
      <c r="I9" s="17" t="s">
        <v>231</v>
      </c>
      <c r="J9" s="17" t="s">
        <v>232</v>
      </c>
      <c r="K9" s="17" t="s">
        <v>233</v>
      </c>
      <c r="L9" s="17" t="s">
        <v>234</v>
      </c>
      <c r="M9" s="17" t="s">
        <v>235</v>
      </c>
      <c r="N9" s="17" t="s">
        <v>236</v>
      </c>
      <c r="O9" s="17" t="s">
        <v>237</v>
      </c>
      <c r="P9" s="17" t="s">
        <v>238</v>
      </c>
      <c r="Q9" s="17" t="s">
        <v>239</v>
      </c>
      <c r="R9" s="17" t="s">
        <v>240</v>
      </c>
      <c r="S9" s="17" t="s">
        <v>241</v>
      </c>
      <c r="T9" s="17" t="s">
        <v>242</v>
      </c>
      <c r="U9" s="17" t="s">
        <v>243</v>
      </c>
      <c r="V9" s="17" t="s">
        <v>244</v>
      </c>
      <c r="W9" s="17" t="s">
        <v>245</v>
      </c>
      <c r="X9" s="17" t="s">
        <v>246</v>
      </c>
      <c r="Y9" s="17" t="s">
        <v>247</v>
      </c>
      <c r="Z9" s="17" t="s">
        <v>248</v>
      </c>
      <c r="AA9" s="17" t="s">
        <v>249</v>
      </c>
      <c r="AB9" s="17" t="s">
        <v>250</v>
      </c>
      <c r="AC9" s="18" t="s">
        <v>36</v>
      </c>
      <c r="AD9" s="19" t="s">
        <v>249</v>
      </c>
      <c r="AE9" s="2"/>
    </row>
    <row r="10" customFormat="false" ht="15" hidden="false" customHeight="true" outlineLevel="0" collapsed="false">
      <c r="A10" s="20" t="s">
        <v>37</v>
      </c>
      <c r="B10" s="21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3" t="s">
        <v>38</v>
      </c>
      <c r="AD10" s="2"/>
      <c r="AE10" s="2"/>
    </row>
    <row r="11" customFormat="false" ht="15" hidden="false" customHeight="true" outlineLevel="0" collapsed="false">
      <c r="A11" s="21"/>
      <c r="B11" s="15" t="s">
        <v>39</v>
      </c>
      <c r="C11" s="2"/>
      <c r="D11" s="2"/>
      <c r="E11" s="2"/>
      <c r="F11" s="24" t="s">
        <v>40</v>
      </c>
      <c r="G11" s="25" t="n">
        <v>0.1</v>
      </c>
      <c r="H11" s="25" t="n">
        <v>0</v>
      </c>
      <c r="I11" s="24" t="s">
        <v>40</v>
      </c>
      <c r="J11" s="25" t="n">
        <v>0</v>
      </c>
      <c r="K11" s="25" t="n">
        <v>0</v>
      </c>
      <c r="L11" s="25" t="n">
        <v>0.1</v>
      </c>
      <c r="M11" s="26" t="n">
        <f aca="false">0.1+0.2</f>
        <v>0.3</v>
      </c>
      <c r="N11" s="25" t="n">
        <v>0.2</v>
      </c>
      <c r="O11" s="25" t="n">
        <v>19.5</v>
      </c>
      <c r="P11" s="26" t="n">
        <f aca="false">0.3+0.1</f>
        <v>0.4</v>
      </c>
      <c r="Q11" s="25" t="n">
        <v>0.1</v>
      </c>
      <c r="R11" s="25" t="n">
        <v>0.8</v>
      </c>
      <c r="S11" s="25" t="n">
        <v>0.1</v>
      </c>
      <c r="T11" s="25" t="n">
        <v>0</v>
      </c>
      <c r="U11" s="25" t="n">
        <v>0.4</v>
      </c>
      <c r="V11" s="26" t="n">
        <f aca="false">2.5+0.7</f>
        <v>3.2</v>
      </c>
      <c r="W11" s="26" t="n">
        <f aca="false">0.1+0.1</f>
        <v>0.2</v>
      </c>
      <c r="X11" s="26" t="n">
        <f aca="false">0.4+0.4</f>
        <v>0.8</v>
      </c>
      <c r="Y11" s="25" t="n">
        <v>0.8</v>
      </c>
      <c r="Z11" s="25" t="n">
        <v>0.1</v>
      </c>
      <c r="AA11" s="25" t="n">
        <v>0.1</v>
      </c>
      <c r="AB11" s="27" t="n">
        <f aca="false">AC11-SUM(F11:AA11)</f>
        <v>0</v>
      </c>
      <c r="AC11" s="28" t="n">
        <f aca="false">27.2+1.1-1.1</f>
        <v>27.2</v>
      </c>
      <c r="AD11" s="56" t="n">
        <f aca="false">SUM(F11:AA11)</f>
        <v>27.2</v>
      </c>
      <c r="AE11" s="2"/>
    </row>
    <row r="12" customFormat="false" ht="15" hidden="false" customHeight="true" outlineLevel="0" collapsed="false">
      <c r="A12" s="21"/>
      <c r="B12" s="15"/>
      <c r="C12" s="15" t="s">
        <v>107</v>
      </c>
      <c r="D12" s="2"/>
      <c r="E12" s="2"/>
      <c r="F12" s="24" t="s">
        <v>40</v>
      </c>
      <c r="G12" s="25" t="n">
        <v>0</v>
      </c>
      <c r="H12" s="25" t="n">
        <v>0</v>
      </c>
      <c r="I12" s="24" t="s">
        <v>40</v>
      </c>
      <c r="J12" s="25" t="n">
        <v>0</v>
      </c>
      <c r="K12" s="25" t="n">
        <v>0</v>
      </c>
      <c r="L12" s="25" t="n">
        <v>0</v>
      </c>
      <c r="M12" s="25" t="n">
        <v>0</v>
      </c>
      <c r="N12" s="25" t="n">
        <v>0</v>
      </c>
      <c r="O12" s="25" t="n">
        <v>0</v>
      </c>
      <c r="P12" s="25" t="n">
        <v>0</v>
      </c>
      <c r="Q12" s="25" t="n">
        <v>0</v>
      </c>
      <c r="R12" s="25" t="n">
        <v>0</v>
      </c>
      <c r="S12" s="25" t="n">
        <v>0</v>
      </c>
      <c r="T12" s="25" t="n">
        <v>0</v>
      </c>
      <c r="U12" s="25" t="n">
        <v>0</v>
      </c>
      <c r="V12" s="25" t="n">
        <v>0</v>
      </c>
      <c r="W12" s="25" t="n">
        <v>0</v>
      </c>
      <c r="X12" s="25" t="n">
        <v>5.7</v>
      </c>
      <c r="Y12" s="25" t="n">
        <v>0.5</v>
      </c>
      <c r="Z12" s="25" t="n">
        <v>0</v>
      </c>
      <c r="AA12" s="25" t="n">
        <v>0</v>
      </c>
      <c r="AB12" s="27" t="n">
        <f aca="false">AC12-SUM(F12:AA12)</f>
        <v>0</v>
      </c>
      <c r="AC12" s="28" t="n">
        <f aca="false">5.7+0.5</f>
        <v>6.2</v>
      </c>
      <c r="AD12" s="56" t="n">
        <f aca="false">SUM(F12:AA12)</f>
        <v>6.2</v>
      </c>
    </row>
    <row r="13" customFormat="false" ht="15" hidden="false" customHeight="true" outlineLevel="0" collapsed="false">
      <c r="A13" s="21"/>
      <c r="B13" s="15"/>
      <c r="C13" s="15" t="s">
        <v>42</v>
      </c>
      <c r="D13" s="2"/>
      <c r="E13" s="2"/>
      <c r="F13" s="24" t="s">
        <v>40</v>
      </c>
      <c r="G13" s="25" t="n">
        <v>0</v>
      </c>
      <c r="H13" s="25" t="n">
        <v>0</v>
      </c>
      <c r="I13" s="24" t="s">
        <v>40</v>
      </c>
      <c r="J13" s="25" t="n">
        <v>0</v>
      </c>
      <c r="K13" s="25" t="n">
        <v>0</v>
      </c>
      <c r="L13" s="25" t="n">
        <v>0</v>
      </c>
      <c r="M13" s="25" t="n">
        <v>0</v>
      </c>
      <c r="N13" s="25" t="n">
        <v>0.1</v>
      </c>
      <c r="O13" s="25" t="n">
        <v>0</v>
      </c>
      <c r="P13" s="25" t="n">
        <v>0.2</v>
      </c>
      <c r="Q13" s="25" t="n">
        <v>0</v>
      </c>
      <c r="R13" s="25" t="n">
        <v>0</v>
      </c>
      <c r="S13" s="25" t="n">
        <v>0</v>
      </c>
      <c r="T13" s="25" t="n">
        <v>0</v>
      </c>
      <c r="U13" s="25" t="n">
        <v>0</v>
      </c>
      <c r="V13" s="25" t="n">
        <v>0.4</v>
      </c>
      <c r="W13" s="25" t="n">
        <v>0</v>
      </c>
      <c r="X13" s="25" t="n">
        <v>0</v>
      </c>
      <c r="Y13" s="25" t="n">
        <v>0</v>
      </c>
      <c r="Z13" s="25" t="n">
        <v>0.1</v>
      </c>
      <c r="AA13" s="25" t="n">
        <v>0</v>
      </c>
      <c r="AB13" s="27" t="n">
        <f aca="false">AC13-SUM(F13:AA13)</f>
        <v>0</v>
      </c>
      <c r="AC13" s="25" t="n">
        <v>0.8</v>
      </c>
      <c r="AD13" s="56" t="n">
        <f aca="false">SUM(F13:AA13)</f>
        <v>0.8</v>
      </c>
      <c r="AE13" s="2"/>
    </row>
    <row r="14" customFormat="false" ht="15" hidden="false" customHeight="true" outlineLevel="0" collapsed="false">
      <c r="A14" s="21"/>
      <c r="B14" s="15" t="s">
        <v>43</v>
      </c>
      <c r="C14" s="2"/>
      <c r="D14" s="2"/>
      <c r="E14" s="2"/>
      <c r="F14" s="24" t="s">
        <v>40</v>
      </c>
      <c r="G14" s="25" t="n">
        <v>0</v>
      </c>
      <c r="H14" s="25" t="n">
        <v>0</v>
      </c>
      <c r="I14" s="24" t="s">
        <v>40</v>
      </c>
      <c r="J14" s="25" t="n">
        <v>0</v>
      </c>
      <c r="K14" s="25" t="n">
        <v>0</v>
      </c>
      <c r="L14" s="25" t="n">
        <v>0</v>
      </c>
      <c r="M14" s="25" t="n">
        <v>0</v>
      </c>
      <c r="N14" s="25" t="n">
        <v>0</v>
      </c>
      <c r="O14" s="25" t="n">
        <v>0</v>
      </c>
      <c r="P14" s="25" t="n">
        <v>0</v>
      </c>
      <c r="Q14" s="25" t="n">
        <v>0</v>
      </c>
      <c r="R14" s="25" t="n">
        <v>0</v>
      </c>
      <c r="S14" s="25" t="n">
        <v>0</v>
      </c>
      <c r="T14" s="25" t="n">
        <v>0</v>
      </c>
      <c r="U14" s="25" t="n">
        <v>0</v>
      </c>
      <c r="V14" s="25" t="n">
        <v>0</v>
      </c>
      <c r="W14" s="25" t="n">
        <v>0</v>
      </c>
      <c r="X14" s="25" t="n">
        <v>0</v>
      </c>
      <c r="Y14" s="25" t="n">
        <v>0</v>
      </c>
      <c r="Z14" s="25" t="n">
        <v>0</v>
      </c>
      <c r="AA14" s="25" t="n">
        <v>0</v>
      </c>
      <c r="AB14" s="27" t="n">
        <f aca="false">AC14-SUM(F14:AA14)</f>
        <v>0</v>
      </c>
      <c r="AC14" s="25" t="n">
        <v>0</v>
      </c>
      <c r="AD14" s="56" t="n">
        <f aca="false">SUM(F14:AA14)</f>
        <v>0</v>
      </c>
      <c r="AE14" s="2"/>
    </row>
    <row r="15" customFormat="false" ht="15" hidden="false" customHeight="true" outlineLevel="0" collapsed="false">
      <c r="A15" s="21"/>
      <c r="B15" s="15" t="s">
        <v>44</v>
      </c>
      <c r="C15" s="2"/>
      <c r="D15" s="2"/>
      <c r="E15" s="2"/>
      <c r="F15" s="24" t="s">
        <v>40</v>
      </c>
      <c r="G15" s="25" t="n">
        <v>0</v>
      </c>
      <c r="H15" s="25" t="n">
        <v>0</v>
      </c>
      <c r="I15" s="24" t="s">
        <v>40</v>
      </c>
      <c r="J15" s="25" t="n">
        <v>0</v>
      </c>
      <c r="K15" s="25" t="n">
        <v>0</v>
      </c>
      <c r="L15" s="25" t="n">
        <v>0</v>
      </c>
      <c r="M15" s="25" t="n">
        <v>0</v>
      </c>
      <c r="N15" s="25" t="n">
        <v>0</v>
      </c>
      <c r="O15" s="25" t="n">
        <v>0</v>
      </c>
      <c r="P15" s="25" t="n">
        <v>0</v>
      </c>
      <c r="Q15" s="25" t="n">
        <v>0</v>
      </c>
      <c r="R15" s="25" t="n">
        <v>0</v>
      </c>
      <c r="S15" s="25" t="n">
        <v>0</v>
      </c>
      <c r="T15" s="25" t="n">
        <v>0</v>
      </c>
      <c r="U15" s="25" t="n">
        <v>0</v>
      </c>
      <c r="V15" s="25" t="n">
        <v>0</v>
      </c>
      <c r="W15" s="25" t="n">
        <v>0</v>
      </c>
      <c r="X15" s="25" t="n">
        <v>0</v>
      </c>
      <c r="Y15" s="25" t="n">
        <v>0</v>
      </c>
      <c r="Z15" s="25" t="n">
        <v>0</v>
      </c>
      <c r="AA15" s="25" t="n">
        <v>0</v>
      </c>
      <c r="AB15" s="27" t="n">
        <f aca="false">AC15-SUM(F15:AA15)</f>
        <v>0</v>
      </c>
      <c r="AC15" s="25" t="n">
        <v>0</v>
      </c>
      <c r="AD15" s="56" t="n">
        <f aca="false">SUM(F15:AA15)</f>
        <v>0</v>
      </c>
      <c r="AE15" s="2"/>
    </row>
    <row r="16" customFormat="false" ht="15" hidden="false" customHeight="true" outlineLevel="0" collapsed="false">
      <c r="A16" s="21"/>
      <c r="B16" s="15" t="s">
        <v>45</v>
      </c>
      <c r="C16" s="2"/>
      <c r="D16" s="2"/>
      <c r="E16" s="2"/>
      <c r="F16" s="24" t="s">
        <v>40</v>
      </c>
      <c r="G16" s="25" t="n">
        <v>0</v>
      </c>
      <c r="H16" s="25" t="n">
        <v>0</v>
      </c>
      <c r="I16" s="24" t="s">
        <v>40</v>
      </c>
      <c r="J16" s="25" t="n">
        <v>0</v>
      </c>
      <c r="K16" s="25" t="n">
        <v>0</v>
      </c>
      <c r="L16" s="25" t="n">
        <v>0</v>
      </c>
      <c r="M16" s="25" t="n">
        <v>0</v>
      </c>
      <c r="N16" s="25" t="n">
        <v>0</v>
      </c>
      <c r="O16" s="25" t="n">
        <v>0</v>
      </c>
      <c r="P16" s="25" t="n">
        <v>0</v>
      </c>
      <c r="Q16" s="25" t="n">
        <v>0</v>
      </c>
      <c r="R16" s="25" t="n">
        <v>0</v>
      </c>
      <c r="S16" s="25" t="n">
        <v>0</v>
      </c>
      <c r="T16" s="25" t="n">
        <v>0</v>
      </c>
      <c r="U16" s="25" t="n">
        <v>0</v>
      </c>
      <c r="V16" s="25" t="n">
        <v>0</v>
      </c>
      <c r="W16" s="25" t="n">
        <v>0</v>
      </c>
      <c r="X16" s="25" t="n">
        <v>0</v>
      </c>
      <c r="Y16" s="25" t="n">
        <v>0</v>
      </c>
      <c r="Z16" s="25" t="n">
        <v>0</v>
      </c>
      <c r="AA16" s="25" t="n">
        <v>0</v>
      </c>
      <c r="AB16" s="27" t="n">
        <f aca="false">AC16-SUM(F16:AA16)</f>
        <v>0</v>
      </c>
      <c r="AC16" s="25" t="n">
        <v>0</v>
      </c>
      <c r="AD16" s="56" t="n">
        <f aca="false">SUM(F16:AA16)</f>
        <v>0</v>
      </c>
      <c r="AE16" s="2"/>
    </row>
    <row r="17" customFormat="false" ht="15" hidden="false" customHeight="true" outlineLevel="0" collapsed="false">
      <c r="A17" s="21"/>
      <c r="B17" s="15" t="s">
        <v>108</v>
      </c>
      <c r="C17" s="2"/>
      <c r="D17" s="2"/>
      <c r="E17" s="2"/>
      <c r="F17" s="24" t="s">
        <v>40</v>
      </c>
      <c r="G17" s="25" t="n">
        <v>0</v>
      </c>
      <c r="H17" s="25" t="n">
        <v>0</v>
      </c>
      <c r="I17" s="24" t="s">
        <v>40</v>
      </c>
      <c r="J17" s="25" t="n">
        <v>0</v>
      </c>
      <c r="K17" s="25" t="n">
        <v>0</v>
      </c>
      <c r="L17" s="25" t="n">
        <v>0</v>
      </c>
      <c r="M17" s="25" t="n">
        <v>0</v>
      </c>
      <c r="N17" s="25" t="n">
        <v>0</v>
      </c>
      <c r="O17" s="25" t="n">
        <v>0</v>
      </c>
      <c r="P17" s="25" t="n">
        <v>0</v>
      </c>
      <c r="Q17" s="25" t="n">
        <v>0</v>
      </c>
      <c r="R17" s="25" t="n">
        <v>0</v>
      </c>
      <c r="S17" s="25" t="n">
        <v>0</v>
      </c>
      <c r="T17" s="25" t="n">
        <v>0</v>
      </c>
      <c r="U17" s="25" t="n">
        <v>0</v>
      </c>
      <c r="V17" s="25" t="n">
        <v>0</v>
      </c>
      <c r="W17" s="25" t="n">
        <v>0</v>
      </c>
      <c r="X17" s="25" t="n">
        <v>0</v>
      </c>
      <c r="Y17" s="25" t="n">
        <v>0</v>
      </c>
      <c r="Z17" s="25" t="n">
        <v>0</v>
      </c>
      <c r="AA17" s="25" t="n">
        <v>0</v>
      </c>
      <c r="AB17" s="27" t="n">
        <f aca="false">AC17-SUM(F17:AA17)</f>
        <v>0</v>
      </c>
      <c r="AC17" s="25" t="n">
        <v>0</v>
      </c>
      <c r="AD17" s="56" t="n">
        <f aca="false">SUM(F17:AA17)</f>
        <v>0</v>
      </c>
      <c r="AE17" s="2"/>
    </row>
    <row r="18" customFormat="false" ht="15" hidden="false" customHeight="true" outlineLevel="0" collapsed="false">
      <c r="A18" s="21"/>
      <c r="B18" s="15" t="s">
        <v>165</v>
      </c>
      <c r="C18" s="2"/>
      <c r="D18" s="2"/>
      <c r="E18" s="2"/>
      <c r="F18" s="24" t="s">
        <v>40</v>
      </c>
      <c r="G18" s="25" t="n">
        <v>0</v>
      </c>
      <c r="H18" s="25" t="n">
        <v>0.4</v>
      </c>
      <c r="I18" s="24" t="s">
        <v>40</v>
      </c>
      <c r="J18" s="25" t="n">
        <v>0</v>
      </c>
      <c r="K18" s="25" t="n">
        <v>0</v>
      </c>
      <c r="L18" s="25" t="n">
        <v>0</v>
      </c>
      <c r="M18" s="25" t="n">
        <v>0</v>
      </c>
      <c r="N18" s="25" t="n">
        <v>0</v>
      </c>
      <c r="O18" s="25" t="n">
        <v>0</v>
      </c>
      <c r="P18" s="25" t="n">
        <v>0</v>
      </c>
      <c r="Q18" s="25" t="n">
        <v>0</v>
      </c>
      <c r="R18" s="25" t="n">
        <v>0</v>
      </c>
      <c r="S18" s="25" t="n">
        <v>0</v>
      </c>
      <c r="T18" s="25" t="n">
        <v>0</v>
      </c>
      <c r="U18" s="25" t="n">
        <v>0</v>
      </c>
      <c r="V18" s="25" t="n">
        <v>0</v>
      </c>
      <c r="W18" s="25" t="n">
        <v>0</v>
      </c>
      <c r="X18" s="25" t="n">
        <v>0</v>
      </c>
      <c r="Y18" s="25" t="n">
        <v>0</v>
      </c>
      <c r="Z18" s="25" t="n">
        <v>0</v>
      </c>
      <c r="AA18" s="25" t="n">
        <v>0</v>
      </c>
      <c r="AB18" s="27" t="n">
        <f aca="false">AC18-SUM(F18:AA18)</f>
        <v>0</v>
      </c>
      <c r="AC18" s="25" t="n">
        <v>0.4</v>
      </c>
      <c r="AD18" s="56" t="n">
        <f aca="false">SUM(F18:AA18)</f>
        <v>0.4</v>
      </c>
      <c r="AE18" s="2"/>
    </row>
    <row r="19" customFormat="false" ht="15" hidden="false" customHeight="true" outlineLevel="0" collapsed="false">
      <c r="A19" s="21"/>
      <c r="B19" s="15" t="s">
        <v>48</v>
      </c>
      <c r="C19" s="2"/>
      <c r="D19" s="2"/>
      <c r="E19" s="2"/>
      <c r="F19" s="24" t="s">
        <v>40</v>
      </c>
      <c r="G19" s="25" t="n">
        <v>0</v>
      </c>
      <c r="H19" s="25" t="n">
        <v>0</v>
      </c>
      <c r="I19" s="24" t="s">
        <v>40</v>
      </c>
      <c r="J19" s="25" t="n">
        <v>0</v>
      </c>
      <c r="K19" s="25" t="n">
        <v>0</v>
      </c>
      <c r="L19" s="25" t="n">
        <v>0</v>
      </c>
      <c r="M19" s="25" t="n">
        <v>0</v>
      </c>
      <c r="N19" s="25" t="n">
        <v>0.3</v>
      </c>
      <c r="O19" s="25" t="n">
        <v>0.1</v>
      </c>
      <c r="P19" s="25" t="n">
        <v>0</v>
      </c>
      <c r="Q19" s="25" t="n">
        <v>0</v>
      </c>
      <c r="R19" s="25" t="n">
        <v>0</v>
      </c>
      <c r="S19" s="25" t="n">
        <v>0</v>
      </c>
      <c r="T19" s="25" t="n">
        <v>0</v>
      </c>
      <c r="U19" s="25" t="n">
        <v>0</v>
      </c>
      <c r="V19" s="25" t="n">
        <v>0</v>
      </c>
      <c r="W19" s="25" t="n">
        <v>0</v>
      </c>
      <c r="X19" s="25" t="n">
        <v>0</v>
      </c>
      <c r="Y19" s="25" t="n">
        <v>0</v>
      </c>
      <c r="Z19" s="25" t="n">
        <v>0</v>
      </c>
      <c r="AA19" s="25" t="n">
        <v>0</v>
      </c>
      <c r="AB19" s="27" t="n">
        <f aca="false">AC19-SUM(F19:AA19)</f>
        <v>0</v>
      </c>
      <c r="AC19" s="25" t="n">
        <v>0.4</v>
      </c>
      <c r="AD19" s="56" t="n">
        <f aca="false">SUM(F19:AA19)</f>
        <v>0.4</v>
      </c>
      <c r="AE19" s="2"/>
    </row>
    <row r="20" customFormat="false" ht="15" hidden="false" customHeight="true" outlineLevel="0" collapsed="false">
      <c r="A20" s="21"/>
      <c r="B20" s="15" t="s">
        <v>65</v>
      </c>
      <c r="C20" s="2"/>
      <c r="D20" s="2"/>
      <c r="E20" s="2"/>
      <c r="F20" s="32" t="s">
        <v>40</v>
      </c>
      <c r="G20" s="33" t="n">
        <v>0</v>
      </c>
      <c r="H20" s="33" t="n">
        <v>0</v>
      </c>
      <c r="I20" s="32" t="s">
        <v>40</v>
      </c>
      <c r="J20" s="33" t="n">
        <v>0</v>
      </c>
      <c r="K20" s="33" t="n">
        <v>0</v>
      </c>
      <c r="L20" s="33" t="n">
        <v>0</v>
      </c>
      <c r="M20" s="33" t="n">
        <v>0</v>
      </c>
      <c r="N20" s="33" t="n">
        <v>0</v>
      </c>
      <c r="O20" s="33" t="n">
        <v>0</v>
      </c>
      <c r="P20" s="33" t="n">
        <v>0</v>
      </c>
      <c r="Q20" s="33" t="n">
        <v>0</v>
      </c>
      <c r="R20" s="33" t="n">
        <v>0</v>
      </c>
      <c r="S20" s="33" t="n">
        <v>0</v>
      </c>
      <c r="T20" s="33" t="n">
        <v>0</v>
      </c>
      <c r="U20" s="33" t="n">
        <v>0</v>
      </c>
      <c r="V20" s="33" t="n">
        <v>0</v>
      </c>
      <c r="W20" s="33" t="n">
        <v>0</v>
      </c>
      <c r="X20" s="33" t="n">
        <v>0</v>
      </c>
      <c r="Y20" s="33" t="n">
        <v>0</v>
      </c>
      <c r="Z20" s="33" t="n">
        <v>0</v>
      </c>
      <c r="AA20" s="33" t="n">
        <v>0</v>
      </c>
      <c r="AB20" s="34" t="n">
        <f aca="false">AC20-SUM(F20:AA20)</f>
        <v>0</v>
      </c>
      <c r="AC20" s="33" t="n">
        <v>0</v>
      </c>
      <c r="AD20" s="44" t="n">
        <f aca="false">SUM(F20:AA20)</f>
        <v>0</v>
      </c>
      <c r="AE20" s="2"/>
    </row>
    <row r="21" customFormat="false" ht="3.95" hidden="false" customHeight="true" outlineLevel="0" collapsed="false">
      <c r="A21" s="21"/>
      <c r="B21" s="21"/>
      <c r="C21" s="2"/>
      <c r="D21" s="2"/>
      <c r="E21" s="2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22"/>
      <c r="AE21" s="2"/>
    </row>
    <row r="22" customFormat="false" ht="15" hidden="false" customHeight="true" outlineLevel="0" collapsed="false">
      <c r="A22" s="21"/>
      <c r="B22" s="21"/>
      <c r="C22" s="20" t="s">
        <v>50</v>
      </c>
      <c r="D22" s="2"/>
      <c r="E22" s="2"/>
      <c r="F22" s="37" t="n">
        <f aca="false">SUM(F11:F20)</f>
        <v>0</v>
      </c>
      <c r="G22" s="37" t="n">
        <f aca="false">SUM(G11:G20)</f>
        <v>0.1</v>
      </c>
      <c r="H22" s="37" t="n">
        <f aca="false">SUM(H11:H20)</f>
        <v>0.4</v>
      </c>
      <c r="I22" s="37" t="n">
        <f aca="false">SUM(I11:I20)</f>
        <v>0</v>
      </c>
      <c r="J22" s="37" t="n">
        <f aca="false">SUM(J11:J20)</f>
        <v>0</v>
      </c>
      <c r="K22" s="37" t="n">
        <f aca="false">SUM(K11:K20)</f>
        <v>0</v>
      </c>
      <c r="L22" s="37" t="n">
        <f aca="false">SUM(L11:L20)</f>
        <v>0.1</v>
      </c>
      <c r="M22" s="37" t="n">
        <f aca="false">SUM(M11:M20)</f>
        <v>0.3</v>
      </c>
      <c r="N22" s="37" t="n">
        <f aca="false">SUM(N11:N20)</f>
        <v>0.6</v>
      </c>
      <c r="O22" s="37" t="n">
        <f aca="false">SUM(O11:O20)</f>
        <v>19.6</v>
      </c>
      <c r="P22" s="37" t="n">
        <f aca="false">SUM(P11:P20)</f>
        <v>0.6</v>
      </c>
      <c r="Q22" s="37" t="n">
        <f aca="false">SUM(Q11:Q20)</f>
        <v>0.1</v>
      </c>
      <c r="R22" s="37" t="n">
        <f aca="false">SUM(R11:R20)</f>
        <v>0.8</v>
      </c>
      <c r="S22" s="37" t="n">
        <f aca="false">SUM(S11:S20)</f>
        <v>0.1</v>
      </c>
      <c r="T22" s="37" t="n">
        <f aca="false">SUM(T11:T20)</f>
        <v>0</v>
      </c>
      <c r="U22" s="37" t="n">
        <f aca="false">SUM(U11:U20)</f>
        <v>0.4</v>
      </c>
      <c r="V22" s="37" t="n">
        <f aca="false">SUM(V11:V20)</f>
        <v>3.6</v>
      </c>
      <c r="W22" s="37" t="n">
        <f aca="false">SUM(W11:W20)</f>
        <v>0.2</v>
      </c>
      <c r="X22" s="37" t="n">
        <f aca="false">SUM(X11:X20)</f>
        <v>6.5</v>
      </c>
      <c r="Y22" s="37" t="n">
        <f aca="false">SUM(Y11:Y20)</f>
        <v>1.3</v>
      </c>
      <c r="Z22" s="37" t="n">
        <f aca="false">SUM(Z11:Z20)</f>
        <v>0.2</v>
      </c>
      <c r="AA22" s="37" t="n">
        <f aca="false">SUM(AA11:AA20)</f>
        <v>0.1</v>
      </c>
      <c r="AB22" s="37" t="n">
        <f aca="false">SUM(AB11:AB20)</f>
        <v>0</v>
      </c>
      <c r="AC22" s="37" t="n">
        <f aca="false">SUM(AC11:AC20)</f>
        <v>35</v>
      </c>
      <c r="AD22" s="37" t="n">
        <f aca="false">SUM(AD11:AD20)</f>
        <v>35</v>
      </c>
      <c r="AE22" s="2"/>
    </row>
    <row r="23" customFormat="false" ht="15" hidden="false" customHeight="true" outlineLevel="0" collapsed="false">
      <c r="A23" s="21"/>
      <c r="B23" s="2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2"/>
      <c r="AE23" s="2"/>
    </row>
    <row r="24" customFormat="false" ht="15" hidden="false" customHeight="true" outlineLevel="0" collapsed="false">
      <c r="A24" s="20" t="s">
        <v>51</v>
      </c>
      <c r="B24" s="21"/>
      <c r="C24" s="2"/>
      <c r="D24" s="2"/>
      <c r="E24" s="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"/>
    </row>
    <row r="25" customFormat="false" ht="15" hidden="false" customHeight="true" outlineLevel="0" collapsed="false">
      <c r="A25" s="21"/>
      <c r="B25" s="15" t="s">
        <v>52</v>
      </c>
      <c r="C25" s="2"/>
      <c r="D25" s="2"/>
      <c r="E25" s="2"/>
      <c r="F25" s="24" t="s">
        <v>40</v>
      </c>
      <c r="G25" s="25" t="n">
        <v>0.2</v>
      </c>
      <c r="H25" s="25" t="n">
        <v>0</v>
      </c>
      <c r="I25" s="24" t="s">
        <v>40</v>
      </c>
      <c r="J25" s="25" t="n">
        <v>0</v>
      </c>
      <c r="K25" s="25" t="n">
        <v>0</v>
      </c>
      <c r="L25" s="25" t="n">
        <v>0</v>
      </c>
      <c r="M25" s="25" t="n">
        <v>0</v>
      </c>
      <c r="N25" s="25" t="n">
        <v>0</v>
      </c>
      <c r="O25" s="25" t="n">
        <v>0</v>
      </c>
      <c r="P25" s="25" t="n">
        <v>0</v>
      </c>
      <c r="Q25" s="25" t="n">
        <v>0</v>
      </c>
      <c r="R25" s="25" t="n">
        <v>0</v>
      </c>
      <c r="S25" s="25" t="n">
        <v>0</v>
      </c>
      <c r="T25" s="25" t="n">
        <v>0</v>
      </c>
      <c r="U25" s="25" t="n">
        <v>1</v>
      </c>
      <c r="V25" s="25" t="n">
        <v>0</v>
      </c>
      <c r="W25" s="25" t="n">
        <v>0</v>
      </c>
      <c r="X25" s="25" t="n">
        <v>0</v>
      </c>
      <c r="Y25" s="25" t="n">
        <v>0</v>
      </c>
      <c r="Z25" s="25" t="n">
        <v>0</v>
      </c>
      <c r="AA25" s="25" t="n">
        <v>0</v>
      </c>
      <c r="AB25" s="27" t="n">
        <f aca="false">AC25-SUM(F25:AA25)</f>
        <v>0</v>
      </c>
      <c r="AC25" s="25" t="n">
        <v>1.2</v>
      </c>
      <c r="AD25" s="56" t="n">
        <f aca="false">SUM(F25:AA25)</f>
        <v>1.2</v>
      </c>
      <c r="AE25" s="2"/>
    </row>
    <row r="26" customFormat="false" ht="15" hidden="false" customHeight="true" outlineLevel="0" collapsed="false">
      <c r="A26" s="21"/>
      <c r="B26" s="15"/>
      <c r="C26" s="15" t="s">
        <v>53</v>
      </c>
      <c r="D26" s="2"/>
      <c r="E26" s="2"/>
      <c r="F26" s="24" t="s">
        <v>40</v>
      </c>
      <c r="G26" s="25" t="n">
        <v>0</v>
      </c>
      <c r="H26" s="25" t="n">
        <v>0</v>
      </c>
      <c r="I26" s="24" t="s">
        <v>40</v>
      </c>
      <c r="J26" s="25" t="n">
        <v>0</v>
      </c>
      <c r="K26" s="25" t="n">
        <v>0</v>
      </c>
      <c r="L26" s="25" t="n">
        <v>0</v>
      </c>
      <c r="M26" s="25" t="n">
        <v>0</v>
      </c>
      <c r="N26" s="25" t="n">
        <v>0</v>
      </c>
      <c r="O26" s="25" t="n">
        <v>0</v>
      </c>
      <c r="P26" s="25" t="n">
        <v>0</v>
      </c>
      <c r="Q26" s="25" t="n">
        <v>0</v>
      </c>
      <c r="R26" s="25" t="n">
        <v>0</v>
      </c>
      <c r="S26" s="25" t="n">
        <v>0</v>
      </c>
      <c r="T26" s="25" t="n">
        <v>0</v>
      </c>
      <c r="U26" s="25" t="n">
        <v>0</v>
      </c>
      <c r="V26" s="25" t="n">
        <v>0</v>
      </c>
      <c r="W26" s="25" t="n">
        <v>0</v>
      </c>
      <c r="X26" s="25" t="n">
        <v>0</v>
      </c>
      <c r="Y26" s="25" t="n">
        <v>0</v>
      </c>
      <c r="Z26" s="25" t="n">
        <v>0</v>
      </c>
      <c r="AA26" s="25" t="n">
        <v>0</v>
      </c>
      <c r="AB26" s="27" t="n">
        <f aca="false">AC26-SUM(F26:AA26)</f>
        <v>0</v>
      </c>
      <c r="AC26" s="25" t="n">
        <v>0</v>
      </c>
      <c r="AD26" s="56" t="n">
        <f aca="false">SUM(F26:AA26)</f>
        <v>0</v>
      </c>
      <c r="AE26" s="2"/>
    </row>
    <row r="27" customFormat="false" ht="15" hidden="false" customHeight="true" outlineLevel="0" collapsed="false">
      <c r="A27" s="21"/>
      <c r="B27" s="15"/>
      <c r="C27" s="15" t="s">
        <v>54</v>
      </c>
      <c r="D27" s="2"/>
      <c r="E27" s="2"/>
      <c r="F27" s="24" t="s">
        <v>40</v>
      </c>
      <c r="G27" s="25" t="n">
        <v>0</v>
      </c>
      <c r="H27" s="25" t="n">
        <v>0</v>
      </c>
      <c r="I27" s="24" t="s">
        <v>40</v>
      </c>
      <c r="J27" s="25" t="n">
        <v>0</v>
      </c>
      <c r="K27" s="25" t="n">
        <v>0</v>
      </c>
      <c r="L27" s="25" t="n">
        <v>0</v>
      </c>
      <c r="M27" s="25" t="n">
        <v>0</v>
      </c>
      <c r="N27" s="25" t="n">
        <v>0</v>
      </c>
      <c r="O27" s="25" t="n">
        <v>0</v>
      </c>
      <c r="P27" s="25" t="n">
        <v>0</v>
      </c>
      <c r="Q27" s="25" t="n">
        <v>0</v>
      </c>
      <c r="R27" s="25" t="n">
        <v>0</v>
      </c>
      <c r="S27" s="25" t="n">
        <v>0</v>
      </c>
      <c r="T27" s="25" t="n">
        <v>0</v>
      </c>
      <c r="U27" s="25" t="n">
        <v>0</v>
      </c>
      <c r="V27" s="25" t="n">
        <v>0</v>
      </c>
      <c r="W27" s="25" t="n">
        <v>0</v>
      </c>
      <c r="X27" s="25" t="n">
        <v>0</v>
      </c>
      <c r="Y27" s="25" t="n">
        <v>0</v>
      </c>
      <c r="Z27" s="25" t="n">
        <v>0</v>
      </c>
      <c r="AA27" s="25" t="n">
        <v>0</v>
      </c>
      <c r="AB27" s="27" t="n">
        <f aca="false">AC27-SUM(F27:AA27)</f>
        <v>0</v>
      </c>
      <c r="AC27" s="25" t="n">
        <v>0</v>
      </c>
      <c r="AD27" s="56" t="n">
        <f aca="false">SUM(F27:AA27)</f>
        <v>0</v>
      </c>
      <c r="AE27" s="2"/>
    </row>
    <row r="28" customFormat="false" ht="15" hidden="false" customHeight="true" outlineLevel="0" collapsed="false">
      <c r="A28" s="21"/>
      <c r="B28" s="15"/>
      <c r="C28" s="15" t="s">
        <v>55</v>
      </c>
      <c r="D28" s="2"/>
      <c r="E28" s="2"/>
      <c r="F28" s="24" t="s">
        <v>40</v>
      </c>
      <c r="G28" s="25" t="n">
        <v>0</v>
      </c>
      <c r="H28" s="25" t="n">
        <v>0</v>
      </c>
      <c r="I28" s="24" t="s">
        <v>40</v>
      </c>
      <c r="J28" s="25" t="n">
        <v>0</v>
      </c>
      <c r="K28" s="25" t="n">
        <v>0.3</v>
      </c>
      <c r="L28" s="25" t="n">
        <v>0</v>
      </c>
      <c r="M28" s="26" t="n">
        <v>0.2</v>
      </c>
      <c r="N28" s="25" t="n">
        <v>0</v>
      </c>
      <c r="O28" s="25" t="n">
        <v>0</v>
      </c>
      <c r="P28" s="26" t="n">
        <v>0.1</v>
      </c>
      <c r="Q28" s="25" t="n">
        <v>0</v>
      </c>
      <c r="R28" s="25" t="n">
        <v>0</v>
      </c>
      <c r="S28" s="25" t="n">
        <v>0</v>
      </c>
      <c r="T28" s="25" t="n">
        <v>0</v>
      </c>
      <c r="U28" s="25" t="n">
        <v>0</v>
      </c>
      <c r="V28" s="26" t="n">
        <f aca="false">0.4+0.7</f>
        <v>1.1</v>
      </c>
      <c r="W28" s="26" t="n">
        <f aca="false">0.4+0.1</f>
        <v>0.5</v>
      </c>
      <c r="X28" s="26" t="n">
        <f aca="false">1.1+0.4</f>
        <v>1.5</v>
      </c>
      <c r="Y28" s="25" t="n">
        <v>0.2</v>
      </c>
      <c r="Z28" s="25" t="n">
        <v>0</v>
      </c>
      <c r="AA28" s="25" t="n">
        <v>0</v>
      </c>
      <c r="AB28" s="27" t="n">
        <f aca="false">AC28-SUM(F28:AA28)</f>
        <v>0</v>
      </c>
      <c r="AC28" s="25" t="n">
        <v>3.9</v>
      </c>
      <c r="AD28" s="56" t="n">
        <f aca="false">SUM(F28:AA28)</f>
        <v>3.9</v>
      </c>
      <c r="AE28" s="2"/>
    </row>
    <row r="29" customFormat="false" ht="15" hidden="false" customHeight="true" outlineLevel="0" collapsed="false">
      <c r="A29" s="21"/>
      <c r="B29" s="15" t="s">
        <v>56</v>
      </c>
      <c r="C29" s="2"/>
      <c r="D29" s="2"/>
      <c r="E29" s="2"/>
      <c r="F29" s="24" t="s">
        <v>40</v>
      </c>
      <c r="G29" s="25" t="n">
        <v>0</v>
      </c>
      <c r="H29" s="25" t="n">
        <v>0</v>
      </c>
      <c r="I29" s="24" t="s">
        <v>40</v>
      </c>
      <c r="J29" s="25" t="n">
        <v>0</v>
      </c>
      <c r="K29" s="25" t="n">
        <v>0</v>
      </c>
      <c r="L29" s="25" t="n">
        <v>0</v>
      </c>
      <c r="M29" s="25" t="n">
        <v>0</v>
      </c>
      <c r="N29" s="25" t="n">
        <v>0</v>
      </c>
      <c r="O29" s="25" t="n">
        <v>0</v>
      </c>
      <c r="P29" s="25" t="n">
        <v>0</v>
      </c>
      <c r="Q29" s="25" t="n">
        <v>0</v>
      </c>
      <c r="R29" s="25" t="n">
        <v>0</v>
      </c>
      <c r="S29" s="25" t="n">
        <v>0</v>
      </c>
      <c r="T29" s="25" t="n">
        <v>0</v>
      </c>
      <c r="U29" s="25" t="n">
        <v>0</v>
      </c>
      <c r="V29" s="25" t="n">
        <v>0</v>
      </c>
      <c r="W29" s="25" t="n">
        <v>0</v>
      </c>
      <c r="X29" s="25" t="n">
        <v>0</v>
      </c>
      <c r="Y29" s="25" t="n">
        <v>0</v>
      </c>
      <c r="Z29" s="25" t="n">
        <v>0</v>
      </c>
      <c r="AA29" s="25" t="n">
        <v>0</v>
      </c>
      <c r="AB29" s="27" t="n">
        <f aca="false">AC29-SUM(F29:AA29)</f>
        <v>0</v>
      </c>
      <c r="AC29" s="25" t="n">
        <v>0</v>
      </c>
      <c r="AD29" s="56" t="n">
        <f aca="false">SUM(F29:AA29)</f>
        <v>0</v>
      </c>
      <c r="AE29" s="2"/>
    </row>
    <row r="30" customFormat="false" ht="15" hidden="false" customHeight="true" outlineLevel="0" collapsed="false">
      <c r="A30" s="21"/>
      <c r="B30" s="15" t="s">
        <v>57</v>
      </c>
      <c r="C30" s="2"/>
      <c r="D30" s="2"/>
      <c r="E30" s="2"/>
      <c r="F30" s="24" t="s">
        <v>40</v>
      </c>
      <c r="G30" s="25" t="n">
        <v>0.2</v>
      </c>
      <c r="H30" s="25" t="n">
        <v>0.4</v>
      </c>
      <c r="I30" s="24" t="s">
        <v>40</v>
      </c>
      <c r="J30" s="25" t="n">
        <v>0.3</v>
      </c>
      <c r="K30" s="25" t="n">
        <v>0.1</v>
      </c>
      <c r="L30" s="25" t="n">
        <v>0.4</v>
      </c>
      <c r="M30" s="25" t="n">
        <v>0.1</v>
      </c>
      <c r="N30" s="25" t="n">
        <v>0.1</v>
      </c>
      <c r="O30" s="25" t="n">
        <v>0.3</v>
      </c>
      <c r="P30" s="25" t="n">
        <v>0.1</v>
      </c>
      <c r="Q30" s="25" t="n">
        <v>0.3</v>
      </c>
      <c r="R30" s="25" t="n">
        <v>0.2</v>
      </c>
      <c r="S30" s="25" t="n">
        <v>0.2</v>
      </c>
      <c r="T30" s="25" t="n">
        <v>0.1</v>
      </c>
      <c r="U30" s="25" t="n">
        <v>0.4</v>
      </c>
      <c r="V30" s="25" t="n">
        <v>0.6</v>
      </c>
      <c r="W30" s="25" t="n">
        <v>0.3</v>
      </c>
      <c r="X30" s="25" t="n">
        <v>0.1</v>
      </c>
      <c r="Y30" s="25" t="n">
        <v>0.2</v>
      </c>
      <c r="Z30" s="25" t="n">
        <v>0.2</v>
      </c>
      <c r="AA30" s="25" t="n">
        <v>0.4</v>
      </c>
      <c r="AB30" s="27" t="n">
        <f aca="false">AC30-SUM(F30:AA30)</f>
        <v>0.2</v>
      </c>
      <c r="AC30" s="25" t="n">
        <v>5.2</v>
      </c>
      <c r="AD30" s="56" t="n">
        <f aca="false">SUM(F30:AA30)</f>
        <v>5</v>
      </c>
      <c r="AE30" s="2"/>
    </row>
    <row r="31" customFormat="false" ht="15" hidden="false" customHeight="true" outlineLevel="0" collapsed="false">
      <c r="A31" s="21"/>
      <c r="B31" s="15"/>
      <c r="C31" s="15" t="s">
        <v>58</v>
      </c>
      <c r="D31" s="2"/>
      <c r="E31" s="5"/>
      <c r="F31" s="24" t="s">
        <v>40</v>
      </c>
      <c r="G31" s="25" t="n">
        <v>0</v>
      </c>
      <c r="H31" s="25" t="n">
        <v>0</v>
      </c>
      <c r="I31" s="24" t="s">
        <v>40</v>
      </c>
      <c r="J31" s="25" t="n">
        <v>0</v>
      </c>
      <c r="K31" s="25" t="n">
        <v>0</v>
      </c>
      <c r="L31" s="25" t="n">
        <v>0</v>
      </c>
      <c r="M31" s="25" t="n">
        <v>0</v>
      </c>
      <c r="N31" s="25" t="n">
        <v>0</v>
      </c>
      <c r="O31" s="25" t="n">
        <v>0</v>
      </c>
      <c r="P31" s="25" t="n">
        <v>0</v>
      </c>
      <c r="Q31" s="25" t="n">
        <v>0</v>
      </c>
      <c r="R31" s="25" t="n">
        <v>0</v>
      </c>
      <c r="S31" s="25" t="n">
        <v>0</v>
      </c>
      <c r="T31" s="25" t="n">
        <v>0</v>
      </c>
      <c r="U31" s="25" t="n">
        <v>0</v>
      </c>
      <c r="V31" s="25" t="n">
        <v>0</v>
      </c>
      <c r="W31" s="25" t="n">
        <v>0</v>
      </c>
      <c r="X31" s="25" t="n">
        <v>0</v>
      </c>
      <c r="Y31" s="25" t="n">
        <v>0</v>
      </c>
      <c r="Z31" s="25" t="n">
        <v>0</v>
      </c>
      <c r="AA31" s="25" t="n">
        <v>0</v>
      </c>
      <c r="AB31" s="27" t="n">
        <f aca="false">AC31-SUM(F31:AA31)</f>
        <v>0</v>
      </c>
      <c r="AC31" s="25" t="n">
        <v>0</v>
      </c>
      <c r="AD31" s="56" t="n">
        <f aca="false">SUM(F31:AA31)</f>
        <v>0</v>
      </c>
      <c r="AE31" s="2"/>
    </row>
    <row r="32" customFormat="false" ht="15" hidden="false" customHeight="true" outlineLevel="0" collapsed="false">
      <c r="A32" s="21"/>
      <c r="B32" s="15"/>
      <c r="C32" s="15" t="s">
        <v>136</v>
      </c>
      <c r="D32" s="2"/>
      <c r="E32" s="2"/>
      <c r="F32" s="24" t="s">
        <v>40</v>
      </c>
      <c r="G32" s="25" t="n">
        <v>0</v>
      </c>
      <c r="H32" s="25" t="n">
        <v>0</v>
      </c>
      <c r="I32" s="24" t="s">
        <v>40</v>
      </c>
      <c r="J32" s="25" t="n">
        <v>0</v>
      </c>
      <c r="K32" s="25" t="n">
        <v>0</v>
      </c>
      <c r="L32" s="25" t="n">
        <v>0</v>
      </c>
      <c r="M32" s="25" t="n">
        <v>0</v>
      </c>
      <c r="N32" s="25" t="n">
        <v>0</v>
      </c>
      <c r="O32" s="25" t="n">
        <v>0</v>
      </c>
      <c r="P32" s="25" t="n">
        <v>0</v>
      </c>
      <c r="Q32" s="25" t="n">
        <v>0</v>
      </c>
      <c r="R32" s="25" t="n">
        <v>0</v>
      </c>
      <c r="S32" s="25" t="n">
        <v>0</v>
      </c>
      <c r="T32" s="25" t="n">
        <v>0</v>
      </c>
      <c r="U32" s="25" t="n">
        <v>0</v>
      </c>
      <c r="V32" s="25" t="n">
        <v>0</v>
      </c>
      <c r="W32" s="25" t="n">
        <v>0</v>
      </c>
      <c r="X32" s="25" t="n">
        <v>0</v>
      </c>
      <c r="Y32" s="25" t="n">
        <v>0</v>
      </c>
      <c r="Z32" s="25" t="n">
        <v>0</v>
      </c>
      <c r="AA32" s="25" t="n">
        <v>0</v>
      </c>
      <c r="AB32" s="27" t="n">
        <f aca="false">AC32-SUM(F32:AA32)</f>
        <v>0</v>
      </c>
      <c r="AC32" s="25" t="n">
        <v>0</v>
      </c>
      <c r="AD32" s="56" t="n">
        <f aca="false">SUM(F32:AA32)</f>
        <v>0</v>
      </c>
      <c r="AE32" s="2"/>
    </row>
    <row r="33" customFormat="false" ht="15" hidden="false" customHeight="true" outlineLevel="0" collapsed="false">
      <c r="A33" s="21"/>
      <c r="B33" s="15" t="s">
        <v>60</v>
      </c>
      <c r="C33" s="2"/>
      <c r="D33" s="2"/>
      <c r="E33" s="2"/>
      <c r="F33" s="24" t="s">
        <v>40</v>
      </c>
      <c r="G33" s="25" t="n">
        <v>0</v>
      </c>
      <c r="H33" s="25" t="n">
        <v>0</v>
      </c>
      <c r="I33" s="24" t="s">
        <v>40</v>
      </c>
      <c r="J33" s="25" t="n">
        <v>0</v>
      </c>
      <c r="K33" s="25" t="n">
        <v>0</v>
      </c>
      <c r="L33" s="25" t="n">
        <v>0</v>
      </c>
      <c r="M33" s="25" t="n">
        <v>0</v>
      </c>
      <c r="N33" s="25" t="n">
        <v>0</v>
      </c>
      <c r="O33" s="25" t="n">
        <v>0</v>
      </c>
      <c r="P33" s="25" t="n">
        <v>0.1</v>
      </c>
      <c r="Q33" s="25" t="n">
        <v>0</v>
      </c>
      <c r="R33" s="25" t="n">
        <v>0</v>
      </c>
      <c r="S33" s="25" t="n">
        <v>0</v>
      </c>
      <c r="T33" s="25" t="n">
        <v>0</v>
      </c>
      <c r="U33" s="25" t="n">
        <v>0</v>
      </c>
      <c r="V33" s="25" t="n">
        <v>0</v>
      </c>
      <c r="W33" s="25" t="n">
        <v>0</v>
      </c>
      <c r="X33" s="25" t="n">
        <v>0</v>
      </c>
      <c r="Y33" s="25" t="n">
        <v>0</v>
      </c>
      <c r="Z33" s="25" t="n">
        <v>0</v>
      </c>
      <c r="AA33" s="25" t="n">
        <v>0</v>
      </c>
      <c r="AB33" s="27" t="n">
        <f aca="false">AC33-SUM(F33:AA33)</f>
        <v>0</v>
      </c>
      <c r="AC33" s="25" t="n">
        <v>0.1</v>
      </c>
      <c r="AD33" s="56" t="n">
        <f aca="false">SUM(F33:AA33)</f>
        <v>0.1</v>
      </c>
      <c r="AE33" s="2"/>
    </row>
    <row r="34" customFormat="false" ht="15" hidden="false" customHeight="true" outlineLevel="0" collapsed="false">
      <c r="A34" s="21"/>
      <c r="B34" s="15" t="s">
        <v>109</v>
      </c>
      <c r="C34" s="2"/>
      <c r="D34" s="2"/>
      <c r="E34" s="2"/>
      <c r="F34" s="24" t="s">
        <v>40</v>
      </c>
      <c r="G34" s="25" t="n">
        <v>0.1</v>
      </c>
      <c r="H34" s="25" t="n">
        <v>0.3</v>
      </c>
      <c r="I34" s="24" t="s">
        <v>40</v>
      </c>
      <c r="J34" s="25" t="n">
        <v>0.1</v>
      </c>
      <c r="K34" s="25" t="n">
        <v>0.1</v>
      </c>
      <c r="L34" s="25" t="n">
        <v>0.2</v>
      </c>
      <c r="M34" s="25" t="n">
        <v>0.1</v>
      </c>
      <c r="N34" s="25" t="n">
        <v>0.1</v>
      </c>
      <c r="O34" s="25" t="n">
        <v>0.2</v>
      </c>
      <c r="P34" s="25" t="n">
        <v>0.9</v>
      </c>
      <c r="Q34" s="25" t="n">
        <v>0.2</v>
      </c>
      <c r="R34" s="25" t="n">
        <v>0.2</v>
      </c>
      <c r="S34" s="25" t="n">
        <v>0.1</v>
      </c>
      <c r="T34" s="25" t="n">
        <v>0.2</v>
      </c>
      <c r="U34" s="25" t="n">
        <v>0.2</v>
      </c>
      <c r="V34" s="25" t="n">
        <v>0.2</v>
      </c>
      <c r="W34" s="25" t="n">
        <v>0.1</v>
      </c>
      <c r="X34" s="25" t="n">
        <v>0.1</v>
      </c>
      <c r="Y34" s="25" t="n">
        <v>0.1</v>
      </c>
      <c r="Z34" s="25" t="n">
        <v>0.2</v>
      </c>
      <c r="AA34" s="25" t="n">
        <v>0.2</v>
      </c>
      <c r="AB34" s="27" t="n">
        <f aca="false">AC34-SUM(F34:AA34)</f>
        <v>1</v>
      </c>
      <c r="AC34" s="25" t="n">
        <v>4.9</v>
      </c>
      <c r="AD34" s="56" t="n">
        <f aca="false">SUM(F34:AA34)</f>
        <v>3.9</v>
      </c>
      <c r="AE34" s="2"/>
    </row>
    <row r="35" customFormat="false" ht="15" hidden="false" customHeight="true" outlineLevel="0" collapsed="false">
      <c r="A35" s="21"/>
      <c r="B35" s="15" t="s">
        <v>62</v>
      </c>
      <c r="C35" s="2"/>
      <c r="D35" s="2"/>
      <c r="E35" s="2"/>
      <c r="F35" s="24" t="s">
        <v>40</v>
      </c>
      <c r="G35" s="25" t="n">
        <v>0</v>
      </c>
      <c r="H35" s="25" t="n">
        <v>0</v>
      </c>
      <c r="I35" s="24" t="s">
        <v>40</v>
      </c>
      <c r="J35" s="25" t="n">
        <v>0</v>
      </c>
      <c r="K35" s="25" t="n">
        <v>0</v>
      </c>
      <c r="L35" s="25" t="n">
        <v>0</v>
      </c>
      <c r="M35" s="25" t="n">
        <v>0</v>
      </c>
      <c r="N35" s="25" t="n">
        <v>0</v>
      </c>
      <c r="O35" s="25" t="n">
        <v>0</v>
      </c>
      <c r="P35" s="25" t="n">
        <v>0</v>
      </c>
      <c r="Q35" s="25" t="n">
        <v>0</v>
      </c>
      <c r="R35" s="25" t="n">
        <v>0</v>
      </c>
      <c r="S35" s="25" t="n">
        <v>0</v>
      </c>
      <c r="T35" s="25" t="n">
        <v>0</v>
      </c>
      <c r="U35" s="25" t="n">
        <v>0</v>
      </c>
      <c r="V35" s="25" t="n">
        <v>0</v>
      </c>
      <c r="W35" s="25" t="n">
        <v>0</v>
      </c>
      <c r="X35" s="25" t="n">
        <v>0</v>
      </c>
      <c r="Y35" s="25" t="n">
        <v>0</v>
      </c>
      <c r="Z35" s="25" t="n">
        <v>0</v>
      </c>
      <c r="AA35" s="25" t="n">
        <v>0</v>
      </c>
      <c r="AB35" s="27" t="n">
        <f aca="false">AC35-SUM(F35:AA35)</f>
        <v>0</v>
      </c>
      <c r="AC35" s="25" t="n">
        <v>0</v>
      </c>
      <c r="AD35" s="56" t="n">
        <f aca="false">SUM(F35:AA35)</f>
        <v>0</v>
      </c>
      <c r="AE35" s="2"/>
    </row>
    <row r="36" customFormat="false" ht="15" hidden="false" customHeight="true" outlineLevel="0" collapsed="false">
      <c r="A36" s="21"/>
      <c r="B36" s="15" t="s">
        <v>74</v>
      </c>
      <c r="C36" s="2"/>
      <c r="D36" s="2"/>
      <c r="E36" s="2"/>
      <c r="F36" s="24" t="s">
        <v>40</v>
      </c>
      <c r="G36" s="25" t="n">
        <v>0</v>
      </c>
      <c r="H36" s="25" t="n">
        <v>0</v>
      </c>
      <c r="I36" s="24" t="s">
        <v>40</v>
      </c>
      <c r="J36" s="25" t="n">
        <v>0</v>
      </c>
      <c r="K36" s="25" t="n">
        <v>0</v>
      </c>
      <c r="L36" s="25" t="n">
        <v>0</v>
      </c>
      <c r="M36" s="25" t="n">
        <v>0</v>
      </c>
      <c r="N36" s="25" t="n">
        <v>0</v>
      </c>
      <c r="O36" s="25" t="n">
        <v>0</v>
      </c>
      <c r="P36" s="25" t="n">
        <v>0</v>
      </c>
      <c r="Q36" s="25" t="n">
        <v>0</v>
      </c>
      <c r="R36" s="25" t="n">
        <v>0</v>
      </c>
      <c r="S36" s="25" t="n">
        <v>0</v>
      </c>
      <c r="T36" s="25" t="n">
        <v>0</v>
      </c>
      <c r="U36" s="25" t="n">
        <v>0</v>
      </c>
      <c r="V36" s="25" t="n">
        <v>0</v>
      </c>
      <c r="W36" s="25" t="n">
        <v>0</v>
      </c>
      <c r="X36" s="25" t="n">
        <v>0</v>
      </c>
      <c r="Y36" s="25" t="n">
        <v>0</v>
      </c>
      <c r="Z36" s="25" t="n">
        <v>0</v>
      </c>
      <c r="AA36" s="25" t="n">
        <v>0</v>
      </c>
      <c r="AB36" s="27" t="n">
        <f aca="false">AC36-SUM(F36:AA36)</f>
        <v>0</v>
      </c>
      <c r="AC36" s="25" t="n">
        <v>0</v>
      </c>
      <c r="AD36" s="56" t="n">
        <f aca="false">SUM(F36:AA36)</f>
        <v>0</v>
      </c>
      <c r="AE36" s="2"/>
    </row>
    <row r="37" customFormat="false" ht="15" hidden="false" customHeight="true" outlineLevel="0" collapsed="false">
      <c r="A37" s="21"/>
      <c r="B37" s="15" t="s">
        <v>74</v>
      </c>
      <c r="C37" s="2"/>
      <c r="D37" s="2"/>
      <c r="E37" s="2"/>
      <c r="F37" s="24" t="s">
        <v>40</v>
      </c>
      <c r="G37" s="25" t="n">
        <v>0</v>
      </c>
      <c r="H37" s="25" t="n">
        <v>0</v>
      </c>
      <c r="I37" s="24" t="s">
        <v>40</v>
      </c>
      <c r="J37" s="25" t="n">
        <v>0</v>
      </c>
      <c r="K37" s="25" t="n">
        <v>0</v>
      </c>
      <c r="L37" s="25" t="n">
        <v>0</v>
      </c>
      <c r="M37" s="25" t="n">
        <v>0</v>
      </c>
      <c r="N37" s="25" t="n">
        <v>0</v>
      </c>
      <c r="O37" s="25" t="n">
        <v>0</v>
      </c>
      <c r="P37" s="25" t="n">
        <v>0</v>
      </c>
      <c r="Q37" s="25" t="n">
        <v>0</v>
      </c>
      <c r="R37" s="25" t="n">
        <v>0</v>
      </c>
      <c r="S37" s="25" t="n">
        <v>0</v>
      </c>
      <c r="T37" s="25" t="n">
        <v>0</v>
      </c>
      <c r="U37" s="25" t="n">
        <v>0</v>
      </c>
      <c r="V37" s="25" t="n">
        <v>0</v>
      </c>
      <c r="W37" s="25" t="n">
        <v>0</v>
      </c>
      <c r="X37" s="25" t="n">
        <v>0</v>
      </c>
      <c r="Y37" s="25" t="n">
        <v>0</v>
      </c>
      <c r="Z37" s="25" t="n">
        <v>0</v>
      </c>
      <c r="AA37" s="25" t="n">
        <v>0</v>
      </c>
      <c r="AB37" s="27" t="n">
        <f aca="false">AC37-SUM(F37:AA37)</f>
        <v>0</v>
      </c>
      <c r="AC37" s="25" t="n">
        <v>0</v>
      </c>
      <c r="AD37" s="56" t="n">
        <f aca="false">SUM(F37:AA37)</f>
        <v>0</v>
      </c>
      <c r="AE37" s="2"/>
    </row>
    <row r="38" customFormat="false" ht="15" hidden="false" customHeight="true" outlineLevel="0" collapsed="false">
      <c r="A38" s="21"/>
      <c r="B38" s="15" t="s">
        <v>74</v>
      </c>
      <c r="C38" s="2"/>
      <c r="D38" s="2"/>
      <c r="E38" s="2"/>
      <c r="F38" s="24" t="s">
        <v>40</v>
      </c>
      <c r="G38" s="25" t="n">
        <v>0</v>
      </c>
      <c r="H38" s="25" t="n">
        <v>0</v>
      </c>
      <c r="I38" s="24" t="s">
        <v>40</v>
      </c>
      <c r="J38" s="25" t="n">
        <v>0</v>
      </c>
      <c r="K38" s="25" t="n">
        <v>0</v>
      </c>
      <c r="L38" s="25" t="n">
        <v>0</v>
      </c>
      <c r="M38" s="25" t="n">
        <v>0</v>
      </c>
      <c r="N38" s="25" t="n">
        <v>0</v>
      </c>
      <c r="O38" s="25" t="n">
        <v>0</v>
      </c>
      <c r="P38" s="25" t="n">
        <v>0</v>
      </c>
      <c r="Q38" s="25" t="n">
        <v>0</v>
      </c>
      <c r="R38" s="25" t="n">
        <v>0</v>
      </c>
      <c r="S38" s="25" t="n">
        <v>0</v>
      </c>
      <c r="T38" s="25" t="n">
        <v>0</v>
      </c>
      <c r="U38" s="25" t="n">
        <v>0</v>
      </c>
      <c r="V38" s="25" t="n">
        <v>0</v>
      </c>
      <c r="W38" s="25" t="n">
        <v>0</v>
      </c>
      <c r="X38" s="25" t="n">
        <v>0</v>
      </c>
      <c r="Y38" s="25" t="n">
        <v>0</v>
      </c>
      <c r="Z38" s="25" t="n">
        <v>0</v>
      </c>
      <c r="AA38" s="25" t="n">
        <v>0</v>
      </c>
      <c r="AB38" s="27" t="n">
        <f aca="false">AC38-SUM(F38:AA38)</f>
        <v>0</v>
      </c>
      <c r="AC38" s="25" t="n">
        <v>0</v>
      </c>
      <c r="AD38" s="56" t="n">
        <f aca="false">SUM(F38:AA38)</f>
        <v>0</v>
      </c>
      <c r="AE38" s="2"/>
    </row>
    <row r="39" customFormat="false" ht="15" hidden="false" customHeight="true" outlineLevel="0" collapsed="false">
      <c r="A39" s="21"/>
      <c r="B39" s="15" t="s">
        <v>65</v>
      </c>
      <c r="C39" s="2"/>
      <c r="D39" s="2"/>
      <c r="E39" s="2"/>
      <c r="F39" s="32" t="s">
        <v>40</v>
      </c>
      <c r="G39" s="39" t="n">
        <v>0</v>
      </c>
      <c r="H39" s="39" t="n">
        <v>0.1</v>
      </c>
      <c r="I39" s="32" t="s">
        <v>40</v>
      </c>
      <c r="J39" s="39" t="n">
        <v>0</v>
      </c>
      <c r="K39" s="39" t="n">
        <v>0</v>
      </c>
      <c r="L39" s="39" t="n">
        <v>0</v>
      </c>
      <c r="M39" s="39" t="n">
        <v>0</v>
      </c>
      <c r="N39" s="39" t="n">
        <v>0</v>
      </c>
      <c r="O39" s="39" t="n">
        <v>0</v>
      </c>
      <c r="P39" s="39" t="n">
        <v>0</v>
      </c>
      <c r="Q39" s="39" t="n">
        <v>0</v>
      </c>
      <c r="R39" s="39" t="n">
        <v>0</v>
      </c>
      <c r="S39" s="39" t="n">
        <v>0</v>
      </c>
      <c r="T39" s="39" t="n">
        <v>0</v>
      </c>
      <c r="U39" s="39" t="n">
        <v>0</v>
      </c>
      <c r="V39" s="39" t="n">
        <v>0</v>
      </c>
      <c r="W39" s="39" t="n">
        <v>0</v>
      </c>
      <c r="X39" s="39" t="n">
        <v>0</v>
      </c>
      <c r="Y39" s="39" t="n">
        <v>0</v>
      </c>
      <c r="Z39" s="39" t="n">
        <v>0</v>
      </c>
      <c r="AA39" s="39" t="n">
        <v>0</v>
      </c>
      <c r="AB39" s="34" t="n">
        <f aca="false">AC39-SUM(F39:AA39)</f>
        <v>0</v>
      </c>
      <c r="AC39" s="33" t="n">
        <v>0.1</v>
      </c>
      <c r="AD39" s="44" t="n">
        <f aca="false">SUM(F39:AA39)</f>
        <v>0.1</v>
      </c>
      <c r="AE39" s="2"/>
    </row>
    <row r="40" customFormat="false" ht="3.95" hidden="false" customHeight="true" outlineLevel="0" collapsed="false">
      <c r="A40" s="21"/>
      <c r="B40" s="2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2"/>
      <c r="AE40" s="2"/>
    </row>
    <row r="41" customFormat="false" ht="15" hidden="false" customHeight="true" outlineLevel="0" collapsed="false">
      <c r="A41" s="21"/>
      <c r="B41" s="21"/>
      <c r="C41" s="20" t="s">
        <v>66</v>
      </c>
      <c r="D41" s="2"/>
      <c r="E41" s="2"/>
      <c r="F41" s="37" t="n">
        <f aca="false">SUM(F25:F39)</f>
        <v>0</v>
      </c>
      <c r="G41" s="37" t="n">
        <f aca="false">SUM(G25:G39)</f>
        <v>0.5</v>
      </c>
      <c r="H41" s="37" t="n">
        <f aca="false">SUM(H25:H39)</f>
        <v>0.8</v>
      </c>
      <c r="I41" s="37" t="n">
        <f aca="false">SUM(I25:I39)</f>
        <v>0</v>
      </c>
      <c r="J41" s="37" t="n">
        <f aca="false">SUM(J25:J39)</f>
        <v>0.4</v>
      </c>
      <c r="K41" s="37" t="n">
        <f aca="false">SUM(K25:K39)</f>
        <v>0.5</v>
      </c>
      <c r="L41" s="37" t="n">
        <f aca="false">SUM(L25:L39)</f>
        <v>0.6</v>
      </c>
      <c r="M41" s="37" t="n">
        <f aca="false">SUM(M25:M39)</f>
        <v>0.4</v>
      </c>
      <c r="N41" s="37" t="n">
        <f aca="false">SUM(N25:N39)</f>
        <v>0.2</v>
      </c>
      <c r="O41" s="37" t="n">
        <f aca="false">SUM(O25:O39)</f>
        <v>0.5</v>
      </c>
      <c r="P41" s="37" t="n">
        <f aca="false">SUM(P25:P39)</f>
        <v>1.2</v>
      </c>
      <c r="Q41" s="37" t="n">
        <f aca="false">SUM(Q25:Q39)</f>
        <v>0.5</v>
      </c>
      <c r="R41" s="37" t="n">
        <f aca="false">SUM(R25:R39)</f>
        <v>0.4</v>
      </c>
      <c r="S41" s="37" t="n">
        <f aca="false">SUM(S25:S39)</f>
        <v>0.3</v>
      </c>
      <c r="T41" s="37" t="n">
        <f aca="false">SUM(T25:T39)</f>
        <v>0.3</v>
      </c>
      <c r="U41" s="37" t="n">
        <f aca="false">SUM(U25:U39)</f>
        <v>1.6</v>
      </c>
      <c r="V41" s="37" t="n">
        <f aca="false">SUM(V25:V39)</f>
        <v>1.9</v>
      </c>
      <c r="W41" s="37" t="n">
        <f aca="false">SUM(W25:W39)</f>
        <v>0.9</v>
      </c>
      <c r="X41" s="37" t="n">
        <f aca="false">SUM(X25:X39)</f>
        <v>1.7</v>
      </c>
      <c r="Y41" s="37" t="n">
        <f aca="false">SUM(Y25:Y39)</f>
        <v>0.5</v>
      </c>
      <c r="Z41" s="37" t="n">
        <f aca="false">SUM(Z25:Z39)</f>
        <v>0.4</v>
      </c>
      <c r="AA41" s="37" t="n">
        <f aca="false">SUM(AA25:AA39)</f>
        <v>0.6</v>
      </c>
      <c r="AB41" s="37" t="n">
        <f aca="false">SUM(AB25:AB39)</f>
        <v>1.2</v>
      </c>
      <c r="AC41" s="37" t="n">
        <f aca="false">SUM(AC25:AC39)</f>
        <v>15.4</v>
      </c>
      <c r="AD41" s="37" t="n">
        <f aca="false">SUM(AD25:AD39)</f>
        <v>14.2</v>
      </c>
      <c r="AE41" s="2"/>
    </row>
    <row r="42" customFormat="false" ht="15" hidden="false" customHeight="true" outlineLevel="0" collapsed="false">
      <c r="A42" s="21"/>
      <c r="B42" s="21"/>
      <c r="C42" s="2"/>
      <c r="D42" s="2"/>
      <c r="E42" s="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"/>
    </row>
    <row r="43" customFormat="false" ht="15" hidden="false" customHeight="true" outlineLevel="0" collapsed="false">
      <c r="A43" s="40" t="s">
        <v>67</v>
      </c>
      <c r="B43" s="41"/>
      <c r="C43" s="42"/>
      <c r="D43" s="42"/>
      <c r="E43" s="42"/>
      <c r="F43" s="43" t="n">
        <f aca="false">F22-F41</f>
        <v>0</v>
      </c>
      <c r="G43" s="43" t="n">
        <f aca="false">G22-G41</f>
        <v>-0.4</v>
      </c>
      <c r="H43" s="43" t="n">
        <f aca="false">H22-H41</f>
        <v>-0.4</v>
      </c>
      <c r="I43" s="43" t="n">
        <f aca="false">I22-I41</f>
        <v>0</v>
      </c>
      <c r="J43" s="43" t="n">
        <f aca="false">J22-J41</f>
        <v>-0.4</v>
      </c>
      <c r="K43" s="43" t="n">
        <f aca="false">K22-K41</f>
        <v>-0.5</v>
      </c>
      <c r="L43" s="43" t="n">
        <f aca="false">L22-L41</f>
        <v>-0.5</v>
      </c>
      <c r="M43" s="43" t="n">
        <f aca="false">M22-M41</f>
        <v>-0.1</v>
      </c>
      <c r="N43" s="43" t="n">
        <f aca="false">N22-N41</f>
        <v>0.4</v>
      </c>
      <c r="O43" s="43" t="n">
        <f aca="false">O22-O41</f>
        <v>19.1</v>
      </c>
      <c r="P43" s="43" t="n">
        <f aca="false">P22-P41</f>
        <v>-0.6</v>
      </c>
      <c r="Q43" s="43" t="n">
        <f aca="false">Q22-Q41</f>
        <v>-0.4</v>
      </c>
      <c r="R43" s="43" t="n">
        <f aca="false">R22-R41</f>
        <v>0.4</v>
      </c>
      <c r="S43" s="43" t="n">
        <f aca="false">S22-S41</f>
        <v>-0.2</v>
      </c>
      <c r="T43" s="43" t="n">
        <f aca="false">T22-T41</f>
        <v>-0.3</v>
      </c>
      <c r="U43" s="43" t="n">
        <f aca="false">U22-U41</f>
        <v>-1.2</v>
      </c>
      <c r="V43" s="43" t="n">
        <f aca="false">V22-V41</f>
        <v>1.7</v>
      </c>
      <c r="W43" s="43" t="n">
        <f aca="false">W22-W41</f>
        <v>-0.7</v>
      </c>
      <c r="X43" s="43" t="n">
        <f aca="false">X22-X41</f>
        <v>4.8</v>
      </c>
      <c r="Y43" s="43" t="n">
        <f aca="false">Y22-Y41</f>
        <v>0.8</v>
      </c>
      <c r="Z43" s="43" t="n">
        <f aca="false">Z22-Z41</f>
        <v>-0.2</v>
      </c>
      <c r="AA43" s="43" t="n">
        <f aca="false">AA22-AA41</f>
        <v>-0.5</v>
      </c>
      <c r="AB43" s="43" t="n">
        <f aca="false">AB22-AB41</f>
        <v>-1.2</v>
      </c>
      <c r="AC43" s="43" t="n">
        <f aca="false">AC22-AC41</f>
        <v>19.6</v>
      </c>
      <c r="AD43" s="43" t="n">
        <f aca="false">AD22-AD41</f>
        <v>20.8</v>
      </c>
      <c r="AE43" s="2"/>
    </row>
    <row r="44" customFormat="false" ht="12.75" hidden="false" customHeight="true" outlineLevel="0" collapsed="false">
      <c r="A44" s="40"/>
      <c r="B44" s="41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2"/>
    </row>
    <row r="45" customFormat="false" ht="12" hidden="false" customHeight="true" outlineLevel="0" collapsed="false">
      <c r="A45" s="40"/>
      <c r="B45" s="20"/>
      <c r="C45" s="42"/>
      <c r="D45" s="42"/>
      <c r="E45" s="42"/>
      <c r="F45" s="32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4"/>
      <c r="AC45" s="33"/>
      <c r="AD45" s="44"/>
      <c r="AE45" s="2"/>
    </row>
    <row r="46" customFormat="false" ht="12" hidden="false" customHeight="true" outlineLevel="0" collapsed="false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2"/>
    </row>
    <row r="47" customFormat="false" ht="12" hidden="false" customHeight="true" outlineLevel="0" collapsed="false">
      <c r="A47" s="40"/>
      <c r="B47" s="41"/>
      <c r="C47" s="42"/>
      <c r="D47" s="42"/>
      <c r="E47" s="42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2"/>
    </row>
    <row r="48" customFormat="false" ht="12" hidden="false" customHeight="true" outlineLevel="0" collapsed="false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2"/>
    </row>
    <row r="49" customFormat="false" ht="12" hidden="false" customHeight="true" outlineLevel="0" collapsed="false">
      <c r="A49" s="40"/>
      <c r="B49" s="41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2"/>
    </row>
    <row r="50" customFormat="false" ht="12" hidden="false" customHeight="true" outlineLevel="0" collapsed="false">
      <c r="A50" s="40"/>
      <c r="B50" s="41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2"/>
    </row>
    <row r="51" customFormat="false" ht="12" hidden="false" customHeight="true" outlineLevel="0" collapsed="false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2"/>
    </row>
    <row r="52" customFormat="false" ht="12" hidden="false" customHeight="true" outlineLevel="0" collapsed="false">
      <c r="A52" s="40"/>
      <c r="B52" s="41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2"/>
    </row>
    <row r="53" customFormat="false" ht="12" hidden="false" customHeight="true" outlineLevel="0" collapsed="false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2"/>
    </row>
    <row r="54" customFormat="false" ht="12" hidden="false" customHeight="true" outlineLevel="0" collapsed="false">
      <c r="A54" s="40"/>
      <c r="B54" s="41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2"/>
    </row>
    <row r="55" customFormat="false" ht="12" hidden="false" customHeight="true" outlineLevel="0" collapsed="false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2"/>
    </row>
    <row r="56" customFormat="false" ht="12" hidden="false" customHeight="true" outlineLevel="0" collapsed="false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2"/>
    </row>
    <row r="57" customFormat="false" ht="12" hidden="false" customHeight="true" outlineLevel="0" collapsed="false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5" t="n">
        <f aca="true">NOW()</f>
        <v>45926.9584545441</v>
      </c>
      <c r="AE57" s="2"/>
    </row>
    <row r="58" customFormat="false" ht="12" hidden="false" customHeight="true" outlineLevel="0" collapsed="false">
      <c r="A58" s="46" t="str">
        <f aca="true">CELL("FILENAME")</f>
        <v>'file:///mnt/12tb/@roms/datasets/enron/EDRM Enron Email Data Set v2 XML/filtered-attachments/xls/NNG_TWDAY01.xls'#$NNG-Jul</v>
      </c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7" t="n">
        <f aca="true">NOW()</f>
        <v>45926.9584545442</v>
      </c>
      <c r="AE58" s="2"/>
    </row>
    <row r="59" customFormat="false" ht="3.95" hidden="false" customHeight="true" outlineLevel="0" collapsed="false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2"/>
      <c r="AE59" s="2"/>
    </row>
    <row r="60" customFormat="false" ht="14.65" hidden="false" customHeight="false" outlineLevel="0" collapsed="false">
      <c r="AD60" s="48"/>
    </row>
    <row r="61" customFormat="false" ht="14.65" hidden="false" customHeight="false" outlineLevel="0" collapsed="false">
      <c r="AD61" s="48"/>
    </row>
    <row r="62" customFormat="false" ht="12" hidden="false" customHeight="true" outlineLevel="0" collapsed="false">
      <c r="B62" s="49"/>
      <c r="C62" s="49"/>
    </row>
    <row r="63" customFormat="false" ht="12" hidden="false" customHeight="true" outlineLevel="0" collapsed="false">
      <c r="C63" s="49"/>
    </row>
    <row r="64" customFormat="false" ht="12" hidden="false" customHeight="true" outlineLevel="0" collapsed="false">
      <c r="C64" s="49"/>
    </row>
    <row r="65" customFormat="false" ht="12" hidden="false" customHeight="true" outlineLevel="0" collapsed="false"/>
    <row r="68" customFormat="false" ht="12" hidden="false" customHeight="true" outlineLevel="0" collapsed="false">
      <c r="B68" s="49"/>
      <c r="C68" s="49"/>
    </row>
    <row r="69" customFormat="false" ht="12" hidden="false" customHeight="true" outlineLevel="0" collapsed="false">
      <c r="C69" s="49"/>
    </row>
    <row r="70" customFormat="false" ht="12" hidden="false" customHeight="true" outlineLevel="0" collapsed="false">
      <c r="C70" s="49"/>
    </row>
    <row r="71" customFormat="false" ht="12" hidden="false" customHeight="true" outlineLevel="0" collapsed="false">
      <c r="C71" s="49"/>
    </row>
    <row r="72" customFormat="false" ht="14.65" hidden="false" customHeight="false" outlineLevel="0" collapsed="false">
      <c r="C72" s="49"/>
    </row>
    <row r="73" customFormat="false" ht="14.65" hidden="false" customHeight="false" outlineLevel="0" collapsed="false">
      <c r="C73" s="49"/>
    </row>
    <row r="74" customFormat="false" ht="12" hidden="false" customHeight="true" outlineLevel="0" collapsed="false">
      <c r="C74" s="49"/>
    </row>
    <row r="75" customFormat="false" ht="12" hidden="false" customHeight="true" outlineLevel="0" collapsed="false"/>
    <row r="76" customFormat="false" ht="12" hidden="false" customHeight="true" outlineLevel="0" collapsed="false"/>
    <row r="77" customFormat="false" ht="12" hidden="false" customHeight="true" outlineLevel="0" collapsed="false"/>
    <row r="78" customFormat="false" ht="12" hidden="false" customHeight="true" outlineLevel="0" collapsed="false"/>
    <row r="79" customFormat="false" ht="12" hidden="false" customHeight="true" outlineLevel="0" collapsed="false"/>
    <row r="80" customFormat="false" ht="12" hidden="false" customHeight="true" outlineLevel="0" collapsed="false"/>
    <row r="81" customFormat="false" ht="12" hidden="false" customHeight="true" outlineLevel="0" collapsed="false"/>
    <row r="82" customFormat="false" ht="12" hidden="false" customHeight="true" outlineLevel="0" collapsed="false"/>
    <row r="83" customFormat="false" ht="12" hidden="false" customHeight="true" outlineLevel="0" collapsed="false"/>
    <row r="84" customFormat="false" ht="3.95" hidden="false" customHeight="true" outlineLevel="0" collapsed="false"/>
    <row r="85" customFormat="false" ht="12" hidden="false" customHeight="true" outlineLevel="0" collapsed="false"/>
    <row r="86" customFormat="false" ht="3.95" hidden="false" customHeight="true" outlineLevel="0" collapsed="false"/>
    <row r="87" customFormat="false" ht="12" hidden="false" customHeight="true" outlineLevel="0" collapsed="false"/>
    <row r="88" customFormat="false" ht="12" hidden="false" customHeight="true" outlineLevel="0" collapsed="false"/>
    <row r="90" customFormat="false" ht="12" hidden="false" customHeight="true" outlineLevel="0" collapsed="false"/>
    <row r="93" customFormat="false" ht="12" hidden="false" customHeight="true" outlineLevel="0" collapsed="false"/>
    <row r="96" customFormat="false" ht="12" hidden="false" customHeight="true" outlineLevel="0" collapsed="false"/>
    <row r="97" customFormat="false" ht="12" hidden="false" customHeight="true" outlineLevel="0" collapsed="false"/>
    <row r="99" customFormat="false" ht="12" hidden="false" customHeight="true" outlineLevel="0" collapsed="false"/>
    <row r="101" customFormat="false" ht="12" hidden="false" customHeight="true" outlineLevel="0" collapsed="false"/>
    <row r="102" customFormat="false" ht="12" hidden="false" customHeight="true" outlineLevel="0" collapsed="false"/>
    <row r="103" customFormat="false" ht="12" hidden="false" customHeight="true" outlineLevel="0" collapsed="false"/>
    <row r="105" customFormat="false" ht="12" hidden="false" customHeight="true" outlineLevel="0" collapsed="false"/>
    <row r="109" customFormat="false" ht="12" hidden="false" customHeight="true" outlineLevel="0" collapsed="false"/>
    <row r="110" customFormat="false" ht="3.95" hidden="false" customHeight="true" outlineLevel="0" collapsed="false"/>
    <row r="112" customFormat="false" ht="6" hidden="false" customHeight="true" outlineLevel="0" collapsed="false"/>
    <row r="114" customFormat="false" ht="6" hidden="false" customHeight="true" outlineLevel="0" collapsed="false"/>
    <row r="115" customFormat="false" ht="12" hidden="false" customHeight="true" outlineLevel="0" collapsed="false"/>
    <row r="116" customFormat="false" ht="12" hidden="false" customHeight="true" outlineLevel="0" collapsed="false"/>
    <row r="117" customFormat="false" ht="12" hidden="false" customHeight="true" outlineLevel="0" collapsed="false"/>
    <row r="118" customFormat="false" ht="12" hidden="false" customHeight="true" outlineLevel="0" collapsed="false"/>
    <row r="119" customFormat="false" ht="12" hidden="false" customHeight="true" outlineLevel="0" collapsed="false"/>
    <row r="120" customFormat="false" ht="3.95" hidden="false" customHeight="true" outlineLevel="0" collapsed="false"/>
    <row r="122" customFormat="false" ht="6" hidden="false" customHeight="true" outlineLevel="0" collapsed="false"/>
    <row r="125" customFormat="false" ht="6" hidden="false" customHeight="true" outlineLevel="0" collapsed="false"/>
    <row r="128" customFormat="false" ht="6" hidden="false" customHeight="true" outlineLevel="0" collapsed="false"/>
    <row r="131" customFormat="false" ht="6" hidden="false" customHeight="true" outlineLevel="0" collapsed="false"/>
    <row r="135" customFormat="false" ht="8.1" hidden="false" customHeight="true" outlineLevel="0" collapsed="false"/>
  </sheetData>
  <mergeCells count="3">
    <mergeCell ref="A1:AD1"/>
    <mergeCell ref="A2:AD2"/>
    <mergeCell ref="A3:AD3"/>
  </mergeCells>
  <printOptions headings="false" gridLines="false" gridLinesSet="true" horizontalCentered="true" verticalCentered="false"/>
  <pageMargins left="0.25" right="0.25" top="0.7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135"/>
  <sheetViews>
    <sheetView showFormulas="false" showGridLines="false" showRowColHeaders="true" showZeros="true" rightToLeft="false" tabSelected="false" showOutlineSymbols="true" defaultGridColor="true" view="normal" topLeftCell="A7" colorId="64" zoomScale="100" zoomScaleNormal="100" zoomScalePageLayoutView="100" workbookViewId="0">
      <pane xSplit="5" ySplit="3" topLeftCell="W10" activePane="bottomRight" state="frozen"/>
      <selection pane="topLeft" activeCell="A7" activeCellId="0" sqref="A7"/>
      <selection pane="topRight" activeCell="W7" activeCellId="0" sqref="W7"/>
      <selection pane="bottomLeft" activeCell="A10" activeCellId="0" sqref="A10"/>
      <selection pane="bottomRight" activeCell="AC11" activeCellId="0" sqref="AC11 AC11"/>
    </sheetView>
  </sheetViews>
  <sheetFormatPr defaultColWidth="9.70703125" defaultRowHeight="14.65" customHeight="true" zeroHeight="false" outlineLevelRow="0" outlineLevelCol="0"/>
  <cols>
    <col collapsed="false" customWidth="true" hidden="false" outlineLevel="0" max="2" min="1" style="0" width="1.7"/>
    <col collapsed="false" customWidth="true" hidden="false" outlineLevel="0" max="4" min="3" style="0" width="15.7"/>
    <col collapsed="false" customWidth="true" hidden="false" outlineLevel="0" max="5" min="5" style="0" width="10.71"/>
    <col collapsed="false" customWidth="true" hidden="false" outlineLevel="0" max="28" min="6" style="0" width="5.71"/>
    <col collapsed="false" customWidth="true" hidden="false" outlineLevel="0" max="30" min="29" style="0" width="8.7"/>
    <col collapsed="false" customWidth="true" hidden="false" outlineLevel="0" max="36" min="35" style="0" width="2.7"/>
    <col collapsed="false" customWidth="true" hidden="false" outlineLevel="0" max="37" min="37" style="0" width="3.7"/>
    <col collapsed="false" customWidth="true" hidden="false" outlineLevel="0" max="53" min="41" style="0" width="6.7"/>
    <col collapsed="false" customWidth="true" hidden="false" outlineLevel="0" max="55" min="54" style="0" width="7.7"/>
    <col collapsed="false" customWidth="true" hidden="false" outlineLevel="0" max="56" min="56" style="0" width="2.7"/>
  </cols>
  <sheetData>
    <row r="1" customFormat="false" ht="15" hidden="false" customHeight="true" outlineLevel="0" collapsed="false">
      <c r="A1" s="1" t="s">
        <v>70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2"/>
    </row>
    <row r="2" customFormat="false" ht="15" hidden="false" customHeight="true" outlineLevel="0" collapsed="false">
      <c r="A2" s="50" t="str">
        <f aca="false">'NNG-Jul'!A2</f>
        <v>JULY, 2001 CASH FLOW - DIRECT METHOD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2"/>
    </row>
    <row r="3" customFormat="false" ht="15" hidden="false" customHeight="true" outlineLevel="0" collapsed="false">
      <c r="A3" s="51" t="str">
        <f aca="false">'NNG-Jul'!A3</f>
        <v>(Millions of Dollars)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2"/>
    </row>
    <row r="4" customFormat="false" ht="12" hidden="false" customHeight="true" outlineLevel="0" collapsed="false">
      <c r="A4" s="5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6"/>
      <c r="T4" s="7"/>
      <c r="U4" s="7"/>
      <c r="V4" s="7"/>
      <c r="W4" s="7"/>
      <c r="X4" s="2"/>
      <c r="Y4" s="2"/>
      <c r="Z4" s="2"/>
      <c r="AA4" s="2"/>
      <c r="AB4" s="2"/>
      <c r="AC4" s="2"/>
      <c r="AD4" s="2"/>
      <c r="AE4" s="2"/>
    </row>
    <row r="5" customFormat="false" ht="12" hidden="false" customHeight="true" outlineLevel="0" collapsed="false">
      <c r="A5" s="5"/>
      <c r="B5" s="8"/>
      <c r="C5" s="9"/>
      <c r="D5" s="9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10"/>
      <c r="S5" s="10"/>
      <c r="T5" s="11"/>
      <c r="U5" s="12"/>
      <c r="V5" s="11"/>
      <c r="W5" s="11"/>
      <c r="X5" s="10"/>
      <c r="Y5" s="10"/>
      <c r="Z5" s="10"/>
      <c r="AA5" s="13"/>
      <c r="AB5" s="14"/>
      <c r="AC5" s="2"/>
      <c r="AD5" s="2"/>
      <c r="AE5" s="2"/>
    </row>
    <row r="6" customFormat="false" ht="12" hidden="false" customHeight="true" outlineLevel="0" collapsed="false">
      <c r="A6" s="5"/>
      <c r="B6" s="8"/>
      <c r="C6" s="9"/>
      <c r="D6" s="9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10"/>
      <c r="S6" s="10"/>
      <c r="T6" s="11"/>
      <c r="U6" s="12"/>
      <c r="V6" s="11"/>
      <c r="W6" s="11"/>
      <c r="X6" s="10"/>
      <c r="Y6" s="10"/>
      <c r="Z6" s="10"/>
      <c r="AA6" s="13"/>
      <c r="AB6" s="14"/>
      <c r="AC6" s="2"/>
      <c r="AD6" s="2"/>
      <c r="AE6" s="2"/>
    </row>
    <row r="7" customFormat="false" ht="12" hidden="false" customHeight="true" outlineLevel="0" collapsed="false">
      <c r="A7" s="5"/>
      <c r="B7" s="8"/>
      <c r="C7" s="9"/>
      <c r="D7" s="9"/>
      <c r="E7" s="2"/>
      <c r="F7" s="52" t="n">
        <f aca="false">'NNG-Jul'!F7</f>
        <v>0</v>
      </c>
      <c r="G7" s="52" t="str">
        <f aca="false">'NNG-Jul'!G7</f>
        <v>Act</v>
      </c>
      <c r="H7" s="52" t="str">
        <f aca="false">'NNG-Jul'!H7</f>
        <v>Act</v>
      </c>
      <c r="I7" s="52" t="str">
        <f aca="false">'NNG-Jul'!I7</f>
        <v>B.C.</v>
      </c>
      <c r="J7" s="52" t="str">
        <f aca="false">'NNG-Jul'!J7</f>
        <v>Act</v>
      </c>
      <c r="K7" s="52" t="str">
        <f aca="false">'NNG-Jul'!K7</f>
        <v>Act</v>
      </c>
      <c r="L7" s="52" t="str">
        <f aca="false">'NNG-Jul'!L7</f>
        <v>Act</v>
      </c>
      <c r="M7" s="52" t="str">
        <f aca="false">'NNG-Jul'!M7</f>
        <v>Act</v>
      </c>
      <c r="N7" s="52" t="str">
        <f aca="false">'NNG-Jul'!N7</f>
        <v>Act</v>
      </c>
      <c r="O7" s="52" t="str">
        <f aca="false">'NNG-Jul'!O7</f>
        <v>Act</v>
      </c>
      <c r="P7" s="52" t="str">
        <f aca="false">'NNG-Jul'!P7</f>
        <v>Act</v>
      </c>
      <c r="Q7" s="52" t="str">
        <f aca="false">'NNG-Jul'!Q7</f>
        <v>Act</v>
      </c>
      <c r="R7" s="52" t="str">
        <f aca="false">'NNG-Jul'!R7</f>
        <v>Act</v>
      </c>
      <c r="S7" s="52" t="str">
        <f aca="false">'NNG-Jul'!S7</f>
        <v>Act</v>
      </c>
      <c r="T7" s="52" t="str">
        <f aca="false">'NNG-Jul'!T7</f>
        <v>Act</v>
      </c>
      <c r="U7" s="52" t="str">
        <f aca="false">'NNG-Jul'!U7</f>
        <v>Act</v>
      </c>
      <c r="V7" s="52" t="str">
        <f aca="false">'NNG-Jul'!V7</f>
        <v>Act</v>
      </c>
      <c r="W7" s="52" t="str">
        <f aca="false">'NNG-Jul'!W7</f>
        <v>Act</v>
      </c>
      <c r="X7" s="52" t="str">
        <f aca="false">'NNG-Jul'!X7</f>
        <v>Act</v>
      </c>
      <c r="Y7" s="52" t="str">
        <f aca="false">'NNG-Jul'!Y7</f>
        <v>Act</v>
      </c>
      <c r="Z7" s="52" t="str">
        <f aca="false">'NNG-Jul'!Z7</f>
        <v>Act</v>
      </c>
      <c r="AA7" s="52" t="str">
        <f aca="false">'NNG-Jul'!AA7</f>
        <v>Act</v>
      </c>
      <c r="AB7" s="52" t="str">
        <f aca="false">'NNG-Jul'!AB7</f>
        <v>Act</v>
      </c>
      <c r="AC7" s="52"/>
      <c r="AD7" s="52" t="str">
        <f aca="false">'NNG-Jul'!AD7</f>
        <v>ACT.</v>
      </c>
      <c r="AE7" s="2"/>
    </row>
    <row r="8" customFormat="false" ht="15" hidden="false" customHeight="true" outlineLevel="0" collapsed="false">
      <c r="A8" s="2"/>
      <c r="B8" s="2"/>
      <c r="C8" s="2"/>
      <c r="D8" s="2"/>
      <c r="E8" s="5"/>
      <c r="F8" s="52" t="str">
        <f aca="false">'NNG-Jul'!F8</f>
        <v>Day</v>
      </c>
      <c r="G8" s="52" t="str">
        <f aca="false">'NNG-Jul'!G8</f>
        <v>Mon</v>
      </c>
      <c r="H8" s="52" t="str">
        <f aca="false">'NNG-Jul'!H8</f>
        <v>Tue</v>
      </c>
      <c r="I8" s="52" t="str">
        <f aca="false">'NNG-Jul'!I8</f>
        <v>Wed</v>
      </c>
      <c r="J8" s="52" t="str">
        <f aca="false">'NNG-Jul'!J8</f>
        <v>Thu</v>
      </c>
      <c r="K8" s="52" t="str">
        <f aca="false">'NNG-Jul'!K8</f>
        <v>Fri</v>
      </c>
      <c r="L8" s="52" t="str">
        <f aca="false">'NNG-Jul'!L8</f>
        <v>Mon</v>
      </c>
      <c r="M8" s="52" t="str">
        <f aca="false">'NNG-Jul'!M8</f>
        <v>Tue</v>
      </c>
      <c r="N8" s="52" t="str">
        <f aca="false">'NNG-Jul'!N8</f>
        <v>Wed</v>
      </c>
      <c r="O8" s="52" t="str">
        <f aca="false">'NNG-Jul'!O8</f>
        <v>Thu</v>
      </c>
      <c r="P8" s="52" t="str">
        <f aca="false">'NNG-Jul'!P8</f>
        <v>Fri</v>
      </c>
      <c r="Q8" s="52" t="str">
        <f aca="false">'NNG-Jul'!Q8</f>
        <v>Mon</v>
      </c>
      <c r="R8" s="52" t="str">
        <f aca="false">'NNG-Jul'!R8</f>
        <v>Tue</v>
      </c>
      <c r="S8" s="52" t="str">
        <f aca="false">'NNG-Jul'!S8</f>
        <v>Wed</v>
      </c>
      <c r="T8" s="52" t="str">
        <f aca="false">'NNG-Jul'!T8</f>
        <v>Thu</v>
      </c>
      <c r="U8" s="52" t="str">
        <f aca="false">'NNG-Jul'!U8</f>
        <v>Fri</v>
      </c>
      <c r="V8" s="52" t="str">
        <f aca="false">'NNG-Jul'!V8</f>
        <v>Mon</v>
      </c>
      <c r="W8" s="52" t="str">
        <f aca="false">'NNG-Jul'!W8</f>
        <v>Tue</v>
      </c>
      <c r="X8" s="52" t="str">
        <f aca="false">'NNG-Jul'!X8</f>
        <v>Wed</v>
      </c>
      <c r="Y8" s="52" t="str">
        <f aca="false">'NNG-Jul'!Y8</f>
        <v>Thu</v>
      </c>
      <c r="Z8" s="52" t="str">
        <f aca="false">'NNG-Jul'!Z8</f>
        <v>Fri</v>
      </c>
      <c r="AA8" s="52" t="str">
        <f aca="false">'NNG-Jul'!AA8</f>
        <v>Mon</v>
      </c>
      <c r="AB8" s="52" t="str">
        <f aca="false">'NNG-Jul'!AB8</f>
        <v>Tue</v>
      </c>
      <c r="AC8" s="52" t="str">
        <f aca="false">'NNG-Jul'!AC8</f>
        <v>JULY</v>
      </c>
      <c r="AD8" s="52" t="str">
        <f aca="false">'NNG-Jul'!AD8</f>
        <v>7/1 Thru</v>
      </c>
      <c r="AE8" s="2"/>
    </row>
    <row r="9" customFormat="false" ht="15" hidden="false" customHeight="true" outlineLevel="0" collapsed="false">
      <c r="A9" s="2"/>
      <c r="B9" s="2"/>
      <c r="C9" s="15"/>
      <c r="D9" s="2"/>
      <c r="E9" s="16"/>
      <c r="F9" s="53" t="str">
        <f aca="false">'NNG-Jul'!F9</f>
        <v>0/0</v>
      </c>
      <c r="G9" s="53" t="str">
        <f aca="false">'NNG-Jul'!G9</f>
        <v>7/2</v>
      </c>
      <c r="H9" s="53" t="str">
        <f aca="false">'NNG-Jul'!H9</f>
        <v>7/3</v>
      </c>
      <c r="I9" s="53" t="str">
        <f aca="false">'NNG-Jul'!I9</f>
        <v>7/4</v>
      </c>
      <c r="J9" s="53" t="str">
        <f aca="false">'NNG-Jul'!J9</f>
        <v>7/5</v>
      </c>
      <c r="K9" s="53" t="str">
        <f aca="false">'NNG-Jul'!K9</f>
        <v>7/6</v>
      </c>
      <c r="L9" s="53" t="str">
        <f aca="false">'NNG-Jul'!L9</f>
        <v>7/9</v>
      </c>
      <c r="M9" s="53" t="str">
        <f aca="false">'NNG-Jul'!M9</f>
        <v>7/10</v>
      </c>
      <c r="N9" s="53" t="str">
        <f aca="false">'NNG-Jul'!N9</f>
        <v>7/11</v>
      </c>
      <c r="O9" s="53" t="str">
        <f aca="false">'NNG-Jul'!O9</f>
        <v>7/12</v>
      </c>
      <c r="P9" s="53" t="str">
        <f aca="false">'NNG-Jul'!P9</f>
        <v>7/13</v>
      </c>
      <c r="Q9" s="53" t="str">
        <f aca="false">'NNG-Jul'!Q9</f>
        <v>7/16</v>
      </c>
      <c r="R9" s="53" t="str">
        <f aca="false">'NNG-Jul'!R9</f>
        <v>7/17</v>
      </c>
      <c r="S9" s="53" t="str">
        <f aca="false">'NNG-Jul'!S9</f>
        <v>7/18</v>
      </c>
      <c r="T9" s="53" t="str">
        <f aca="false">'NNG-Jul'!T9</f>
        <v>7/19</v>
      </c>
      <c r="U9" s="53" t="str">
        <f aca="false">'NNG-Jul'!U9</f>
        <v>7/20</v>
      </c>
      <c r="V9" s="53" t="str">
        <f aca="false">'NNG-Jul'!V9</f>
        <v>7/23</v>
      </c>
      <c r="W9" s="53" t="str">
        <f aca="false">'NNG-Jul'!W9</f>
        <v>7/24</v>
      </c>
      <c r="X9" s="53" t="str">
        <f aca="false">'NNG-Jul'!X9</f>
        <v>7/25</v>
      </c>
      <c r="Y9" s="53" t="str">
        <f aca="false">'NNG-Jul'!Y9</f>
        <v>7/26</v>
      </c>
      <c r="Z9" s="53" t="str">
        <f aca="false">'NNG-Jul'!Z9</f>
        <v>7/27</v>
      </c>
      <c r="AA9" s="53" t="str">
        <f aca="false">'NNG-Jul'!AA9</f>
        <v>7/30</v>
      </c>
      <c r="AB9" s="53" t="str">
        <f aca="false">'NNG-Jul'!AB9</f>
        <v>7/31</v>
      </c>
      <c r="AC9" s="53" t="str">
        <f aca="false">'NNG-Jul'!AC9</f>
        <v>TOTAL</v>
      </c>
      <c r="AD9" s="53" t="str">
        <f aca="false">'NNG-Jul'!AD9</f>
        <v>7/30</v>
      </c>
      <c r="AE9" s="2"/>
    </row>
    <row r="10" customFormat="false" ht="15" hidden="false" customHeight="true" outlineLevel="0" collapsed="false">
      <c r="A10" s="20" t="s">
        <v>37</v>
      </c>
      <c r="B10" s="21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3" t="s">
        <v>38</v>
      </c>
      <c r="AD10" s="2"/>
      <c r="AE10" s="2"/>
    </row>
    <row r="11" customFormat="false" ht="15" hidden="false" customHeight="true" outlineLevel="0" collapsed="false">
      <c r="A11" s="21"/>
      <c r="B11" s="15" t="s">
        <v>39</v>
      </c>
      <c r="C11" s="2"/>
      <c r="D11" s="2"/>
      <c r="E11" s="2"/>
      <c r="F11" s="24" t="s">
        <v>40</v>
      </c>
      <c r="G11" s="25" t="n">
        <v>0</v>
      </c>
      <c r="H11" s="25" t="n">
        <v>0</v>
      </c>
      <c r="I11" s="24" t="s">
        <v>40</v>
      </c>
      <c r="J11" s="25" t="n">
        <v>0</v>
      </c>
      <c r="K11" s="25" t="n">
        <v>0</v>
      </c>
      <c r="L11" s="25" t="n">
        <v>0</v>
      </c>
      <c r="M11" s="25" t="n">
        <v>0.1</v>
      </c>
      <c r="N11" s="25" t="n">
        <v>0</v>
      </c>
      <c r="O11" s="25" t="n">
        <v>0.7</v>
      </c>
      <c r="P11" s="25" t="n">
        <v>10</v>
      </c>
      <c r="Q11" s="25" t="n">
        <v>0.3</v>
      </c>
      <c r="R11" s="25" t="n">
        <v>0</v>
      </c>
      <c r="S11" s="25" t="n">
        <v>1.5</v>
      </c>
      <c r="T11" s="25" t="n">
        <v>0.1</v>
      </c>
      <c r="U11" s="25" t="n">
        <v>0.3</v>
      </c>
      <c r="V11" s="25" t="n">
        <v>0</v>
      </c>
      <c r="W11" s="25" t="n">
        <v>0</v>
      </c>
      <c r="X11" s="25" t="n">
        <v>0.4</v>
      </c>
      <c r="Y11" s="25" t="n">
        <v>0.3</v>
      </c>
      <c r="Z11" s="25" t="n">
        <v>0</v>
      </c>
      <c r="AA11" s="25" t="n">
        <v>0</v>
      </c>
      <c r="AB11" s="27" t="n">
        <f aca="false">AC11-SUM(F11:AA11)</f>
        <v>0</v>
      </c>
      <c r="AC11" s="28" t="n">
        <f aca="false">13.4+0.3</f>
        <v>13.7</v>
      </c>
      <c r="AD11" s="29" t="n">
        <f aca="false">SUM(F11:AA11)</f>
        <v>13.7</v>
      </c>
      <c r="AE11" s="2"/>
    </row>
    <row r="12" customFormat="false" ht="15" hidden="false" customHeight="true" outlineLevel="0" collapsed="false">
      <c r="A12" s="21"/>
      <c r="B12" s="15"/>
      <c r="C12" s="15" t="s">
        <v>42</v>
      </c>
      <c r="D12" s="2"/>
      <c r="E12" s="2"/>
      <c r="F12" s="24" t="s">
        <v>40</v>
      </c>
      <c r="G12" s="25" t="n">
        <v>0.3</v>
      </c>
      <c r="H12" s="25" t="n">
        <v>0</v>
      </c>
      <c r="I12" s="24" t="s">
        <v>40</v>
      </c>
      <c r="J12" s="25" t="n">
        <v>0</v>
      </c>
      <c r="K12" s="25" t="n">
        <v>0</v>
      </c>
      <c r="L12" s="25" t="n">
        <v>0</v>
      </c>
      <c r="M12" s="25" t="n">
        <v>0</v>
      </c>
      <c r="N12" s="25" t="n">
        <v>0</v>
      </c>
      <c r="O12" s="25" t="n">
        <v>0</v>
      </c>
      <c r="P12" s="25" t="n">
        <v>0</v>
      </c>
      <c r="Q12" s="25" t="n">
        <v>0</v>
      </c>
      <c r="R12" s="25" t="n">
        <v>0</v>
      </c>
      <c r="S12" s="25" t="n">
        <v>0</v>
      </c>
      <c r="T12" s="25" t="n">
        <v>0</v>
      </c>
      <c r="U12" s="25" t="n">
        <v>0</v>
      </c>
      <c r="V12" s="25" t="n">
        <v>0</v>
      </c>
      <c r="W12" s="25" t="n">
        <v>0</v>
      </c>
      <c r="X12" s="25" t="n">
        <v>0</v>
      </c>
      <c r="Y12" s="25" t="n">
        <v>0</v>
      </c>
      <c r="Z12" s="25" t="n">
        <v>0</v>
      </c>
      <c r="AA12" s="25" t="n">
        <v>0</v>
      </c>
      <c r="AB12" s="27" t="n">
        <f aca="false">AC12-SUM(F12:AA12)</f>
        <v>0</v>
      </c>
      <c r="AC12" s="25" t="n">
        <v>0.3</v>
      </c>
      <c r="AD12" s="29" t="n">
        <f aca="false">SUM(F12:AA12)</f>
        <v>0.3</v>
      </c>
      <c r="AE12" s="2"/>
    </row>
    <row r="13" customFormat="false" ht="15" hidden="false" customHeight="true" outlineLevel="0" collapsed="false">
      <c r="A13" s="21"/>
      <c r="B13" s="15"/>
      <c r="C13" s="15" t="s">
        <v>251</v>
      </c>
      <c r="D13" s="2"/>
      <c r="E13" s="2"/>
      <c r="F13" s="24" t="s">
        <v>40</v>
      </c>
      <c r="G13" s="25" t="n">
        <v>0</v>
      </c>
      <c r="H13" s="25" t="n">
        <v>0</v>
      </c>
      <c r="I13" s="24" t="s">
        <v>40</v>
      </c>
      <c r="J13" s="25" t="n">
        <v>0</v>
      </c>
      <c r="K13" s="25" t="n">
        <v>0</v>
      </c>
      <c r="L13" s="25" t="n">
        <v>0</v>
      </c>
      <c r="M13" s="25" t="n">
        <v>0</v>
      </c>
      <c r="N13" s="25" t="n">
        <v>0</v>
      </c>
      <c r="O13" s="25" t="n">
        <v>0</v>
      </c>
      <c r="P13" s="25" t="n">
        <v>0</v>
      </c>
      <c r="Q13" s="25" t="n">
        <v>0</v>
      </c>
      <c r="R13" s="25" t="n">
        <v>0</v>
      </c>
      <c r="S13" s="25" t="n">
        <v>0</v>
      </c>
      <c r="T13" s="25" t="n">
        <v>0</v>
      </c>
      <c r="U13" s="25" t="n">
        <v>0</v>
      </c>
      <c r="V13" s="25" t="n">
        <v>0</v>
      </c>
      <c r="W13" s="25" t="n">
        <v>0</v>
      </c>
      <c r="X13" s="25" t="n">
        <v>0.9</v>
      </c>
      <c r="Y13" s="25" t="n">
        <v>0</v>
      </c>
      <c r="Z13" s="25" t="n">
        <v>0</v>
      </c>
      <c r="AA13" s="25" t="n">
        <v>0</v>
      </c>
      <c r="AB13" s="27" t="n">
        <f aca="false">AC13-SUM(F13:AA13)</f>
        <v>0</v>
      </c>
      <c r="AC13" s="25" t="n">
        <v>0.9</v>
      </c>
      <c r="AD13" s="29" t="n">
        <f aca="false">SUM(F13:AA13)</f>
        <v>0.9</v>
      </c>
      <c r="AE13" s="2"/>
    </row>
    <row r="14" customFormat="false" ht="15" hidden="false" customHeight="true" outlineLevel="0" collapsed="false">
      <c r="A14" s="21"/>
      <c r="B14" s="15" t="s">
        <v>72</v>
      </c>
      <c r="C14" s="2"/>
      <c r="D14" s="2"/>
      <c r="E14" s="2"/>
      <c r="F14" s="24" t="s">
        <v>40</v>
      </c>
      <c r="G14" s="25" t="n">
        <v>0</v>
      </c>
      <c r="H14" s="25" t="n">
        <v>0</v>
      </c>
      <c r="I14" s="24" t="s">
        <v>40</v>
      </c>
      <c r="J14" s="25" t="n">
        <v>0</v>
      </c>
      <c r="K14" s="25" t="n">
        <v>0</v>
      </c>
      <c r="L14" s="25" t="n">
        <v>0</v>
      </c>
      <c r="M14" s="25" t="n">
        <v>0</v>
      </c>
      <c r="N14" s="25" t="n">
        <v>0</v>
      </c>
      <c r="O14" s="25" t="n">
        <v>0</v>
      </c>
      <c r="P14" s="25" t="n">
        <v>0</v>
      </c>
      <c r="Q14" s="25" t="n">
        <v>0</v>
      </c>
      <c r="R14" s="25" t="n">
        <v>0</v>
      </c>
      <c r="S14" s="25" t="n">
        <v>0</v>
      </c>
      <c r="T14" s="25" t="n">
        <v>0</v>
      </c>
      <c r="U14" s="25" t="n">
        <v>0</v>
      </c>
      <c r="V14" s="25" t="n">
        <v>0</v>
      </c>
      <c r="W14" s="25" t="n">
        <v>0</v>
      </c>
      <c r="X14" s="25" t="n">
        <v>3.3</v>
      </c>
      <c r="Y14" s="25" t="n">
        <v>0</v>
      </c>
      <c r="Z14" s="25" t="n">
        <v>0</v>
      </c>
      <c r="AA14" s="25" t="n">
        <v>0</v>
      </c>
      <c r="AB14" s="27" t="n">
        <f aca="false">AC14-SUM(F14:AA14)</f>
        <v>0</v>
      </c>
      <c r="AC14" s="25" t="n">
        <v>3.3</v>
      </c>
      <c r="AD14" s="29" t="n">
        <f aca="false">SUM(F14:AA14)</f>
        <v>3.3</v>
      </c>
      <c r="AE14" s="2"/>
    </row>
    <row r="15" customFormat="false" ht="15" hidden="false" customHeight="true" outlineLevel="0" collapsed="false">
      <c r="A15" s="21"/>
      <c r="B15" s="15" t="s">
        <v>73</v>
      </c>
      <c r="C15" s="2"/>
      <c r="D15" s="2"/>
      <c r="E15" s="2"/>
      <c r="F15" s="24" t="s">
        <v>40</v>
      </c>
      <c r="G15" s="25" t="n">
        <v>0</v>
      </c>
      <c r="H15" s="25" t="n">
        <v>0</v>
      </c>
      <c r="I15" s="24" t="s">
        <v>40</v>
      </c>
      <c r="J15" s="25" t="n">
        <v>0</v>
      </c>
      <c r="K15" s="25" t="n">
        <v>0</v>
      </c>
      <c r="L15" s="25" t="n">
        <v>0</v>
      </c>
      <c r="M15" s="25" t="n">
        <v>0</v>
      </c>
      <c r="N15" s="25" t="n">
        <v>0</v>
      </c>
      <c r="O15" s="25" t="n">
        <v>0</v>
      </c>
      <c r="P15" s="25" t="n">
        <v>0</v>
      </c>
      <c r="Q15" s="25" t="n">
        <v>0</v>
      </c>
      <c r="R15" s="25" t="n">
        <v>0</v>
      </c>
      <c r="S15" s="25" t="n">
        <v>0</v>
      </c>
      <c r="T15" s="25" t="n">
        <v>0</v>
      </c>
      <c r="U15" s="25" t="n">
        <v>0</v>
      </c>
      <c r="V15" s="25" t="n">
        <v>0</v>
      </c>
      <c r="W15" s="25" t="n">
        <v>0</v>
      </c>
      <c r="X15" s="25" t="n">
        <v>0</v>
      </c>
      <c r="Y15" s="25" t="n">
        <v>0</v>
      </c>
      <c r="Z15" s="25" t="n">
        <v>0</v>
      </c>
      <c r="AA15" s="25" t="n">
        <v>0</v>
      </c>
      <c r="AB15" s="27" t="n">
        <f aca="false">AC15-SUM(F15:AA15)</f>
        <v>0</v>
      </c>
      <c r="AC15" s="25" t="n">
        <v>0</v>
      </c>
      <c r="AD15" s="29" t="n">
        <f aca="false">SUM(F15:AA15)</f>
        <v>0</v>
      </c>
      <c r="AE15" s="2"/>
    </row>
    <row r="16" customFormat="false" ht="15" hidden="false" customHeight="true" outlineLevel="0" collapsed="false">
      <c r="A16" s="21"/>
      <c r="B16" s="15" t="s">
        <v>224</v>
      </c>
      <c r="C16" s="2"/>
      <c r="D16" s="2"/>
      <c r="E16" s="2"/>
      <c r="F16" s="24" t="s">
        <v>40</v>
      </c>
      <c r="G16" s="25" t="n">
        <v>0</v>
      </c>
      <c r="H16" s="25" t="n">
        <v>0</v>
      </c>
      <c r="I16" s="24" t="s">
        <v>40</v>
      </c>
      <c r="J16" s="25" t="n">
        <v>0</v>
      </c>
      <c r="K16" s="25" t="n">
        <v>0</v>
      </c>
      <c r="L16" s="25" t="n">
        <v>0</v>
      </c>
      <c r="M16" s="25" t="n">
        <v>0</v>
      </c>
      <c r="N16" s="25" t="n">
        <v>0</v>
      </c>
      <c r="O16" s="25" t="n">
        <v>0</v>
      </c>
      <c r="P16" s="25" t="n">
        <v>8.2</v>
      </c>
      <c r="Q16" s="25" t="n">
        <v>0</v>
      </c>
      <c r="R16" s="25" t="n">
        <v>0</v>
      </c>
      <c r="S16" s="25" t="n">
        <v>0</v>
      </c>
      <c r="T16" s="25" t="n">
        <v>0</v>
      </c>
      <c r="U16" s="25" t="n">
        <v>0</v>
      </c>
      <c r="V16" s="25" t="n">
        <v>0</v>
      </c>
      <c r="W16" s="25" t="n">
        <v>0</v>
      </c>
      <c r="X16" s="25" t="n">
        <v>0</v>
      </c>
      <c r="Y16" s="25" t="n">
        <v>0</v>
      </c>
      <c r="Z16" s="25" t="n">
        <v>0</v>
      </c>
      <c r="AA16" s="25" t="n">
        <v>0</v>
      </c>
      <c r="AB16" s="27" t="n">
        <f aca="false">AC16-SUM(F16:AA16)</f>
        <v>0</v>
      </c>
      <c r="AC16" s="25" t="n">
        <v>8.2</v>
      </c>
      <c r="AD16" s="29" t="n">
        <f aca="false">SUM(F16:AA16)</f>
        <v>8.2</v>
      </c>
      <c r="AE16" s="2"/>
    </row>
    <row r="17" customFormat="false" ht="15" hidden="false" customHeight="true" outlineLevel="0" collapsed="false">
      <c r="A17" s="21"/>
      <c r="B17" s="15" t="s">
        <v>80</v>
      </c>
      <c r="C17" s="2"/>
      <c r="D17" s="2"/>
      <c r="E17" s="2"/>
      <c r="F17" s="24" t="s">
        <v>40</v>
      </c>
      <c r="G17" s="25" t="n">
        <v>0</v>
      </c>
      <c r="H17" s="25" t="n">
        <v>0</v>
      </c>
      <c r="I17" s="24" t="s">
        <v>40</v>
      </c>
      <c r="J17" s="25" t="n">
        <v>0</v>
      </c>
      <c r="K17" s="25" t="n">
        <v>0</v>
      </c>
      <c r="L17" s="25" t="n">
        <v>0</v>
      </c>
      <c r="M17" s="25" t="n">
        <v>0</v>
      </c>
      <c r="N17" s="25" t="n">
        <v>0</v>
      </c>
      <c r="O17" s="25" t="n">
        <v>0</v>
      </c>
      <c r="P17" s="25" t="n">
        <v>0</v>
      </c>
      <c r="Q17" s="25" t="n">
        <v>0</v>
      </c>
      <c r="R17" s="25" t="n">
        <v>0</v>
      </c>
      <c r="S17" s="25" t="n">
        <v>0</v>
      </c>
      <c r="T17" s="25" t="n">
        <v>0</v>
      </c>
      <c r="U17" s="25" t="n">
        <v>0</v>
      </c>
      <c r="V17" s="25" t="n">
        <v>0</v>
      </c>
      <c r="W17" s="25" t="n">
        <v>0</v>
      </c>
      <c r="X17" s="25" t="n">
        <v>0</v>
      </c>
      <c r="Y17" s="25" t="n">
        <v>0</v>
      </c>
      <c r="Z17" s="25" t="n">
        <v>0</v>
      </c>
      <c r="AA17" s="25" t="n">
        <v>0</v>
      </c>
      <c r="AB17" s="27" t="n">
        <f aca="false">AC17-SUM(F17:AA17)</f>
        <v>0.2</v>
      </c>
      <c r="AC17" s="25" t="n">
        <v>0.2</v>
      </c>
      <c r="AD17" s="29" t="n">
        <f aca="false">SUM(F17:AA17)</f>
        <v>0</v>
      </c>
      <c r="AE17" s="2"/>
    </row>
    <row r="18" customFormat="false" ht="15" hidden="false" customHeight="true" outlineLevel="0" collapsed="false">
      <c r="A18" s="21"/>
      <c r="B18" s="15" t="s">
        <v>74</v>
      </c>
      <c r="C18" s="2"/>
      <c r="D18" s="2"/>
      <c r="E18" s="2"/>
      <c r="F18" s="24" t="s">
        <v>40</v>
      </c>
      <c r="G18" s="25" t="n">
        <v>0</v>
      </c>
      <c r="H18" s="25" t="n">
        <v>0</v>
      </c>
      <c r="I18" s="24" t="s">
        <v>40</v>
      </c>
      <c r="J18" s="25" t="n">
        <v>0</v>
      </c>
      <c r="K18" s="25" t="n">
        <v>0</v>
      </c>
      <c r="L18" s="25" t="n">
        <v>0</v>
      </c>
      <c r="M18" s="25" t="n">
        <v>0</v>
      </c>
      <c r="N18" s="25" t="n">
        <v>0</v>
      </c>
      <c r="O18" s="25" t="n">
        <v>0</v>
      </c>
      <c r="P18" s="25" t="n">
        <v>0</v>
      </c>
      <c r="Q18" s="25" t="n">
        <v>0</v>
      </c>
      <c r="R18" s="25" t="n">
        <v>0</v>
      </c>
      <c r="S18" s="25" t="n">
        <v>0</v>
      </c>
      <c r="T18" s="25" t="n">
        <v>0</v>
      </c>
      <c r="U18" s="25" t="n">
        <v>0</v>
      </c>
      <c r="V18" s="25" t="n">
        <v>0</v>
      </c>
      <c r="W18" s="25" t="n">
        <v>0</v>
      </c>
      <c r="X18" s="25" t="n">
        <v>0</v>
      </c>
      <c r="Y18" s="25" t="n">
        <v>0</v>
      </c>
      <c r="Z18" s="25" t="n">
        <v>0</v>
      </c>
      <c r="AA18" s="25" t="n">
        <v>0</v>
      </c>
      <c r="AB18" s="27" t="n">
        <f aca="false">AC18-SUM(F18:AA18)</f>
        <v>0</v>
      </c>
      <c r="AC18" s="25" t="n">
        <v>0</v>
      </c>
      <c r="AD18" s="29" t="n">
        <f aca="false">SUM(F18:AA18)</f>
        <v>0</v>
      </c>
      <c r="AE18" s="2"/>
    </row>
    <row r="19" customFormat="false" ht="15" hidden="false" customHeight="true" outlineLevel="0" collapsed="false">
      <c r="A19" s="21"/>
      <c r="B19" s="15" t="s">
        <v>76</v>
      </c>
      <c r="C19" s="2"/>
      <c r="D19" s="2"/>
      <c r="E19" s="2"/>
      <c r="F19" s="24" t="s">
        <v>40</v>
      </c>
      <c r="G19" s="25" t="n">
        <v>0</v>
      </c>
      <c r="H19" s="25" t="n">
        <v>0</v>
      </c>
      <c r="I19" s="24" t="s">
        <v>40</v>
      </c>
      <c r="J19" s="25" t="n">
        <v>0</v>
      </c>
      <c r="K19" s="25" t="n">
        <v>0</v>
      </c>
      <c r="L19" s="25" t="n">
        <v>0</v>
      </c>
      <c r="M19" s="25" t="n">
        <v>0</v>
      </c>
      <c r="N19" s="25" t="n">
        <v>0</v>
      </c>
      <c r="O19" s="25" t="n">
        <v>0</v>
      </c>
      <c r="P19" s="25" t="n">
        <v>0</v>
      </c>
      <c r="Q19" s="25" t="n">
        <v>0</v>
      </c>
      <c r="R19" s="25" t="n">
        <v>0</v>
      </c>
      <c r="S19" s="25" t="n">
        <v>0</v>
      </c>
      <c r="T19" s="25" t="n">
        <v>0</v>
      </c>
      <c r="U19" s="25" t="n">
        <v>0</v>
      </c>
      <c r="V19" s="25" t="n">
        <v>0</v>
      </c>
      <c r="W19" s="25" t="n">
        <v>0</v>
      </c>
      <c r="X19" s="25" t="n">
        <v>0</v>
      </c>
      <c r="Y19" s="25" t="n">
        <v>0</v>
      </c>
      <c r="Z19" s="25" t="n">
        <v>0</v>
      </c>
      <c r="AA19" s="25" t="n">
        <v>0</v>
      </c>
      <c r="AB19" s="27" t="n">
        <f aca="false">AC19-SUM(F19:AA19)</f>
        <v>0.1</v>
      </c>
      <c r="AC19" s="25" t="n">
        <v>0.1</v>
      </c>
      <c r="AD19" s="29" t="n">
        <f aca="false">SUM(F19:AA19)</f>
        <v>0</v>
      </c>
      <c r="AE19" s="2"/>
    </row>
    <row r="20" customFormat="false" ht="15" hidden="false" customHeight="true" outlineLevel="0" collapsed="false">
      <c r="A20" s="21"/>
      <c r="B20" s="15" t="s">
        <v>65</v>
      </c>
      <c r="C20" s="2"/>
      <c r="D20" s="2"/>
      <c r="E20" s="2"/>
      <c r="F20" s="32" t="s">
        <v>40</v>
      </c>
      <c r="G20" s="33" t="n">
        <v>0</v>
      </c>
      <c r="H20" s="33" t="n">
        <v>0</v>
      </c>
      <c r="I20" s="32" t="s">
        <v>40</v>
      </c>
      <c r="J20" s="33" t="n">
        <v>0</v>
      </c>
      <c r="K20" s="33" t="n">
        <v>0</v>
      </c>
      <c r="L20" s="33" t="n">
        <v>0</v>
      </c>
      <c r="M20" s="33" t="n">
        <v>0</v>
      </c>
      <c r="N20" s="33" t="n">
        <v>0</v>
      </c>
      <c r="O20" s="33" t="n">
        <v>0</v>
      </c>
      <c r="P20" s="33" t="n">
        <v>0</v>
      </c>
      <c r="Q20" s="33" t="n">
        <v>0</v>
      </c>
      <c r="R20" s="33" t="n">
        <v>0</v>
      </c>
      <c r="S20" s="33" t="n">
        <v>0</v>
      </c>
      <c r="T20" s="33" t="n">
        <v>0</v>
      </c>
      <c r="U20" s="33" t="n">
        <v>0</v>
      </c>
      <c r="V20" s="33" t="n">
        <v>0</v>
      </c>
      <c r="W20" s="33" t="n">
        <v>0</v>
      </c>
      <c r="X20" s="33" t="n">
        <v>0</v>
      </c>
      <c r="Y20" s="33" t="n">
        <v>0</v>
      </c>
      <c r="Z20" s="33" t="n">
        <v>0</v>
      </c>
      <c r="AA20" s="33" t="n">
        <v>0</v>
      </c>
      <c r="AB20" s="34" t="n">
        <f aca="false">AC20-SUM(F20:AA20)</f>
        <v>0</v>
      </c>
      <c r="AC20" s="33" t="n">
        <v>0</v>
      </c>
      <c r="AD20" s="35" t="n">
        <f aca="false">SUM(F20:AA20)</f>
        <v>0</v>
      </c>
      <c r="AE20" s="2"/>
    </row>
    <row r="21" customFormat="false" ht="3.95" hidden="false" customHeight="true" outlineLevel="0" collapsed="false">
      <c r="A21" s="21"/>
      <c r="B21" s="2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22"/>
      <c r="AE21" s="2"/>
    </row>
    <row r="22" customFormat="false" ht="15" hidden="false" customHeight="true" outlineLevel="0" collapsed="false">
      <c r="A22" s="21"/>
      <c r="B22" s="21"/>
      <c r="C22" s="20" t="s">
        <v>50</v>
      </c>
      <c r="D22" s="2"/>
      <c r="E22" s="2"/>
      <c r="F22" s="37" t="n">
        <f aca="false">SUM(F11:F20)</f>
        <v>0</v>
      </c>
      <c r="G22" s="37" t="n">
        <f aca="false">SUM(G11:G20)</f>
        <v>0.3</v>
      </c>
      <c r="H22" s="37" t="n">
        <f aca="false">SUM(H11:H20)</f>
        <v>0</v>
      </c>
      <c r="I22" s="37" t="n">
        <f aca="false">SUM(I11:I20)</f>
        <v>0</v>
      </c>
      <c r="J22" s="37" t="n">
        <f aca="false">SUM(J11:J20)</f>
        <v>0</v>
      </c>
      <c r="K22" s="37" t="n">
        <f aca="false">SUM(K11:K20)</f>
        <v>0</v>
      </c>
      <c r="L22" s="37" t="n">
        <f aca="false">SUM(L11:L20)</f>
        <v>0</v>
      </c>
      <c r="M22" s="37" t="n">
        <f aca="false">SUM(M11:M20)</f>
        <v>0.1</v>
      </c>
      <c r="N22" s="37" t="n">
        <f aca="false">SUM(N11:N20)</f>
        <v>0</v>
      </c>
      <c r="O22" s="37" t="n">
        <f aca="false">SUM(O11:O20)</f>
        <v>0.7</v>
      </c>
      <c r="P22" s="37" t="n">
        <f aca="false">SUM(P11:P20)</f>
        <v>18.2</v>
      </c>
      <c r="Q22" s="37" t="n">
        <f aca="false">SUM(Q11:Q20)</f>
        <v>0.3</v>
      </c>
      <c r="R22" s="37" t="n">
        <f aca="false">SUM(R11:R20)</f>
        <v>0</v>
      </c>
      <c r="S22" s="37" t="n">
        <f aca="false">SUM(S11:S20)</f>
        <v>1.5</v>
      </c>
      <c r="T22" s="37" t="n">
        <f aca="false">SUM(T11:T20)</f>
        <v>0.1</v>
      </c>
      <c r="U22" s="37" t="n">
        <f aca="false">SUM(U11:U20)</f>
        <v>0.3</v>
      </c>
      <c r="V22" s="37" t="n">
        <f aca="false">SUM(V11:V20)</f>
        <v>0</v>
      </c>
      <c r="W22" s="37" t="n">
        <f aca="false">SUM(W11:W20)</f>
        <v>0</v>
      </c>
      <c r="X22" s="37" t="n">
        <f aca="false">SUM(X11:X20)</f>
        <v>4.6</v>
      </c>
      <c r="Y22" s="37" t="n">
        <f aca="false">SUM(Y11:Y20)</f>
        <v>0.3</v>
      </c>
      <c r="Z22" s="37" t="n">
        <f aca="false">SUM(Z11:Z20)</f>
        <v>0</v>
      </c>
      <c r="AA22" s="37" t="n">
        <f aca="false">SUM(AA11:AA20)</f>
        <v>0</v>
      </c>
      <c r="AB22" s="37" t="n">
        <f aca="false">SUM(AB11:AB20)</f>
        <v>0.3</v>
      </c>
      <c r="AC22" s="37" t="n">
        <f aca="false">SUM(AC11:AC20)</f>
        <v>26.7</v>
      </c>
      <c r="AD22" s="37" t="n">
        <f aca="false">SUM(AD11:AD20)</f>
        <v>26.4</v>
      </c>
      <c r="AE22" s="2"/>
    </row>
    <row r="23" customFormat="false" ht="15" hidden="false" customHeight="true" outlineLevel="0" collapsed="false">
      <c r="A23" s="21"/>
      <c r="B23" s="2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2"/>
      <c r="AE23" s="2"/>
    </row>
    <row r="24" customFormat="false" ht="15" hidden="false" customHeight="true" outlineLevel="0" collapsed="false">
      <c r="A24" s="20" t="s">
        <v>51</v>
      </c>
      <c r="B24" s="21"/>
      <c r="C24" s="2"/>
      <c r="D24" s="2"/>
      <c r="E24" s="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"/>
    </row>
    <row r="25" customFormat="false" ht="15" hidden="false" customHeight="true" outlineLevel="0" collapsed="false">
      <c r="A25" s="21"/>
      <c r="B25" s="15" t="s">
        <v>77</v>
      </c>
      <c r="C25" s="2"/>
      <c r="D25" s="2"/>
      <c r="E25" s="2"/>
      <c r="F25" s="24" t="s">
        <v>40</v>
      </c>
      <c r="G25" s="25" t="n">
        <v>0</v>
      </c>
      <c r="H25" s="25" t="n">
        <v>0</v>
      </c>
      <c r="I25" s="24" t="s">
        <v>40</v>
      </c>
      <c r="J25" s="25" t="n">
        <v>0</v>
      </c>
      <c r="K25" s="25" t="n">
        <v>0</v>
      </c>
      <c r="L25" s="25" t="n">
        <v>0</v>
      </c>
      <c r="M25" s="25" t="n">
        <v>0</v>
      </c>
      <c r="N25" s="25" t="n">
        <v>0</v>
      </c>
      <c r="O25" s="25" t="n">
        <v>0</v>
      </c>
      <c r="P25" s="25" t="n">
        <v>0</v>
      </c>
      <c r="Q25" s="25" t="n">
        <v>0</v>
      </c>
      <c r="R25" s="25" t="n">
        <v>0</v>
      </c>
      <c r="S25" s="25" t="n">
        <v>0</v>
      </c>
      <c r="T25" s="25" t="n">
        <v>0</v>
      </c>
      <c r="U25" s="25" t="n">
        <v>0</v>
      </c>
      <c r="V25" s="25" t="n">
        <v>0</v>
      </c>
      <c r="W25" s="25" t="n">
        <v>0</v>
      </c>
      <c r="X25" s="25" t="n">
        <v>0</v>
      </c>
      <c r="Y25" s="25" t="n">
        <v>0</v>
      </c>
      <c r="Z25" s="25" t="n">
        <v>0</v>
      </c>
      <c r="AA25" s="25" t="n">
        <v>0</v>
      </c>
      <c r="AB25" s="27" t="n">
        <f aca="false">AC25-SUM(F25:AA25)</f>
        <v>0</v>
      </c>
      <c r="AC25" s="25" t="n">
        <v>0</v>
      </c>
      <c r="AD25" s="29" t="n">
        <f aca="false">SUM(F25:AA25)</f>
        <v>0</v>
      </c>
      <c r="AE25" s="2"/>
    </row>
    <row r="26" customFormat="false" ht="15" hidden="false" customHeight="true" outlineLevel="0" collapsed="false">
      <c r="A26" s="21"/>
      <c r="B26" s="15"/>
      <c r="C26" s="15" t="s">
        <v>78</v>
      </c>
      <c r="D26" s="2"/>
      <c r="E26" s="2"/>
      <c r="F26" s="24" t="s">
        <v>40</v>
      </c>
      <c r="G26" s="25" t="n">
        <v>0</v>
      </c>
      <c r="H26" s="25" t="n">
        <v>0</v>
      </c>
      <c r="I26" s="24" t="s">
        <v>40</v>
      </c>
      <c r="J26" s="25" t="n">
        <v>0</v>
      </c>
      <c r="K26" s="25" t="n">
        <v>0</v>
      </c>
      <c r="L26" s="25" t="n">
        <v>0</v>
      </c>
      <c r="M26" s="25" t="n">
        <v>0</v>
      </c>
      <c r="N26" s="25" t="n">
        <v>0</v>
      </c>
      <c r="O26" s="25" t="n">
        <v>0</v>
      </c>
      <c r="P26" s="25" t="n">
        <v>0</v>
      </c>
      <c r="Q26" s="25" t="n">
        <v>0</v>
      </c>
      <c r="R26" s="25" t="n">
        <v>0</v>
      </c>
      <c r="S26" s="25" t="n">
        <v>0</v>
      </c>
      <c r="T26" s="25" t="n">
        <v>0</v>
      </c>
      <c r="U26" s="25" t="n">
        <v>0</v>
      </c>
      <c r="V26" s="25" t="n">
        <v>0</v>
      </c>
      <c r="W26" s="25" t="n">
        <v>0</v>
      </c>
      <c r="X26" s="25" t="n">
        <v>0</v>
      </c>
      <c r="Y26" s="25" t="n">
        <v>0</v>
      </c>
      <c r="Z26" s="25" t="n">
        <v>0</v>
      </c>
      <c r="AA26" s="25" t="n">
        <v>0</v>
      </c>
      <c r="AB26" s="27" t="n">
        <f aca="false">AC26-SUM(F26:AA26)</f>
        <v>0.1</v>
      </c>
      <c r="AC26" s="25" t="n">
        <v>0.1</v>
      </c>
      <c r="AD26" s="29" t="n">
        <f aca="false">SUM(F26:AA26)</f>
        <v>0</v>
      </c>
      <c r="AE26" s="2"/>
    </row>
    <row r="27" customFormat="false" ht="15" hidden="false" customHeight="true" outlineLevel="0" collapsed="false">
      <c r="A27" s="21"/>
      <c r="B27" s="15"/>
      <c r="C27" s="15" t="s">
        <v>74</v>
      </c>
      <c r="D27" s="2"/>
      <c r="E27" s="2"/>
      <c r="F27" s="24" t="s">
        <v>40</v>
      </c>
      <c r="G27" s="25" t="n">
        <v>0</v>
      </c>
      <c r="H27" s="25" t="n">
        <v>0</v>
      </c>
      <c r="I27" s="24" t="s">
        <v>40</v>
      </c>
      <c r="J27" s="25" t="n">
        <v>0</v>
      </c>
      <c r="K27" s="25" t="n">
        <v>0</v>
      </c>
      <c r="L27" s="25" t="n">
        <v>0</v>
      </c>
      <c r="M27" s="25" t="n">
        <v>0</v>
      </c>
      <c r="N27" s="25" t="n">
        <v>0</v>
      </c>
      <c r="O27" s="25" t="n">
        <v>0</v>
      </c>
      <c r="P27" s="25" t="n">
        <v>0</v>
      </c>
      <c r="Q27" s="25" t="n">
        <v>0</v>
      </c>
      <c r="R27" s="25" t="n">
        <v>0</v>
      </c>
      <c r="S27" s="25" t="n">
        <v>0</v>
      </c>
      <c r="T27" s="25" t="n">
        <v>0</v>
      </c>
      <c r="U27" s="25" t="n">
        <v>0</v>
      </c>
      <c r="V27" s="25" t="n">
        <v>0</v>
      </c>
      <c r="W27" s="25" t="n">
        <v>0</v>
      </c>
      <c r="X27" s="25" t="n">
        <v>0</v>
      </c>
      <c r="Y27" s="25" t="n">
        <v>0</v>
      </c>
      <c r="Z27" s="25" t="n">
        <v>0</v>
      </c>
      <c r="AA27" s="25" t="n">
        <v>0</v>
      </c>
      <c r="AB27" s="27" t="n">
        <f aca="false">AC27-SUM(F27:AA27)</f>
        <v>0</v>
      </c>
      <c r="AC27" s="25" t="n">
        <v>0</v>
      </c>
      <c r="AD27" s="29" t="n">
        <f aca="false">SUM(F27:AA27)</f>
        <v>0</v>
      </c>
      <c r="AE27" s="2"/>
    </row>
    <row r="28" customFormat="false" ht="15" hidden="false" customHeight="true" outlineLevel="0" collapsed="false">
      <c r="A28" s="21"/>
      <c r="B28" s="15"/>
      <c r="C28" s="15" t="s">
        <v>55</v>
      </c>
      <c r="D28" s="2"/>
      <c r="E28" s="2"/>
      <c r="F28" s="24" t="s">
        <v>40</v>
      </c>
      <c r="G28" s="25" t="n">
        <v>0</v>
      </c>
      <c r="H28" s="25" t="n">
        <v>0</v>
      </c>
      <c r="I28" s="24" t="s">
        <v>40</v>
      </c>
      <c r="J28" s="25" t="n">
        <v>0</v>
      </c>
      <c r="K28" s="25" t="n">
        <v>0</v>
      </c>
      <c r="L28" s="25" t="n">
        <v>0</v>
      </c>
      <c r="M28" s="25" t="n">
        <v>0</v>
      </c>
      <c r="N28" s="25" t="n">
        <v>0</v>
      </c>
      <c r="O28" s="25" t="n">
        <v>0</v>
      </c>
      <c r="P28" s="25" t="n">
        <v>0</v>
      </c>
      <c r="Q28" s="25" t="n">
        <v>0</v>
      </c>
      <c r="R28" s="25" t="n">
        <v>0</v>
      </c>
      <c r="S28" s="25" t="n">
        <v>0</v>
      </c>
      <c r="T28" s="25" t="n">
        <v>0.2</v>
      </c>
      <c r="U28" s="25" t="n">
        <v>0</v>
      </c>
      <c r="V28" s="25" t="n">
        <v>0</v>
      </c>
      <c r="W28" s="25" t="n">
        <v>0</v>
      </c>
      <c r="X28" s="25" t="n">
        <v>0</v>
      </c>
      <c r="Y28" s="25" t="n">
        <v>0</v>
      </c>
      <c r="Z28" s="25" t="n">
        <v>0</v>
      </c>
      <c r="AA28" s="25" t="n">
        <v>0</v>
      </c>
      <c r="AB28" s="27" t="n">
        <f aca="false">AC28-SUM(F28:AA28)</f>
        <v>0</v>
      </c>
      <c r="AC28" s="25" t="n">
        <v>0.2</v>
      </c>
      <c r="AD28" s="29" t="n">
        <f aca="false">SUM(F28:AA28)</f>
        <v>0.2</v>
      </c>
      <c r="AE28" s="2"/>
    </row>
    <row r="29" customFormat="false" ht="15" hidden="false" customHeight="true" outlineLevel="0" collapsed="false">
      <c r="A29" s="21"/>
      <c r="B29" s="15" t="s">
        <v>56</v>
      </c>
      <c r="C29" s="2"/>
      <c r="D29" s="2"/>
      <c r="E29" s="2"/>
      <c r="F29" s="24" t="s">
        <v>40</v>
      </c>
      <c r="G29" s="25" t="n">
        <v>0</v>
      </c>
      <c r="H29" s="25" t="n">
        <v>0</v>
      </c>
      <c r="I29" s="24" t="s">
        <v>40</v>
      </c>
      <c r="J29" s="25" t="n">
        <v>0</v>
      </c>
      <c r="K29" s="25" t="n">
        <v>0</v>
      </c>
      <c r="L29" s="25" t="n">
        <v>0</v>
      </c>
      <c r="M29" s="25" t="n">
        <v>0</v>
      </c>
      <c r="N29" s="25" t="n">
        <v>0</v>
      </c>
      <c r="O29" s="25" t="n">
        <v>0</v>
      </c>
      <c r="P29" s="25" t="n">
        <v>0</v>
      </c>
      <c r="Q29" s="25" t="n">
        <v>0</v>
      </c>
      <c r="R29" s="25" t="n">
        <v>0</v>
      </c>
      <c r="S29" s="25" t="n">
        <v>0</v>
      </c>
      <c r="T29" s="25" t="n">
        <v>0</v>
      </c>
      <c r="U29" s="25" t="n">
        <v>0</v>
      </c>
      <c r="V29" s="25" t="n">
        <v>0</v>
      </c>
      <c r="W29" s="25" t="n">
        <v>0</v>
      </c>
      <c r="X29" s="25" t="n">
        <v>0</v>
      </c>
      <c r="Y29" s="25" t="n">
        <v>0</v>
      </c>
      <c r="Z29" s="25" t="n">
        <v>0</v>
      </c>
      <c r="AA29" s="25" t="n">
        <v>0</v>
      </c>
      <c r="AB29" s="27" t="n">
        <f aca="false">AC29-SUM(F29:AA29)</f>
        <v>0</v>
      </c>
      <c r="AC29" s="25" t="n">
        <v>0</v>
      </c>
      <c r="AD29" s="29" t="n">
        <f aca="false">SUM(F29:AA29)</f>
        <v>0</v>
      </c>
      <c r="AE29" s="2"/>
    </row>
    <row r="30" customFormat="false" ht="15" hidden="false" customHeight="true" outlineLevel="0" collapsed="false">
      <c r="A30" s="21"/>
      <c r="B30" s="15" t="s">
        <v>57</v>
      </c>
      <c r="C30" s="2"/>
      <c r="D30" s="2"/>
      <c r="E30" s="2"/>
      <c r="F30" s="24" t="s">
        <v>40</v>
      </c>
      <c r="G30" s="25" t="n">
        <v>0.1</v>
      </c>
      <c r="H30" s="25" t="n">
        <v>0.1</v>
      </c>
      <c r="I30" s="24" t="s">
        <v>40</v>
      </c>
      <c r="J30" s="25" t="n">
        <v>0.1</v>
      </c>
      <c r="K30" s="25" t="n">
        <v>0.2</v>
      </c>
      <c r="L30" s="25" t="n">
        <v>0.4</v>
      </c>
      <c r="M30" s="25" t="n">
        <v>0.2</v>
      </c>
      <c r="N30" s="25" t="n">
        <v>0.1</v>
      </c>
      <c r="O30" s="25" t="n">
        <v>0</v>
      </c>
      <c r="P30" s="25" t="n">
        <v>0.1</v>
      </c>
      <c r="Q30" s="25" t="n">
        <v>0.1</v>
      </c>
      <c r="R30" s="25" t="n">
        <v>0</v>
      </c>
      <c r="S30" s="25" t="n">
        <v>0.1</v>
      </c>
      <c r="T30" s="25" t="n">
        <v>0</v>
      </c>
      <c r="U30" s="25" t="n">
        <v>0.1</v>
      </c>
      <c r="V30" s="25" t="n">
        <v>0</v>
      </c>
      <c r="W30" s="25" t="n">
        <v>0.1</v>
      </c>
      <c r="X30" s="25" t="n">
        <v>0</v>
      </c>
      <c r="Y30" s="25" t="n">
        <v>0.1</v>
      </c>
      <c r="Z30" s="25" t="n">
        <v>0.2</v>
      </c>
      <c r="AA30" s="25" t="n">
        <v>0.1</v>
      </c>
      <c r="AB30" s="27" t="n">
        <f aca="false">AC30-SUM(F30:AA30)</f>
        <v>0.2</v>
      </c>
      <c r="AC30" s="28" t="n">
        <f aca="false">2.2+0.1</f>
        <v>2.3</v>
      </c>
      <c r="AD30" s="29" t="n">
        <f aca="false">SUM(F30:AA30)</f>
        <v>2.1</v>
      </c>
      <c r="AE30" s="2"/>
    </row>
    <row r="31" customFormat="false" ht="15" hidden="false" customHeight="true" outlineLevel="0" collapsed="false">
      <c r="A31" s="21"/>
      <c r="B31" s="15"/>
      <c r="C31" s="15" t="s">
        <v>252</v>
      </c>
      <c r="D31" s="2"/>
      <c r="E31" s="5"/>
      <c r="F31" s="24" t="s">
        <v>40</v>
      </c>
      <c r="G31" s="25" t="n">
        <v>2.6</v>
      </c>
      <c r="H31" s="25" t="n">
        <v>0</v>
      </c>
      <c r="I31" s="24" t="s">
        <v>40</v>
      </c>
      <c r="J31" s="25" t="n">
        <v>0</v>
      </c>
      <c r="K31" s="25" t="n">
        <v>0</v>
      </c>
      <c r="L31" s="25" t="n">
        <v>0</v>
      </c>
      <c r="M31" s="25" t="n">
        <v>0</v>
      </c>
      <c r="N31" s="25" t="n">
        <v>0</v>
      </c>
      <c r="O31" s="25" t="n">
        <v>0</v>
      </c>
      <c r="P31" s="25" t="n">
        <v>0</v>
      </c>
      <c r="Q31" s="25" t="n">
        <v>0</v>
      </c>
      <c r="R31" s="25" t="n">
        <v>0</v>
      </c>
      <c r="S31" s="25" t="n">
        <v>0</v>
      </c>
      <c r="T31" s="25" t="n">
        <v>0</v>
      </c>
      <c r="U31" s="25" t="n">
        <v>0</v>
      </c>
      <c r="V31" s="25" t="n">
        <v>0</v>
      </c>
      <c r="W31" s="25" t="n">
        <v>0</v>
      </c>
      <c r="X31" s="25" t="n">
        <v>0</v>
      </c>
      <c r="Y31" s="25" t="n">
        <v>0</v>
      </c>
      <c r="Z31" s="25" t="n">
        <v>0</v>
      </c>
      <c r="AA31" s="25" t="n">
        <v>0</v>
      </c>
      <c r="AB31" s="27" t="n">
        <f aca="false">AC31-SUM(F31:AA31)</f>
        <v>0</v>
      </c>
      <c r="AC31" s="28" t="n">
        <f aca="false">3.9-1.3</f>
        <v>2.6</v>
      </c>
      <c r="AD31" s="29" t="n">
        <f aca="false">SUM(F31:AA31)</f>
        <v>2.6</v>
      </c>
      <c r="AE31" s="2"/>
    </row>
    <row r="32" customFormat="false" ht="15" hidden="false" customHeight="true" outlineLevel="0" collapsed="false">
      <c r="A32" s="21"/>
      <c r="B32" s="15"/>
      <c r="C32" s="15" t="s">
        <v>136</v>
      </c>
      <c r="D32" s="2"/>
      <c r="E32" s="2"/>
      <c r="F32" s="24" t="s">
        <v>40</v>
      </c>
      <c r="G32" s="25" t="n">
        <v>0</v>
      </c>
      <c r="H32" s="25" t="n">
        <v>0</v>
      </c>
      <c r="I32" s="24" t="s">
        <v>40</v>
      </c>
      <c r="J32" s="25" t="n">
        <v>0</v>
      </c>
      <c r="K32" s="25" t="n">
        <v>0</v>
      </c>
      <c r="L32" s="25" t="n">
        <v>0</v>
      </c>
      <c r="M32" s="25" t="n">
        <v>0</v>
      </c>
      <c r="N32" s="25" t="n">
        <v>0</v>
      </c>
      <c r="O32" s="25" t="n">
        <v>0</v>
      </c>
      <c r="P32" s="25" t="n">
        <v>0</v>
      </c>
      <c r="Q32" s="25" t="n">
        <v>0</v>
      </c>
      <c r="R32" s="25" t="n">
        <v>0</v>
      </c>
      <c r="S32" s="25" t="n">
        <v>0</v>
      </c>
      <c r="T32" s="25" t="n">
        <v>0</v>
      </c>
      <c r="U32" s="25" t="n">
        <v>0</v>
      </c>
      <c r="V32" s="25" t="n">
        <v>0</v>
      </c>
      <c r="W32" s="25" t="n">
        <v>0</v>
      </c>
      <c r="X32" s="25" t="n">
        <v>0</v>
      </c>
      <c r="Y32" s="25" t="n">
        <v>0</v>
      </c>
      <c r="Z32" s="25" t="n">
        <v>0</v>
      </c>
      <c r="AA32" s="25" t="n">
        <v>0</v>
      </c>
      <c r="AB32" s="27" t="n">
        <f aca="false">AC32-SUM(F32:AA32)</f>
        <v>0</v>
      </c>
      <c r="AC32" s="25" t="n">
        <v>0</v>
      </c>
      <c r="AD32" s="29" t="n">
        <f aca="false">SUM(F32:AA32)</f>
        <v>0</v>
      </c>
      <c r="AE32" s="2"/>
    </row>
    <row r="33" customFormat="false" ht="15" hidden="false" customHeight="true" outlineLevel="0" collapsed="false">
      <c r="A33" s="21"/>
      <c r="B33" s="15" t="s">
        <v>60</v>
      </c>
      <c r="C33" s="2"/>
      <c r="D33" s="2"/>
      <c r="E33" s="2"/>
      <c r="F33" s="24" t="s">
        <v>40</v>
      </c>
      <c r="G33" s="25" t="n">
        <v>0</v>
      </c>
      <c r="H33" s="25" t="n">
        <v>0</v>
      </c>
      <c r="I33" s="24" t="s">
        <v>40</v>
      </c>
      <c r="J33" s="25" t="n">
        <v>0</v>
      </c>
      <c r="K33" s="25" t="n">
        <v>0</v>
      </c>
      <c r="L33" s="25" t="n">
        <v>0</v>
      </c>
      <c r="M33" s="25" t="n">
        <v>0</v>
      </c>
      <c r="N33" s="25" t="n">
        <v>0</v>
      </c>
      <c r="O33" s="25" t="n">
        <v>0</v>
      </c>
      <c r="P33" s="25" t="n">
        <v>0</v>
      </c>
      <c r="Q33" s="25" t="n">
        <v>0</v>
      </c>
      <c r="R33" s="25" t="n">
        <v>0</v>
      </c>
      <c r="S33" s="25" t="n">
        <v>0</v>
      </c>
      <c r="T33" s="25" t="n">
        <v>0</v>
      </c>
      <c r="U33" s="25" t="n">
        <v>0</v>
      </c>
      <c r="V33" s="25" t="n">
        <v>0</v>
      </c>
      <c r="W33" s="25" t="n">
        <v>0</v>
      </c>
      <c r="X33" s="25" t="n">
        <v>0</v>
      </c>
      <c r="Y33" s="25" t="n">
        <v>0</v>
      </c>
      <c r="Z33" s="25" t="n">
        <v>0</v>
      </c>
      <c r="AA33" s="25" t="n">
        <v>0</v>
      </c>
      <c r="AB33" s="27" t="n">
        <f aca="false">AC33-SUM(F33:AA33)</f>
        <v>0</v>
      </c>
      <c r="AC33" s="25" t="n">
        <v>0</v>
      </c>
      <c r="AD33" s="29" t="n">
        <f aca="false">SUM(F33:AA33)</f>
        <v>0</v>
      </c>
      <c r="AE33" s="2"/>
    </row>
    <row r="34" customFormat="false" ht="15" hidden="false" customHeight="true" outlineLevel="0" collapsed="false">
      <c r="A34" s="21"/>
      <c r="B34" s="15" t="s">
        <v>79</v>
      </c>
      <c r="C34" s="2"/>
      <c r="D34" s="2"/>
      <c r="E34" s="2"/>
      <c r="F34" s="24" t="s">
        <v>40</v>
      </c>
      <c r="G34" s="25" t="n">
        <v>0</v>
      </c>
      <c r="H34" s="25" t="n">
        <v>0.1</v>
      </c>
      <c r="I34" s="24" t="s">
        <v>40</v>
      </c>
      <c r="J34" s="25" t="n">
        <v>0</v>
      </c>
      <c r="K34" s="25" t="n">
        <v>0.1</v>
      </c>
      <c r="L34" s="25" t="n">
        <v>0</v>
      </c>
      <c r="M34" s="25" t="n">
        <v>0.1</v>
      </c>
      <c r="N34" s="25" t="n">
        <v>0</v>
      </c>
      <c r="O34" s="25" t="n">
        <v>0.1</v>
      </c>
      <c r="P34" s="25" t="n">
        <v>0.2</v>
      </c>
      <c r="Q34" s="25" t="n">
        <v>0</v>
      </c>
      <c r="R34" s="25" t="n">
        <v>0</v>
      </c>
      <c r="S34" s="25" t="n">
        <v>0</v>
      </c>
      <c r="T34" s="25" t="n">
        <v>0.1</v>
      </c>
      <c r="U34" s="25" t="n">
        <v>0</v>
      </c>
      <c r="V34" s="25" t="n">
        <v>0</v>
      </c>
      <c r="W34" s="25" t="n">
        <v>0</v>
      </c>
      <c r="X34" s="25" t="n">
        <v>0.1</v>
      </c>
      <c r="Y34" s="25" t="n">
        <v>0</v>
      </c>
      <c r="Z34" s="25" t="n">
        <v>0.1</v>
      </c>
      <c r="AA34" s="25" t="n">
        <v>0.1</v>
      </c>
      <c r="AB34" s="27" t="n">
        <f aca="false">AC34-SUM(F34:AA34)</f>
        <v>0.5</v>
      </c>
      <c r="AC34" s="25" t="n">
        <v>1.5</v>
      </c>
      <c r="AD34" s="29" t="n">
        <f aca="false">SUM(F34:AA34)</f>
        <v>1</v>
      </c>
      <c r="AE34" s="2"/>
    </row>
    <row r="35" customFormat="false" ht="15" hidden="false" customHeight="true" outlineLevel="0" collapsed="false">
      <c r="A35" s="21"/>
      <c r="B35" s="15" t="s">
        <v>62</v>
      </c>
      <c r="C35" s="2"/>
      <c r="D35" s="2"/>
      <c r="E35" s="2"/>
      <c r="F35" s="24" t="s">
        <v>40</v>
      </c>
      <c r="G35" s="25" t="n">
        <v>0</v>
      </c>
      <c r="H35" s="25" t="n">
        <v>0</v>
      </c>
      <c r="I35" s="24" t="s">
        <v>40</v>
      </c>
      <c r="J35" s="25" t="n">
        <v>0</v>
      </c>
      <c r="K35" s="25" t="n">
        <v>0</v>
      </c>
      <c r="L35" s="25" t="n">
        <v>0</v>
      </c>
      <c r="M35" s="25" t="n">
        <v>0</v>
      </c>
      <c r="N35" s="25" t="n">
        <v>0</v>
      </c>
      <c r="O35" s="25" t="n">
        <v>0</v>
      </c>
      <c r="P35" s="25" t="n">
        <v>0</v>
      </c>
      <c r="Q35" s="25" t="n">
        <v>0</v>
      </c>
      <c r="R35" s="25" t="n">
        <v>0</v>
      </c>
      <c r="S35" s="25" t="n">
        <v>0</v>
      </c>
      <c r="T35" s="25" t="n">
        <v>0</v>
      </c>
      <c r="U35" s="25" t="n">
        <v>0</v>
      </c>
      <c r="V35" s="25" t="n">
        <v>0</v>
      </c>
      <c r="W35" s="25" t="n">
        <v>0</v>
      </c>
      <c r="X35" s="25" t="n">
        <v>0</v>
      </c>
      <c r="Y35" s="25" t="n">
        <v>0</v>
      </c>
      <c r="Z35" s="25" t="n">
        <v>0</v>
      </c>
      <c r="AA35" s="25" t="n">
        <v>0</v>
      </c>
      <c r="AB35" s="27" t="n">
        <f aca="false">AC35-SUM(F35:AA35)</f>
        <v>0</v>
      </c>
      <c r="AC35" s="25" t="n">
        <v>0</v>
      </c>
      <c r="AD35" s="29" t="n">
        <f aca="false">SUM(F35:AA35)</f>
        <v>0</v>
      </c>
      <c r="AE35" s="2"/>
    </row>
    <row r="36" customFormat="false" ht="15" hidden="false" customHeight="true" outlineLevel="0" collapsed="false">
      <c r="A36" s="21"/>
      <c r="B36" s="15" t="s">
        <v>80</v>
      </c>
      <c r="C36" s="2"/>
      <c r="D36" s="2"/>
      <c r="E36" s="2"/>
      <c r="F36" s="24" t="s">
        <v>40</v>
      </c>
      <c r="G36" s="25" t="n">
        <v>0</v>
      </c>
      <c r="H36" s="25" t="n">
        <v>0</v>
      </c>
      <c r="I36" s="24" t="s">
        <v>40</v>
      </c>
      <c r="J36" s="25" t="n">
        <v>0</v>
      </c>
      <c r="K36" s="25" t="n">
        <v>0</v>
      </c>
      <c r="L36" s="25" t="n">
        <v>0</v>
      </c>
      <c r="M36" s="25" t="n">
        <v>0</v>
      </c>
      <c r="N36" s="25" t="n">
        <v>0</v>
      </c>
      <c r="O36" s="25" t="n">
        <v>0</v>
      </c>
      <c r="P36" s="25" t="n">
        <v>0.2</v>
      </c>
      <c r="Q36" s="25" t="n">
        <v>0</v>
      </c>
      <c r="R36" s="25" t="n">
        <v>0</v>
      </c>
      <c r="S36" s="25" t="n">
        <v>0</v>
      </c>
      <c r="T36" s="25" t="n">
        <v>0</v>
      </c>
      <c r="U36" s="25" t="n">
        <v>0</v>
      </c>
      <c r="V36" s="25" t="n">
        <v>0</v>
      </c>
      <c r="W36" s="25" t="n">
        <v>0</v>
      </c>
      <c r="X36" s="25" t="n">
        <v>0</v>
      </c>
      <c r="Y36" s="25" t="n">
        <v>0</v>
      </c>
      <c r="Z36" s="25" t="n">
        <v>0</v>
      </c>
      <c r="AA36" s="25" t="n">
        <v>0</v>
      </c>
      <c r="AB36" s="27" t="n">
        <f aca="false">AC36-SUM(F36:AA36)</f>
        <v>0</v>
      </c>
      <c r="AC36" s="25" t="n">
        <v>0.2</v>
      </c>
      <c r="AD36" s="29" t="n">
        <f aca="false">SUM(F36:AA36)</f>
        <v>0.2</v>
      </c>
      <c r="AE36" s="2"/>
    </row>
    <row r="37" customFormat="false" ht="15" hidden="false" customHeight="true" outlineLevel="0" collapsed="false">
      <c r="A37" s="21"/>
      <c r="B37" s="15" t="s">
        <v>253</v>
      </c>
      <c r="C37" s="2"/>
      <c r="D37" s="2"/>
      <c r="E37" s="2"/>
      <c r="F37" s="24" t="s">
        <v>40</v>
      </c>
      <c r="G37" s="25" t="n">
        <v>0</v>
      </c>
      <c r="H37" s="29" t="n">
        <v>10.7</v>
      </c>
      <c r="I37" s="24" t="s">
        <v>40</v>
      </c>
      <c r="J37" s="25" t="n">
        <v>0</v>
      </c>
      <c r="K37" s="25" t="n">
        <v>0</v>
      </c>
      <c r="L37" s="25" t="n">
        <v>0</v>
      </c>
      <c r="M37" s="25" t="n">
        <v>0</v>
      </c>
      <c r="N37" s="25" t="n">
        <v>0</v>
      </c>
      <c r="O37" s="25" t="n">
        <v>0</v>
      </c>
      <c r="P37" s="25" t="n">
        <v>0</v>
      </c>
      <c r="Q37" s="25" t="n">
        <v>0</v>
      </c>
      <c r="R37" s="25" t="n">
        <v>0</v>
      </c>
      <c r="S37" s="25" t="n">
        <v>0</v>
      </c>
      <c r="T37" s="25" t="n">
        <v>7.8</v>
      </c>
      <c r="U37" s="25" t="n">
        <v>0</v>
      </c>
      <c r="V37" s="25" t="n">
        <v>0</v>
      </c>
      <c r="W37" s="25" t="n">
        <v>0</v>
      </c>
      <c r="X37" s="25" t="n">
        <v>0</v>
      </c>
      <c r="Y37" s="25" t="n">
        <v>0</v>
      </c>
      <c r="Z37" s="25" t="n">
        <v>0</v>
      </c>
      <c r="AA37" s="25" t="n">
        <v>0</v>
      </c>
      <c r="AB37" s="27" t="n">
        <f aca="false">AC37-SUM(F37:AA37)</f>
        <v>0</v>
      </c>
      <c r="AC37" s="28" t="n">
        <f aca="false">10.7+7.8</f>
        <v>18.5</v>
      </c>
      <c r="AD37" s="29" t="n">
        <f aca="false">SUM(F37:AA37)</f>
        <v>18.5</v>
      </c>
      <c r="AE37" s="2"/>
    </row>
    <row r="38" customFormat="false" ht="15" hidden="false" customHeight="true" outlineLevel="0" collapsed="false">
      <c r="A38" s="21"/>
      <c r="B38" s="15" t="s">
        <v>74</v>
      </c>
      <c r="C38" s="2"/>
      <c r="D38" s="2"/>
      <c r="E38" s="2"/>
      <c r="F38" s="24" t="s">
        <v>40</v>
      </c>
      <c r="G38" s="25" t="n">
        <v>0</v>
      </c>
      <c r="H38" s="25" t="n">
        <v>0</v>
      </c>
      <c r="I38" s="24" t="s">
        <v>40</v>
      </c>
      <c r="J38" s="25" t="n">
        <v>0</v>
      </c>
      <c r="K38" s="25" t="n">
        <v>0</v>
      </c>
      <c r="L38" s="25" t="n">
        <v>0</v>
      </c>
      <c r="M38" s="25" t="n">
        <v>0</v>
      </c>
      <c r="N38" s="25" t="n">
        <v>0</v>
      </c>
      <c r="O38" s="25" t="n">
        <v>0</v>
      </c>
      <c r="P38" s="25" t="n">
        <v>0</v>
      </c>
      <c r="Q38" s="25" t="n">
        <v>0</v>
      </c>
      <c r="R38" s="25" t="n">
        <v>0</v>
      </c>
      <c r="S38" s="25" t="n">
        <v>0</v>
      </c>
      <c r="T38" s="25" t="n">
        <v>0</v>
      </c>
      <c r="U38" s="25" t="n">
        <v>0</v>
      </c>
      <c r="V38" s="25" t="n">
        <v>0</v>
      </c>
      <c r="W38" s="25" t="n">
        <v>0</v>
      </c>
      <c r="X38" s="25" t="n">
        <v>0</v>
      </c>
      <c r="Y38" s="25" t="n">
        <v>0</v>
      </c>
      <c r="Z38" s="25" t="n">
        <v>0</v>
      </c>
      <c r="AA38" s="25" t="n">
        <v>0</v>
      </c>
      <c r="AB38" s="27" t="n">
        <f aca="false">AC38-SUM(F38:AA38)</f>
        <v>0</v>
      </c>
      <c r="AC38" s="25" t="n">
        <v>0</v>
      </c>
      <c r="AD38" s="29" t="n">
        <f aca="false">SUM(F38:AA38)</f>
        <v>0</v>
      </c>
      <c r="AE38" s="2"/>
    </row>
    <row r="39" customFormat="false" ht="15" hidden="false" customHeight="true" outlineLevel="0" collapsed="false">
      <c r="A39" s="21"/>
      <c r="B39" s="15" t="s">
        <v>65</v>
      </c>
      <c r="C39" s="2"/>
      <c r="D39" s="2"/>
      <c r="E39" s="2"/>
      <c r="F39" s="32" t="s">
        <v>40</v>
      </c>
      <c r="G39" s="39" t="n">
        <v>0</v>
      </c>
      <c r="H39" s="39" t="n">
        <v>0</v>
      </c>
      <c r="I39" s="32" t="s">
        <v>40</v>
      </c>
      <c r="J39" s="39" t="n">
        <v>0</v>
      </c>
      <c r="K39" s="39" t="n">
        <v>0</v>
      </c>
      <c r="L39" s="39" t="n">
        <v>0</v>
      </c>
      <c r="M39" s="39" t="n">
        <v>0</v>
      </c>
      <c r="N39" s="39" t="n">
        <v>0</v>
      </c>
      <c r="O39" s="39" t="n">
        <v>0</v>
      </c>
      <c r="P39" s="39" t="n">
        <v>0</v>
      </c>
      <c r="Q39" s="39" t="n">
        <v>0</v>
      </c>
      <c r="R39" s="39" t="n">
        <v>0</v>
      </c>
      <c r="S39" s="39" t="n">
        <v>0</v>
      </c>
      <c r="T39" s="39" t="n">
        <v>0</v>
      </c>
      <c r="U39" s="39" t="n">
        <v>0</v>
      </c>
      <c r="V39" s="39" t="n">
        <v>0</v>
      </c>
      <c r="W39" s="39" t="n">
        <v>0</v>
      </c>
      <c r="X39" s="39" t="n">
        <v>0</v>
      </c>
      <c r="Y39" s="39" t="n">
        <v>0</v>
      </c>
      <c r="Z39" s="39" t="n">
        <v>0</v>
      </c>
      <c r="AA39" s="39" t="n">
        <v>0</v>
      </c>
      <c r="AB39" s="34" t="n">
        <f aca="false">AC39-SUM(F39:AA39)</f>
        <v>0</v>
      </c>
      <c r="AC39" s="33" t="n">
        <v>0</v>
      </c>
      <c r="AD39" s="35" t="n">
        <f aca="false">SUM(F39:AA39)</f>
        <v>0</v>
      </c>
      <c r="AE39" s="2"/>
    </row>
    <row r="40" customFormat="false" ht="3.95" hidden="false" customHeight="true" outlineLevel="0" collapsed="false">
      <c r="A40" s="21"/>
      <c r="B40" s="2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2"/>
      <c r="AE40" s="2"/>
    </row>
    <row r="41" customFormat="false" ht="15" hidden="false" customHeight="true" outlineLevel="0" collapsed="false">
      <c r="A41" s="21"/>
      <c r="B41" s="21"/>
      <c r="C41" s="20" t="s">
        <v>66</v>
      </c>
      <c r="D41" s="2"/>
      <c r="E41" s="2"/>
      <c r="F41" s="37" t="n">
        <f aca="false">SUM(F25:F39)</f>
        <v>0</v>
      </c>
      <c r="G41" s="37" t="n">
        <f aca="false">SUM(G25:G39)</f>
        <v>2.7</v>
      </c>
      <c r="H41" s="37" t="n">
        <f aca="false">SUM(H25:H39)</f>
        <v>10.9</v>
      </c>
      <c r="I41" s="37" t="n">
        <f aca="false">SUM(I25:I39)</f>
        <v>0</v>
      </c>
      <c r="J41" s="37" t="n">
        <f aca="false">SUM(J25:J39)</f>
        <v>0.1</v>
      </c>
      <c r="K41" s="37" t="n">
        <f aca="false">SUM(K25:K39)</f>
        <v>0.3</v>
      </c>
      <c r="L41" s="37" t="n">
        <f aca="false">SUM(L25:L39)</f>
        <v>0.4</v>
      </c>
      <c r="M41" s="37" t="n">
        <f aca="false">SUM(M25:M39)</f>
        <v>0.3</v>
      </c>
      <c r="N41" s="37" t="n">
        <f aca="false">SUM(N25:N39)</f>
        <v>0.1</v>
      </c>
      <c r="O41" s="37" t="n">
        <f aca="false">SUM(O25:O39)</f>
        <v>0.1</v>
      </c>
      <c r="P41" s="37" t="n">
        <f aca="false">SUM(P25:P39)</f>
        <v>0.5</v>
      </c>
      <c r="Q41" s="37" t="n">
        <f aca="false">SUM(Q25:Q39)</f>
        <v>0.1</v>
      </c>
      <c r="R41" s="37" t="n">
        <f aca="false">SUM(R25:R39)</f>
        <v>0</v>
      </c>
      <c r="S41" s="37" t="n">
        <f aca="false">SUM(S25:S39)</f>
        <v>0.1</v>
      </c>
      <c r="T41" s="37" t="n">
        <f aca="false">SUM(T25:T39)</f>
        <v>8.1</v>
      </c>
      <c r="U41" s="37" t="n">
        <f aca="false">SUM(U25:U39)</f>
        <v>0.1</v>
      </c>
      <c r="V41" s="37" t="n">
        <f aca="false">SUM(V25:V39)</f>
        <v>0</v>
      </c>
      <c r="W41" s="37" t="n">
        <f aca="false">SUM(W25:W39)</f>
        <v>0.1</v>
      </c>
      <c r="X41" s="37" t="n">
        <f aca="false">SUM(X25:X39)</f>
        <v>0.1</v>
      </c>
      <c r="Y41" s="37" t="n">
        <f aca="false">SUM(Y25:Y39)</f>
        <v>0.1</v>
      </c>
      <c r="Z41" s="37" t="n">
        <f aca="false">SUM(Z25:Z39)</f>
        <v>0.3</v>
      </c>
      <c r="AA41" s="37" t="n">
        <f aca="false">SUM(AA25:AA39)</f>
        <v>0.2</v>
      </c>
      <c r="AB41" s="37" t="n">
        <f aca="false">SUM(AB25:AB39)</f>
        <v>0.8</v>
      </c>
      <c r="AC41" s="37" t="n">
        <f aca="false">SUM(AC25:AC39)</f>
        <v>25.4</v>
      </c>
      <c r="AD41" s="37" t="n">
        <f aca="false">SUM(AD25:AD39)</f>
        <v>24.6</v>
      </c>
      <c r="AE41" s="2"/>
    </row>
    <row r="42" customFormat="false" ht="15" hidden="false" customHeight="true" outlineLevel="0" collapsed="false">
      <c r="A42" s="21"/>
      <c r="B42" s="21"/>
      <c r="C42" s="2"/>
      <c r="D42" s="2"/>
      <c r="E42" s="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"/>
    </row>
    <row r="43" customFormat="false" ht="15" hidden="false" customHeight="true" outlineLevel="0" collapsed="false">
      <c r="A43" s="40" t="s">
        <v>81</v>
      </c>
      <c r="B43" s="41"/>
      <c r="C43" s="42"/>
      <c r="D43" s="42"/>
      <c r="E43" s="42"/>
      <c r="F43" s="43" t="n">
        <f aca="false">F22-F41</f>
        <v>0</v>
      </c>
      <c r="G43" s="43" t="n">
        <f aca="false">G22-G41</f>
        <v>-2.4</v>
      </c>
      <c r="H43" s="43" t="n">
        <f aca="false">H22-H41</f>
        <v>-10.9</v>
      </c>
      <c r="I43" s="43" t="n">
        <f aca="false">I22-I41</f>
        <v>0</v>
      </c>
      <c r="J43" s="43" t="n">
        <f aca="false">J22-J41</f>
        <v>-0.1</v>
      </c>
      <c r="K43" s="43" t="n">
        <f aca="false">K22-K41</f>
        <v>-0.3</v>
      </c>
      <c r="L43" s="43" t="n">
        <f aca="false">L22-L41</f>
        <v>-0.4</v>
      </c>
      <c r="M43" s="43" t="n">
        <f aca="false">M22-M41</f>
        <v>-0.2</v>
      </c>
      <c r="N43" s="43" t="n">
        <f aca="false">N22-N41</f>
        <v>-0.1</v>
      </c>
      <c r="O43" s="43" t="n">
        <f aca="false">O22-O41</f>
        <v>0.6</v>
      </c>
      <c r="P43" s="43" t="n">
        <f aca="false">P22-P41</f>
        <v>17.7</v>
      </c>
      <c r="Q43" s="43" t="n">
        <f aca="false">Q22-Q41</f>
        <v>0.2</v>
      </c>
      <c r="R43" s="43" t="n">
        <f aca="false">R22-R41</f>
        <v>0</v>
      </c>
      <c r="S43" s="43" t="n">
        <f aca="false">S22-S41</f>
        <v>1.4</v>
      </c>
      <c r="T43" s="43" t="n">
        <f aca="false">T22-T41</f>
        <v>-8</v>
      </c>
      <c r="U43" s="43" t="n">
        <f aca="false">U22-U41</f>
        <v>0.2</v>
      </c>
      <c r="V43" s="43" t="n">
        <f aca="false">V22-V41</f>
        <v>0</v>
      </c>
      <c r="W43" s="43" t="n">
        <f aca="false">W22-W41</f>
        <v>-0.1</v>
      </c>
      <c r="X43" s="43" t="n">
        <f aca="false">X22-X41</f>
        <v>4.5</v>
      </c>
      <c r="Y43" s="43" t="n">
        <f aca="false">Y22-Y41</f>
        <v>0.2</v>
      </c>
      <c r="Z43" s="43" t="n">
        <f aca="false">Z22-Z41</f>
        <v>-0.3</v>
      </c>
      <c r="AA43" s="43" t="n">
        <f aca="false">AA22-AA41</f>
        <v>-0.2</v>
      </c>
      <c r="AB43" s="43" t="n">
        <f aca="false">AB22-AB41</f>
        <v>-0.5</v>
      </c>
      <c r="AC43" s="43" t="n">
        <f aca="false">AC22-AC41</f>
        <v>1.3</v>
      </c>
      <c r="AD43" s="43" t="n">
        <f aca="false">AD22-AD41</f>
        <v>1.8</v>
      </c>
      <c r="AE43" s="2"/>
    </row>
    <row r="44" customFormat="false" ht="12" hidden="false" customHeight="true" outlineLevel="0" collapsed="false">
      <c r="A44" s="40"/>
      <c r="B44" s="41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2"/>
    </row>
    <row r="45" customFormat="false" ht="6" hidden="false" customHeight="true" outlineLevel="0" collapsed="false">
      <c r="A45" s="57"/>
      <c r="B45" s="57"/>
      <c r="C45" s="58"/>
      <c r="D45" s="58"/>
      <c r="E45" s="58"/>
      <c r="F45" s="59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60"/>
      <c r="AD45" s="62"/>
      <c r="AE45" s="2"/>
    </row>
    <row r="46" customFormat="false" ht="12.75" hidden="false" customHeight="true" outlineLevel="0" collapsed="false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2"/>
    </row>
    <row r="47" customFormat="false" ht="15" hidden="false" customHeight="true" outlineLevel="0" collapsed="false">
      <c r="A47" s="40" t="s">
        <v>254</v>
      </c>
      <c r="B47" s="41"/>
      <c r="C47" s="42"/>
      <c r="D47" s="42"/>
      <c r="E47" s="42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2"/>
    </row>
    <row r="48" customFormat="false" ht="15" hidden="false" customHeight="true" outlineLevel="0" collapsed="false">
      <c r="B48" s="20" t="s">
        <v>255</v>
      </c>
      <c r="C48" s="42"/>
      <c r="D48" s="42"/>
      <c r="E48" s="42"/>
      <c r="F48" s="63" t="n">
        <f aca="false">'NNG-Jul'!F43</f>
        <v>0</v>
      </c>
      <c r="G48" s="63" t="n">
        <f aca="false">'NNG-Jul'!G43</f>
        <v>-0.4</v>
      </c>
      <c r="H48" s="63" t="n">
        <f aca="false">'NNG-Jul'!H43</f>
        <v>-0.4</v>
      </c>
      <c r="I48" s="63" t="n">
        <f aca="false">'NNG-Jul'!I43</f>
        <v>0</v>
      </c>
      <c r="J48" s="63" t="n">
        <f aca="false">'NNG-Jul'!J43</f>
        <v>-0.4</v>
      </c>
      <c r="K48" s="63" t="n">
        <f aca="false">'NNG-Jul'!K43</f>
        <v>-0.5</v>
      </c>
      <c r="L48" s="63" t="n">
        <f aca="false">'NNG-Jul'!L43</f>
        <v>-0.5</v>
      </c>
      <c r="M48" s="63" t="n">
        <f aca="false">'NNG-Jul'!M43</f>
        <v>-0.1</v>
      </c>
      <c r="N48" s="63" t="n">
        <f aca="false">'NNG-Jul'!N43</f>
        <v>0.4</v>
      </c>
      <c r="O48" s="63" t="n">
        <f aca="false">'NNG-Jul'!O43</f>
        <v>19.1</v>
      </c>
      <c r="P48" s="63" t="n">
        <f aca="false">'NNG-Jul'!P43</f>
        <v>-0.6</v>
      </c>
      <c r="Q48" s="63" t="n">
        <f aca="false">'NNG-Jul'!Q43</f>
        <v>-0.4</v>
      </c>
      <c r="R48" s="63" t="n">
        <f aca="false">'NNG-Jul'!R43</f>
        <v>0.4</v>
      </c>
      <c r="S48" s="63" t="n">
        <f aca="false">'NNG-Jul'!S43</f>
        <v>-0.2</v>
      </c>
      <c r="T48" s="63" t="n">
        <f aca="false">'NNG-Jul'!T43</f>
        <v>-0.3</v>
      </c>
      <c r="U48" s="63" t="n">
        <f aca="false">'NNG-Jul'!U43</f>
        <v>-1.2</v>
      </c>
      <c r="V48" s="63" t="n">
        <f aca="false">'NNG-Jul'!V43</f>
        <v>1.7</v>
      </c>
      <c r="W48" s="63" t="n">
        <f aca="false">'NNG-Jul'!W43</f>
        <v>-0.7</v>
      </c>
      <c r="X48" s="63" t="n">
        <f aca="false">'NNG-Jul'!X43</f>
        <v>4.8</v>
      </c>
      <c r="Y48" s="63" t="n">
        <f aca="false">'NNG-Jul'!Y43</f>
        <v>0.8</v>
      </c>
      <c r="Z48" s="63" t="n">
        <f aca="false">'NNG-Jul'!Z43</f>
        <v>-0.2</v>
      </c>
      <c r="AA48" s="63" t="n">
        <f aca="false">'NNG-Jul'!AA43</f>
        <v>-0.5</v>
      </c>
      <c r="AB48" s="63" t="n">
        <f aca="false">'NNG-Jul'!AB43</f>
        <v>-1.2</v>
      </c>
      <c r="AC48" s="63" t="n">
        <f aca="false">'NNG-Jul'!AC43</f>
        <v>19.6</v>
      </c>
      <c r="AD48" s="63" t="n">
        <f aca="false">'NNG-Jul'!AD43</f>
        <v>20.8</v>
      </c>
      <c r="AE48" s="2"/>
    </row>
    <row r="49" customFormat="false" ht="15" hidden="false" customHeight="true" outlineLevel="0" collapsed="false">
      <c r="B49" s="20" t="s">
        <v>256</v>
      </c>
      <c r="C49" s="42"/>
      <c r="D49" s="42"/>
      <c r="E49" s="42"/>
      <c r="F49" s="63" t="n">
        <f aca="false">F43</f>
        <v>0</v>
      </c>
      <c r="G49" s="63" t="n">
        <f aca="false">G43</f>
        <v>-2.4</v>
      </c>
      <c r="H49" s="63" t="n">
        <f aca="false">H43</f>
        <v>-10.9</v>
      </c>
      <c r="I49" s="63" t="n">
        <f aca="false">I43</f>
        <v>0</v>
      </c>
      <c r="J49" s="63" t="n">
        <f aca="false">J43</f>
        <v>-0.1</v>
      </c>
      <c r="K49" s="63" t="n">
        <f aca="false">K43</f>
        <v>-0.3</v>
      </c>
      <c r="L49" s="63" t="n">
        <f aca="false">L43</f>
        <v>-0.4</v>
      </c>
      <c r="M49" s="63" t="n">
        <f aca="false">M43</f>
        <v>-0.2</v>
      </c>
      <c r="N49" s="63" t="n">
        <f aca="false">N43</f>
        <v>-0.1</v>
      </c>
      <c r="O49" s="63" t="n">
        <f aca="false">O43</f>
        <v>0.6</v>
      </c>
      <c r="P49" s="63" t="n">
        <f aca="false">P43</f>
        <v>17.7</v>
      </c>
      <c r="Q49" s="63" t="n">
        <f aca="false">Q43</f>
        <v>0.2</v>
      </c>
      <c r="R49" s="63" t="n">
        <f aca="false">R43</f>
        <v>0</v>
      </c>
      <c r="S49" s="63" t="n">
        <f aca="false">S43</f>
        <v>1.4</v>
      </c>
      <c r="T49" s="63" t="n">
        <f aca="false">T43</f>
        <v>-8</v>
      </c>
      <c r="U49" s="63" t="n">
        <f aca="false">U43</f>
        <v>0.2</v>
      </c>
      <c r="V49" s="63" t="n">
        <f aca="false">V43</f>
        <v>0</v>
      </c>
      <c r="W49" s="63" t="n">
        <f aca="false">W43</f>
        <v>-0.1</v>
      </c>
      <c r="X49" s="63" t="n">
        <f aca="false">X43</f>
        <v>4.5</v>
      </c>
      <c r="Y49" s="63" t="n">
        <f aca="false">Y43</f>
        <v>0.2</v>
      </c>
      <c r="Z49" s="63" t="n">
        <f aca="false">Z43</f>
        <v>-0.3</v>
      </c>
      <c r="AA49" s="63" t="n">
        <f aca="false">AA43</f>
        <v>-0.2</v>
      </c>
      <c r="AB49" s="63" t="n">
        <f aca="false">AB43</f>
        <v>-0.5</v>
      </c>
      <c r="AC49" s="63" t="n">
        <f aca="false">AC43</f>
        <v>1.3</v>
      </c>
      <c r="AD49" s="63" t="n">
        <f aca="false">AD43</f>
        <v>1.8</v>
      </c>
      <c r="AE49" s="2"/>
    </row>
    <row r="50" customFormat="false" ht="15" hidden="false" customHeight="true" outlineLevel="0" collapsed="false">
      <c r="B50" s="40" t="s">
        <v>257</v>
      </c>
      <c r="C50" s="42"/>
      <c r="D50" s="42"/>
      <c r="E50" s="42"/>
      <c r="F50" s="64" t="n">
        <f aca="false">F52-SUM(F48:F49)</f>
        <v>0</v>
      </c>
      <c r="G50" s="64" t="n">
        <f aca="false">G52-SUM(G48:G49)</f>
        <v>-1.8</v>
      </c>
      <c r="H50" s="64" t="n">
        <f aca="false">H52-SUM(H48:H49)</f>
        <v>-0.4</v>
      </c>
      <c r="I50" s="64" t="n">
        <f aca="false">I52-SUM(I48:I49)</f>
        <v>0</v>
      </c>
      <c r="J50" s="64" t="n">
        <f aca="false">J52-SUM(J48:J49)</f>
        <v>2.3</v>
      </c>
      <c r="K50" s="64" t="n">
        <f aca="false">K52-SUM(K48:K49)</f>
        <v>-0.1</v>
      </c>
      <c r="L50" s="64" t="n">
        <f aca="false">L52-SUM(L48:L49)</f>
        <v>-0.6</v>
      </c>
      <c r="M50" s="64" t="n">
        <f aca="false">M52-SUM(M48:M49)</f>
        <v>-0.2</v>
      </c>
      <c r="N50" s="64" t="n">
        <f aca="false">N52-SUM(N48:N49)</f>
        <v>-0.5</v>
      </c>
      <c r="O50" s="64" t="n">
        <f aca="false">O52-SUM(O48:O49)</f>
        <v>-1.2</v>
      </c>
      <c r="P50" s="64" t="n">
        <f aca="false">P52-SUM(P48:P49)</f>
        <v>4.9</v>
      </c>
      <c r="Q50" s="64" t="n">
        <f aca="false">Q52-SUM(Q48:Q49)</f>
        <v>-0.7</v>
      </c>
      <c r="R50" s="64" t="n">
        <f aca="false">R52-SUM(R48:R49)</f>
        <v>-0.3</v>
      </c>
      <c r="S50" s="64" t="n">
        <f aca="false">S52-SUM(S48:S49)</f>
        <v>-0.7</v>
      </c>
      <c r="T50" s="64" t="n">
        <f aca="false">T52-SUM(T48:T49)</f>
        <v>0.300000000000001</v>
      </c>
      <c r="U50" s="64" t="n">
        <f aca="false">U52-SUM(U48:U49)</f>
        <v>0.4</v>
      </c>
      <c r="V50" s="64" t="n">
        <f aca="false">V52-SUM(V48:V49)</f>
        <v>-0.9</v>
      </c>
      <c r="W50" s="64" t="n">
        <f aca="false">W52-SUM(W48:W49)</f>
        <v>-0.4</v>
      </c>
      <c r="X50" s="64" t="n">
        <f aca="false">X52-SUM(X48:X49)</f>
        <v>-10.8</v>
      </c>
      <c r="Y50" s="64" t="n">
        <f aca="false">Y52-SUM(Y48:Y49)</f>
        <v>65.5</v>
      </c>
      <c r="Z50" s="64" t="n">
        <f aca="false">Z52-SUM(Z48:Z49)</f>
        <v>-3.5</v>
      </c>
      <c r="AA50" s="64" t="n">
        <f aca="false">AA52-SUM(AA48:AA49)</f>
        <v>-0.2</v>
      </c>
      <c r="AB50" s="64" t="n">
        <f aca="false">AB52-SUM(AB48:AB49)</f>
        <v>-0.7</v>
      </c>
      <c r="AC50" s="65" t="n">
        <f aca="false">SUM(F50:AB50)</f>
        <v>50.4</v>
      </c>
      <c r="AD50" s="66" t="n">
        <f aca="false">SUM(F50:Z50)</f>
        <v>51.3</v>
      </c>
      <c r="AE50" s="2"/>
    </row>
    <row r="51" customFormat="false" ht="6" hidden="false" customHeight="true" outlineLevel="0" collapsed="false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2"/>
    </row>
    <row r="52" customFormat="false" ht="15" hidden="false" customHeight="true" outlineLevel="0" collapsed="false">
      <c r="A52" s="40"/>
      <c r="B52" s="41"/>
      <c r="C52" s="40" t="s">
        <v>258</v>
      </c>
      <c r="D52" s="42"/>
      <c r="E52" s="42"/>
      <c r="F52" s="67" t="n">
        <v>0</v>
      </c>
      <c r="G52" s="67" t="n">
        <v>-4.6</v>
      </c>
      <c r="H52" s="67" t="n">
        <v>-11.7</v>
      </c>
      <c r="I52" s="67" t="n">
        <v>0</v>
      </c>
      <c r="J52" s="67" t="n">
        <v>1.8</v>
      </c>
      <c r="K52" s="67" t="n">
        <v>-0.9</v>
      </c>
      <c r="L52" s="67" t="n">
        <v>-1.5</v>
      </c>
      <c r="M52" s="67" t="n">
        <v>-0.5</v>
      </c>
      <c r="N52" s="67" t="n">
        <v>-0.2</v>
      </c>
      <c r="O52" s="67" t="n">
        <v>18.5</v>
      </c>
      <c r="P52" s="67" t="n">
        <v>22</v>
      </c>
      <c r="Q52" s="67" t="n">
        <v>-0.9</v>
      </c>
      <c r="R52" s="67" t="n">
        <v>0.1</v>
      </c>
      <c r="S52" s="67" t="n">
        <v>0.5</v>
      </c>
      <c r="T52" s="67" t="n">
        <v>-8</v>
      </c>
      <c r="U52" s="67" t="n">
        <v>-0.6</v>
      </c>
      <c r="V52" s="67" t="n">
        <v>0.8</v>
      </c>
      <c r="W52" s="67" t="n">
        <v>-1.2</v>
      </c>
      <c r="X52" s="67" t="n">
        <v>-1.5</v>
      </c>
      <c r="Y52" s="67" t="n">
        <v>66.5</v>
      </c>
      <c r="Z52" s="67" t="n">
        <v>-4</v>
      </c>
      <c r="AA52" s="67" t="n">
        <v>-0.9</v>
      </c>
      <c r="AB52" s="67" t="n">
        <v>-2.4</v>
      </c>
      <c r="AC52" s="68" t="n">
        <f aca="false">SUM(AC48:AC50)</f>
        <v>71.3</v>
      </c>
      <c r="AD52" s="68" t="n">
        <f aca="false">SUM(AD48:AD50)</f>
        <v>73.9</v>
      </c>
      <c r="AE52" s="2"/>
    </row>
    <row r="53" customFormat="false" ht="12" hidden="false" customHeight="true" outlineLevel="0" collapsed="false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2"/>
    </row>
    <row r="54" customFormat="false" ht="12" hidden="false" customHeight="true" outlineLevel="0" collapsed="false">
      <c r="A54" s="40"/>
      <c r="B54" s="41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2"/>
    </row>
    <row r="55" customFormat="false" ht="12" hidden="false" customHeight="true" outlineLevel="0" collapsed="false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2"/>
    </row>
    <row r="56" customFormat="false" ht="12" hidden="false" customHeight="true" outlineLevel="0" collapsed="false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2"/>
    </row>
    <row r="57" customFormat="false" ht="12" hidden="false" customHeight="true" outlineLevel="0" collapsed="false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5" t="n">
        <f aca="true">NOW()</f>
        <v>45926.9584545656</v>
      </c>
      <c r="AE57" s="2"/>
    </row>
    <row r="58" customFormat="false" ht="12" hidden="false" customHeight="true" outlineLevel="0" collapsed="false">
      <c r="A58" s="46" t="str">
        <f aca="true">CELL("FILENAME")</f>
        <v>'file:///mnt/12tb/@roms/datasets/enron/EDRM Enron Email Data Set v2 XML/filtered-attachments/xls/NNG_TWDAY01.xls'#$TW &amp; ETS-Jul</v>
      </c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7" t="n">
        <f aca="true">NOW()</f>
        <v>45926.9584545658</v>
      </c>
      <c r="AE58" s="2"/>
    </row>
    <row r="59" customFormat="false" ht="3.95" hidden="false" customHeight="true" outlineLevel="0" collapsed="false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2"/>
      <c r="AE59" s="2"/>
    </row>
    <row r="60" customFormat="false" ht="14.65" hidden="false" customHeight="false" outlineLevel="0" collapsed="false">
      <c r="AD60" s="48"/>
    </row>
    <row r="61" customFormat="false" ht="14.65" hidden="false" customHeight="false" outlineLevel="0" collapsed="false">
      <c r="AD61" s="48"/>
    </row>
    <row r="62" customFormat="false" ht="12" hidden="false" customHeight="true" outlineLevel="0" collapsed="false">
      <c r="B62" s="49"/>
      <c r="C62" s="49"/>
    </row>
    <row r="63" customFormat="false" ht="12" hidden="false" customHeight="true" outlineLevel="0" collapsed="false">
      <c r="C63" s="49"/>
    </row>
    <row r="64" customFormat="false" ht="12" hidden="false" customHeight="true" outlineLevel="0" collapsed="false">
      <c r="C64" s="49"/>
    </row>
    <row r="65" customFormat="false" ht="12" hidden="false" customHeight="true" outlineLevel="0" collapsed="false"/>
    <row r="68" customFormat="false" ht="12" hidden="false" customHeight="true" outlineLevel="0" collapsed="false">
      <c r="B68" s="49"/>
      <c r="C68" s="49"/>
    </row>
    <row r="69" customFormat="false" ht="12" hidden="false" customHeight="true" outlineLevel="0" collapsed="false">
      <c r="C69" s="49"/>
    </row>
    <row r="70" customFormat="false" ht="12" hidden="false" customHeight="true" outlineLevel="0" collapsed="false">
      <c r="C70" s="49"/>
    </row>
    <row r="71" customFormat="false" ht="12" hidden="false" customHeight="true" outlineLevel="0" collapsed="false">
      <c r="C71" s="49"/>
    </row>
    <row r="72" customFormat="false" ht="14.65" hidden="false" customHeight="false" outlineLevel="0" collapsed="false">
      <c r="C72" s="49"/>
    </row>
    <row r="73" customFormat="false" ht="14.65" hidden="false" customHeight="false" outlineLevel="0" collapsed="false">
      <c r="C73" s="49"/>
    </row>
    <row r="74" customFormat="false" ht="12" hidden="false" customHeight="true" outlineLevel="0" collapsed="false">
      <c r="C74" s="49"/>
    </row>
    <row r="75" customFormat="false" ht="12" hidden="false" customHeight="true" outlineLevel="0" collapsed="false"/>
    <row r="76" customFormat="false" ht="12" hidden="false" customHeight="true" outlineLevel="0" collapsed="false"/>
    <row r="77" customFormat="false" ht="12" hidden="false" customHeight="true" outlineLevel="0" collapsed="false"/>
    <row r="78" customFormat="false" ht="12" hidden="false" customHeight="true" outlineLevel="0" collapsed="false"/>
    <row r="79" customFormat="false" ht="12" hidden="false" customHeight="true" outlineLevel="0" collapsed="false"/>
    <row r="80" customFormat="false" ht="12" hidden="false" customHeight="true" outlineLevel="0" collapsed="false"/>
    <row r="81" customFormat="false" ht="12" hidden="false" customHeight="true" outlineLevel="0" collapsed="false"/>
    <row r="82" customFormat="false" ht="12" hidden="false" customHeight="true" outlineLevel="0" collapsed="false"/>
    <row r="83" customFormat="false" ht="12" hidden="false" customHeight="true" outlineLevel="0" collapsed="false"/>
    <row r="84" customFormat="false" ht="3.95" hidden="false" customHeight="true" outlineLevel="0" collapsed="false"/>
    <row r="85" customFormat="false" ht="12" hidden="false" customHeight="true" outlineLevel="0" collapsed="false"/>
    <row r="86" customFormat="false" ht="3.95" hidden="false" customHeight="true" outlineLevel="0" collapsed="false"/>
    <row r="87" customFormat="false" ht="12" hidden="false" customHeight="true" outlineLevel="0" collapsed="false"/>
    <row r="88" customFormat="false" ht="12" hidden="false" customHeight="true" outlineLevel="0" collapsed="false"/>
    <row r="90" customFormat="false" ht="12" hidden="false" customHeight="true" outlineLevel="0" collapsed="false"/>
    <row r="93" customFormat="false" ht="12" hidden="false" customHeight="true" outlineLevel="0" collapsed="false"/>
    <row r="96" customFormat="false" ht="12" hidden="false" customHeight="true" outlineLevel="0" collapsed="false"/>
    <row r="97" customFormat="false" ht="12" hidden="false" customHeight="true" outlineLevel="0" collapsed="false"/>
    <row r="99" customFormat="false" ht="12" hidden="false" customHeight="true" outlineLevel="0" collapsed="false"/>
    <row r="101" customFormat="false" ht="12" hidden="false" customHeight="true" outlineLevel="0" collapsed="false"/>
    <row r="102" customFormat="false" ht="12" hidden="false" customHeight="true" outlineLevel="0" collapsed="false"/>
    <row r="103" customFormat="false" ht="12" hidden="false" customHeight="true" outlineLevel="0" collapsed="false"/>
    <row r="105" customFormat="false" ht="12" hidden="false" customHeight="true" outlineLevel="0" collapsed="false"/>
    <row r="109" customFormat="false" ht="12" hidden="false" customHeight="true" outlineLevel="0" collapsed="false"/>
    <row r="110" customFormat="false" ht="3.95" hidden="false" customHeight="true" outlineLevel="0" collapsed="false"/>
    <row r="112" customFormat="false" ht="6" hidden="false" customHeight="true" outlineLevel="0" collapsed="false"/>
    <row r="114" customFormat="false" ht="6" hidden="false" customHeight="true" outlineLevel="0" collapsed="false"/>
    <row r="115" customFormat="false" ht="12" hidden="false" customHeight="true" outlineLevel="0" collapsed="false"/>
    <row r="116" customFormat="false" ht="12" hidden="false" customHeight="true" outlineLevel="0" collapsed="false"/>
    <row r="117" customFormat="false" ht="12" hidden="false" customHeight="true" outlineLevel="0" collapsed="false"/>
    <row r="118" customFormat="false" ht="12" hidden="false" customHeight="true" outlineLevel="0" collapsed="false"/>
    <row r="119" customFormat="false" ht="12" hidden="false" customHeight="true" outlineLevel="0" collapsed="false"/>
    <row r="120" customFormat="false" ht="3.95" hidden="false" customHeight="true" outlineLevel="0" collapsed="false"/>
    <row r="122" customFormat="false" ht="6" hidden="false" customHeight="true" outlineLevel="0" collapsed="false"/>
    <row r="125" customFormat="false" ht="6" hidden="false" customHeight="true" outlineLevel="0" collapsed="false"/>
    <row r="128" customFormat="false" ht="6" hidden="false" customHeight="true" outlineLevel="0" collapsed="false"/>
    <row r="131" customFormat="false" ht="6" hidden="false" customHeight="true" outlineLevel="0" collapsed="false"/>
    <row r="135" customFormat="false" ht="8.1" hidden="false" customHeight="true" outlineLevel="0" collapsed="false"/>
  </sheetData>
  <mergeCells count="3">
    <mergeCell ref="A1:AD1"/>
    <mergeCell ref="A2:AD2"/>
    <mergeCell ref="A3:AD3"/>
  </mergeCells>
  <printOptions headings="false" gridLines="false" gridLinesSet="true" horizontalCentered="true" verticalCentered="false"/>
  <pageMargins left="0.25" right="0.25" top="0.7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135"/>
  <sheetViews>
    <sheetView showFormulas="false" showGridLines="false" showRowColHeaders="true" showZeros="true" rightToLeft="false" tabSelected="false" showOutlineSymbols="true" defaultGridColor="true" view="normal" topLeftCell="A7" colorId="64" zoomScale="100" zoomScaleNormal="100" zoomScalePageLayoutView="100" workbookViewId="0">
      <pane xSplit="5" ySplit="3" topLeftCell="W10" activePane="bottomRight" state="frozen"/>
      <selection pane="topLeft" activeCell="A7" activeCellId="0" sqref="A7"/>
      <selection pane="topRight" activeCell="W7" activeCellId="0" sqref="W7"/>
      <selection pane="bottomLeft" activeCell="A10" activeCellId="0" sqref="A10"/>
      <selection pane="bottomRight" activeCell="AC11" activeCellId="0" sqref="AC11 AC11"/>
    </sheetView>
  </sheetViews>
  <sheetFormatPr defaultColWidth="9.70703125" defaultRowHeight="14.65" customHeight="true" zeroHeight="false" outlineLevelRow="0" outlineLevelCol="0"/>
  <cols>
    <col collapsed="false" customWidth="true" hidden="false" outlineLevel="0" max="2" min="1" style="0" width="1.7"/>
    <col collapsed="false" customWidth="true" hidden="false" outlineLevel="0" max="4" min="3" style="0" width="17.7"/>
    <col collapsed="false" customWidth="true" hidden="false" outlineLevel="0" max="5" min="5" style="0" width="6.7"/>
    <col collapsed="false" customWidth="true" hidden="false" outlineLevel="0" max="28" min="6" style="0" width="5.71"/>
    <col collapsed="false" customWidth="true" hidden="false" outlineLevel="0" max="30" min="29" style="0" width="8.7"/>
    <col collapsed="false" customWidth="true" hidden="false" outlineLevel="0" max="36" min="35" style="0" width="2.7"/>
    <col collapsed="false" customWidth="true" hidden="false" outlineLevel="0" max="37" min="37" style="0" width="3.7"/>
    <col collapsed="false" customWidth="true" hidden="false" outlineLevel="0" max="53" min="41" style="0" width="6.7"/>
    <col collapsed="false" customWidth="true" hidden="false" outlineLevel="0" max="55" min="54" style="0" width="7.7"/>
    <col collapsed="false" customWidth="true" hidden="false" outlineLevel="0" max="56" min="56" style="0" width="2.7"/>
  </cols>
  <sheetData>
    <row r="1" customFormat="false" ht="1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2"/>
    </row>
    <row r="2" customFormat="false" ht="15" hidden="false" customHeight="true" outlineLevel="0" collapsed="false">
      <c r="A2" s="3" t="s">
        <v>259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2"/>
    </row>
    <row r="3" customFormat="false" ht="15" hidden="false" customHeight="tru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2"/>
    </row>
    <row r="4" customFormat="false" ht="12" hidden="false" customHeight="true" outlineLevel="0" collapsed="false">
      <c r="A4" s="5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6"/>
      <c r="T4" s="7"/>
      <c r="U4" s="7"/>
      <c r="V4" s="7"/>
      <c r="W4" s="7"/>
      <c r="X4" s="2"/>
      <c r="Y4" s="2"/>
      <c r="Z4" s="2"/>
      <c r="AA4" s="2"/>
      <c r="AB4" s="2"/>
      <c r="AC4" s="2"/>
      <c r="AD4" s="2"/>
      <c r="AE4" s="2"/>
    </row>
    <row r="5" customFormat="false" ht="12" hidden="false" customHeight="true" outlineLevel="0" collapsed="false">
      <c r="A5" s="5"/>
      <c r="B5" s="8"/>
      <c r="C5" s="9"/>
      <c r="D5" s="9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10"/>
      <c r="S5" s="10"/>
      <c r="T5" s="11"/>
      <c r="U5" s="12"/>
      <c r="V5" s="11"/>
      <c r="W5" s="11"/>
      <c r="X5" s="10"/>
      <c r="Y5" s="10"/>
      <c r="Z5" s="10"/>
      <c r="AA5" s="13"/>
      <c r="AB5" s="14"/>
      <c r="AC5" s="2"/>
      <c r="AD5" s="2"/>
      <c r="AE5" s="2"/>
    </row>
    <row r="6" customFormat="false" ht="12" hidden="false" customHeight="true" outlineLevel="0" collapsed="false">
      <c r="A6" s="5"/>
      <c r="B6" s="8"/>
      <c r="C6" s="9"/>
      <c r="D6" s="9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10"/>
      <c r="S6" s="10"/>
      <c r="T6" s="11"/>
      <c r="U6" s="12"/>
      <c r="V6" s="11"/>
      <c r="W6" s="11"/>
      <c r="X6" s="10"/>
      <c r="Y6" s="10"/>
      <c r="Z6" s="10"/>
      <c r="AA6" s="13"/>
      <c r="AB6" s="14"/>
      <c r="AC6" s="2"/>
      <c r="AD6" s="2"/>
      <c r="AE6" s="2"/>
    </row>
    <row r="7" customFormat="false" ht="12" hidden="false" customHeight="true" outlineLevel="0" collapsed="false">
      <c r="A7" s="5"/>
      <c r="B7" s="8"/>
      <c r="C7" s="9"/>
      <c r="D7" s="9"/>
      <c r="E7" s="2"/>
      <c r="F7" s="10" t="s">
        <v>4</v>
      </c>
      <c r="G7" s="10" t="s">
        <v>4</v>
      </c>
      <c r="H7" s="10" t="s">
        <v>4</v>
      </c>
      <c r="I7" s="10" t="s">
        <v>4</v>
      </c>
      <c r="J7" s="10" t="s">
        <v>4</v>
      </c>
      <c r="K7" s="10" t="s">
        <v>4</v>
      </c>
      <c r="L7" s="10" t="s">
        <v>4</v>
      </c>
      <c r="M7" s="10" t="s">
        <v>4</v>
      </c>
      <c r="N7" s="10" t="s">
        <v>4</v>
      </c>
      <c r="O7" s="10" t="s">
        <v>4</v>
      </c>
      <c r="P7" s="10" t="s">
        <v>4</v>
      </c>
      <c r="Q7" s="10" t="s">
        <v>4</v>
      </c>
      <c r="R7" s="10" t="s">
        <v>4</v>
      </c>
      <c r="S7" s="10" t="s">
        <v>4</v>
      </c>
      <c r="T7" s="10" t="s">
        <v>4</v>
      </c>
      <c r="U7" s="10" t="s">
        <v>4</v>
      </c>
      <c r="V7" s="10" t="s">
        <v>4</v>
      </c>
      <c r="W7" s="10" t="s">
        <v>4</v>
      </c>
      <c r="X7" s="10" t="s">
        <v>4</v>
      </c>
      <c r="Y7" s="10" t="s">
        <v>4</v>
      </c>
      <c r="Z7" s="10" t="s">
        <v>4</v>
      </c>
      <c r="AA7" s="10" t="s">
        <v>4</v>
      </c>
      <c r="AB7" s="10" t="s">
        <v>4</v>
      </c>
      <c r="AC7" s="2"/>
      <c r="AD7" s="10" t="s">
        <v>5</v>
      </c>
      <c r="AE7" s="2"/>
    </row>
    <row r="8" customFormat="false" ht="15" hidden="false" customHeight="true" outlineLevel="0" collapsed="false">
      <c r="A8" s="2"/>
      <c r="B8" s="2"/>
      <c r="C8" s="2"/>
      <c r="D8" s="2"/>
      <c r="E8" s="69" t="s">
        <v>260</v>
      </c>
      <c r="F8" s="10" t="s">
        <v>8</v>
      </c>
      <c r="G8" s="10" t="s">
        <v>9</v>
      </c>
      <c r="H8" s="10" t="s">
        <v>10</v>
      </c>
      <c r="I8" s="10" t="s">
        <v>6</v>
      </c>
      <c r="J8" s="10" t="s">
        <v>7</v>
      </c>
      <c r="K8" s="10" t="s">
        <v>8</v>
      </c>
      <c r="L8" s="10" t="s">
        <v>9</v>
      </c>
      <c r="M8" s="10" t="s">
        <v>10</v>
      </c>
      <c r="N8" s="10" t="s">
        <v>6</v>
      </c>
      <c r="O8" s="10" t="s">
        <v>7</v>
      </c>
      <c r="P8" s="10" t="s">
        <v>8</v>
      </c>
      <c r="Q8" s="10" t="s">
        <v>9</v>
      </c>
      <c r="R8" s="10" t="s">
        <v>10</v>
      </c>
      <c r="S8" s="10" t="s">
        <v>6</v>
      </c>
      <c r="T8" s="10" t="s">
        <v>7</v>
      </c>
      <c r="U8" s="10" t="s">
        <v>8</v>
      </c>
      <c r="V8" s="10" t="s">
        <v>9</v>
      </c>
      <c r="W8" s="10" t="s">
        <v>10</v>
      </c>
      <c r="X8" s="10" t="s">
        <v>6</v>
      </c>
      <c r="Y8" s="10" t="s">
        <v>7</v>
      </c>
      <c r="Z8" s="10" t="s">
        <v>8</v>
      </c>
      <c r="AA8" s="10" t="s">
        <v>9</v>
      </c>
      <c r="AB8" s="10" t="s">
        <v>10</v>
      </c>
      <c r="AC8" s="6" t="s">
        <v>261</v>
      </c>
      <c r="AD8" s="6" t="s">
        <v>262</v>
      </c>
      <c r="AE8" s="2"/>
    </row>
    <row r="9" customFormat="false" ht="15" hidden="false" customHeight="true" outlineLevel="0" collapsed="false">
      <c r="A9" s="2"/>
      <c r="B9" s="2"/>
      <c r="C9" s="15"/>
      <c r="D9" s="2"/>
      <c r="E9" s="18" t="s">
        <v>263</v>
      </c>
      <c r="F9" s="17" t="s">
        <v>264</v>
      </c>
      <c r="G9" s="17" t="s">
        <v>265</v>
      </c>
      <c r="H9" s="17" t="s">
        <v>266</v>
      </c>
      <c r="I9" s="17" t="s">
        <v>267</v>
      </c>
      <c r="J9" s="17" t="s">
        <v>268</v>
      </c>
      <c r="K9" s="17" t="s">
        <v>269</v>
      </c>
      <c r="L9" s="17" t="s">
        <v>270</v>
      </c>
      <c r="M9" s="17" t="s">
        <v>271</v>
      </c>
      <c r="N9" s="17" t="s">
        <v>272</v>
      </c>
      <c r="O9" s="17" t="s">
        <v>273</v>
      </c>
      <c r="P9" s="17" t="s">
        <v>274</v>
      </c>
      <c r="Q9" s="17" t="s">
        <v>275</v>
      </c>
      <c r="R9" s="17" t="s">
        <v>276</v>
      </c>
      <c r="S9" s="17" t="s">
        <v>277</v>
      </c>
      <c r="T9" s="17" t="s">
        <v>278</v>
      </c>
      <c r="U9" s="17" t="s">
        <v>279</v>
      </c>
      <c r="V9" s="17" t="s">
        <v>280</v>
      </c>
      <c r="W9" s="17" t="s">
        <v>281</v>
      </c>
      <c r="X9" s="17" t="s">
        <v>282</v>
      </c>
      <c r="Y9" s="17" t="s">
        <v>283</v>
      </c>
      <c r="Z9" s="17" t="s">
        <v>284</v>
      </c>
      <c r="AA9" s="17" t="s">
        <v>285</v>
      </c>
      <c r="AB9" s="17" t="s">
        <v>286</v>
      </c>
      <c r="AC9" s="18" t="s">
        <v>36</v>
      </c>
      <c r="AD9" s="19" t="s">
        <v>285</v>
      </c>
      <c r="AE9" s="2"/>
    </row>
    <row r="10" customFormat="false" ht="15" hidden="false" customHeight="true" outlineLevel="0" collapsed="false">
      <c r="A10" s="20" t="s">
        <v>37</v>
      </c>
      <c r="B10" s="21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3" t="s">
        <v>38</v>
      </c>
      <c r="AD10" s="2"/>
      <c r="AE10" s="2"/>
    </row>
    <row r="11" customFormat="false" ht="15" hidden="false" customHeight="true" outlineLevel="0" collapsed="false">
      <c r="A11" s="21"/>
      <c r="B11" s="15" t="s">
        <v>39</v>
      </c>
      <c r="C11" s="2"/>
      <c r="D11" s="2"/>
      <c r="E11" s="70" t="n">
        <v>301</v>
      </c>
      <c r="F11" s="25" t="n">
        <v>0</v>
      </c>
      <c r="G11" s="25" t="n">
        <v>0</v>
      </c>
      <c r="H11" s="25" t="n">
        <v>0.4</v>
      </c>
      <c r="I11" s="25" t="n">
        <v>0.2</v>
      </c>
      <c r="J11" s="25" t="n">
        <v>0.1</v>
      </c>
      <c r="K11" s="25" t="n">
        <v>0.2</v>
      </c>
      <c r="L11" s="25" t="n">
        <v>1.3</v>
      </c>
      <c r="M11" s="25" t="n">
        <v>0.1</v>
      </c>
      <c r="N11" s="25" t="n">
        <v>18.2</v>
      </c>
      <c r="O11" s="25" t="n">
        <v>0.7</v>
      </c>
      <c r="P11" s="25" t="n">
        <v>0</v>
      </c>
      <c r="Q11" s="25" t="n">
        <v>0.4</v>
      </c>
      <c r="R11" s="25" t="n">
        <v>0</v>
      </c>
      <c r="S11" s="26" t="n">
        <f aca="false">3.5+0.5</f>
        <v>4</v>
      </c>
      <c r="T11" s="25" t="n">
        <v>0.2</v>
      </c>
      <c r="U11" s="25" t="n">
        <v>0.2</v>
      </c>
      <c r="V11" s="25" t="n">
        <v>0</v>
      </c>
      <c r="W11" s="26" t="n">
        <f aca="false">0.3+0.3</f>
        <v>0.6</v>
      </c>
      <c r="X11" s="25" t="n">
        <v>0.8</v>
      </c>
      <c r="Y11" s="25" t="n">
        <v>0.1</v>
      </c>
      <c r="Z11" s="25" t="n">
        <v>0.1</v>
      </c>
      <c r="AA11" s="25" t="n">
        <v>0.1</v>
      </c>
      <c r="AB11" s="27" t="n">
        <f aca="false">AC11-SUM(F11:AA11)</f>
        <v>0.300000000000001</v>
      </c>
      <c r="AC11" s="28" t="n">
        <f aca="false">25.1+2.9</f>
        <v>28</v>
      </c>
      <c r="AD11" s="56" t="n">
        <f aca="false">SUM(F11:AA11)</f>
        <v>27.7</v>
      </c>
      <c r="AE11" s="2"/>
    </row>
    <row r="12" customFormat="false" ht="15" hidden="false" customHeight="true" outlineLevel="0" collapsed="false">
      <c r="A12" s="21"/>
      <c r="B12" s="15"/>
      <c r="C12" s="15" t="s">
        <v>287</v>
      </c>
      <c r="D12" s="2"/>
      <c r="E12" s="70" t="n">
        <v>201</v>
      </c>
      <c r="F12" s="25" t="n">
        <v>0</v>
      </c>
      <c r="G12" s="25" t="n">
        <v>0</v>
      </c>
      <c r="H12" s="25" t="n">
        <v>0</v>
      </c>
      <c r="I12" s="25" t="n">
        <v>0</v>
      </c>
      <c r="J12" s="25" t="n">
        <v>0</v>
      </c>
      <c r="K12" s="25" t="n">
        <v>0</v>
      </c>
      <c r="L12" s="25" t="n">
        <v>0</v>
      </c>
      <c r="M12" s="25" t="n">
        <v>0</v>
      </c>
      <c r="N12" s="25" t="n">
        <v>0</v>
      </c>
      <c r="O12" s="25" t="n">
        <v>0</v>
      </c>
      <c r="P12" s="25" t="n">
        <v>0</v>
      </c>
      <c r="Q12" s="25" t="n">
        <v>0</v>
      </c>
      <c r="R12" s="25" t="n">
        <v>0</v>
      </c>
      <c r="S12" s="25" t="n">
        <v>0</v>
      </c>
      <c r="T12" s="25" t="n">
        <v>0</v>
      </c>
      <c r="U12" s="25" t="n">
        <v>0</v>
      </c>
      <c r="V12" s="25" t="n">
        <v>0</v>
      </c>
      <c r="W12" s="25" t="n">
        <v>0</v>
      </c>
      <c r="X12" s="25" t="n">
        <v>0.1</v>
      </c>
      <c r="Y12" s="25" t="n">
        <v>0</v>
      </c>
      <c r="Z12" s="25" t="n">
        <v>0</v>
      </c>
      <c r="AA12" s="25" t="n">
        <v>0</v>
      </c>
      <c r="AB12" s="27" t="n">
        <f aca="false">AC12-SUM(F12:AA12)</f>
        <v>0</v>
      </c>
      <c r="AC12" s="28" t="n">
        <v>0.1</v>
      </c>
      <c r="AD12" s="56" t="n">
        <f aca="false">SUM(F12:AA12)</f>
        <v>0.1</v>
      </c>
    </row>
    <row r="13" customFormat="false" ht="15" hidden="false" customHeight="true" outlineLevel="0" collapsed="false">
      <c r="A13" s="21"/>
      <c r="B13" s="15"/>
      <c r="C13" s="15" t="s">
        <v>42</v>
      </c>
      <c r="D13" s="2"/>
      <c r="E13" s="70" t="n">
        <v>301</v>
      </c>
      <c r="F13" s="25" t="n">
        <v>0</v>
      </c>
      <c r="G13" s="25" t="n">
        <v>0.1</v>
      </c>
      <c r="H13" s="25" t="n">
        <v>0</v>
      </c>
      <c r="I13" s="25" t="n">
        <v>0</v>
      </c>
      <c r="J13" s="25" t="n">
        <v>0</v>
      </c>
      <c r="K13" s="25" t="n">
        <v>0</v>
      </c>
      <c r="L13" s="25" t="n">
        <v>0</v>
      </c>
      <c r="M13" s="25" t="n">
        <v>0</v>
      </c>
      <c r="N13" s="25" t="n">
        <v>0</v>
      </c>
      <c r="O13" s="25" t="n">
        <v>0</v>
      </c>
      <c r="P13" s="25" t="n">
        <v>0</v>
      </c>
      <c r="Q13" s="25" t="n">
        <v>0</v>
      </c>
      <c r="R13" s="25" t="n">
        <v>0</v>
      </c>
      <c r="S13" s="25" t="n">
        <v>3.2</v>
      </c>
      <c r="T13" s="25" t="n">
        <v>0</v>
      </c>
      <c r="U13" s="25" t="n">
        <v>0</v>
      </c>
      <c r="V13" s="25" t="n">
        <v>0</v>
      </c>
      <c r="W13" s="25" t="n">
        <v>0</v>
      </c>
      <c r="X13" s="25" t="n">
        <v>0</v>
      </c>
      <c r="Y13" s="25" t="n">
        <v>0</v>
      </c>
      <c r="Z13" s="25" t="n">
        <v>0</v>
      </c>
      <c r="AA13" s="25" t="n">
        <v>0</v>
      </c>
      <c r="AB13" s="27" t="n">
        <f aca="false">AC13-SUM(F13:AA13)</f>
        <v>0</v>
      </c>
      <c r="AC13" s="25" t="n">
        <v>3.3</v>
      </c>
      <c r="AD13" s="56" t="n">
        <f aca="false">SUM(F13:AA13)</f>
        <v>3.3</v>
      </c>
      <c r="AE13" s="2"/>
    </row>
    <row r="14" customFormat="false" ht="15" hidden="false" customHeight="true" outlineLevel="0" collapsed="false">
      <c r="A14" s="21"/>
      <c r="B14" s="15" t="s">
        <v>43</v>
      </c>
      <c r="C14" s="2"/>
      <c r="D14" s="2"/>
      <c r="E14" s="70" t="n">
        <v>303</v>
      </c>
      <c r="F14" s="25" t="n">
        <v>0</v>
      </c>
      <c r="G14" s="25" t="n">
        <v>0</v>
      </c>
      <c r="H14" s="25" t="n">
        <v>0</v>
      </c>
      <c r="I14" s="25" t="n">
        <v>0</v>
      </c>
      <c r="J14" s="25" t="n">
        <v>0</v>
      </c>
      <c r="K14" s="25" t="n">
        <v>0</v>
      </c>
      <c r="L14" s="25" t="n">
        <v>0</v>
      </c>
      <c r="M14" s="25" t="n">
        <v>0</v>
      </c>
      <c r="N14" s="25" t="n">
        <v>0</v>
      </c>
      <c r="O14" s="25" t="n">
        <v>0</v>
      </c>
      <c r="P14" s="25" t="n">
        <v>0</v>
      </c>
      <c r="Q14" s="25" t="n">
        <v>0</v>
      </c>
      <c r="R14" s="25" t="n">
        <v>0</v>
      </c>
      <c r="S14" s="25" t="n">
        <v>0</v>
      </c>
      <c r="T14" s="25" t="n">
        <v>0</v>
      </c>
      <c r="U14" s="25" t="n">
        <v>0</v>
      </c>
      <c r="V14" s="25" t="n">
        <v>0</v>
      </c>
      <c r="W14" s="25" t="n">
        <v>0</v>
      </c>
      <c r="X14" s="25" t="n">
        <v>0</v>
      </c>
      <c r="Y14" s="25" t="n">
        <v>0</v>
      </c>
      <c r="Z14" s="25" t="n">
        <v>0</v>
      </c>
      <c r="AA14" s="25" t="n">
        <v>0</v>
      </c>
      <c r="AB14" s="27" t="n">
        <f aca="false">AC14-SUM(F14:AA14)</f>
        <v>2</v>
      </c>
      <c r="AC14" s="25" t="n">
        <v>2</v>
      </c>
      <c r="AD14" s="56" t="n">
        <f aca="false">SUM(F14:AA14)</f>
        <v>0</v>
      </c>
      <c r="AE14" s="2"/>
    </row>
    <row r="15" customFormat="false" ht="15" hidden="false" customHeight="true" outlineLevel="0" collapsed="false">
      <c r="A15" s="21"/>
      <c r="B15" s="15" t="s">
        <v>73</v>
      </c>
      <c r="C15" s="2"/>
      <c r="D15" s="2"/>
      <c r="E15" s="70" t="n">
        <v>400</v>
      </c>
      <c r="F15" s="25" t="n">
        <v>0</v>
      </c>
      <c r="G15" s="25" t="n">
        <v>0</v>
      </c>
      <c r="H15" s="25" t="n">
        <v>0</v>
      </c>
      <c r="I15" s="25" t="n">
        <v>0</v>
      </c>
      <c r="J15" s="25" t="n">
        <v>0</v>
      </c>
      <c r="K15" s="25" t="n">
        <v>0</v>
      </c>
      <c r="L15" s="25" t="n">
        <v>0</v>
      </c>
      <c r="M15" s="25" t="n">
        <v>0</v>
      </c>
      <c r="N15" s="25" t="n">
        <v>0</v>
      </c>
      <c r="O15" s="25" t="n">
        <v>0</v>
      </c>
      <c r="P15" s="25" t="n">
        <v>0</v>
      </c>
      <c r="Q15" s="25" t="n">
        <v>0</v>
      </c>
      <c r="R15" s="25" t="n">
        <v>0</v>
      </c>
      <c r="S15" s="25" t="n">
        <v>0</v>
      </c>
      <c r="T15" s="25" t="n">
        <v>0</v>
      </c>
      <c r="U15" s="25" t="n">
        <v>0</v>
      </c>
      <c r="V15" s="25" t="n">
        <v>0</v>
      </c>
      <c r="W15" s="25" t="n">
        <v>0</v>
      </c>
      <c r="X15" s="25" t="n">
        <v>0</v>
      </c>
      <c r="Y15" s="25" t="n">
        <v>0</v>
      </c>
      <c r="Z15" s="25" t="n">
        <v>0</v>
      </c>
      <c r="AA15" s="25" t="n">
        <v>0</v>
      </c>
      <c r="AB15" s="27" t="n">
        <f aca="false">AC15-SUM(F15:AA15)</f>
        <v>0</v>
      </c>
      <c r="AC15" s="25" t="n">
        <v>0</v>
      </c>
      <c r="AD15" s="56" t="n">
        <f aca="false">SUM(F15:AA15)</f>
        <v>0</v>
      </c>
      <c r="AE15" s="2"/>
    </row>
    <row r="16" customFormat="false" ht="15" hidden="false" customHeight="true" outlineLevel="0" collapsed="false">
      <c r="A16" s="21"/>
      <c r="B16" s="15" t="s">
        <v>45</v>
      </c>
      <c r="C16" s="2"/>
      <c r="D16" s="2"/>
      <c r="E16" s="70" t="n">
        <v>400</v>
      </c>
      <c r="F16" s="25" t="n">
        <v>0</v>
      </c>
      <c r="G16" s="25" t="n">
        <v>0</v>
      </c>
      <c r="H16" s="25" t="n">
        <v>0</v>
      </c>
      <c r="I16" s="25" t="n">
        <v>0</v>
      </c>
      <c r="J16" s="25" t="n">
        <v>0</v>
      </c>
      <c r="K16" s="25" t="n">
        <v>0</v>
      </c>
      <c r="L16" s="25" t="n">
        <v>0</v>
      </c>
      <c r="M16" s="25" t="n">
        <v>0</v>
      </c>
      <c r="N16" s="25" t="n">
        <v>0</v>
      </c>
      <c r="O16" s="25" t="n">
        <v>0</v>
      </c>
      <c r="P16" s="25" t="n">
        <v>0</v>
      </c>
      <c r="Q16" s="25" t="n">
        <v>0</v>
      </c>
      <c r="R16" s="25" t="n">
        <v>0</v>
      </c>
      <c r="S16" s="25" t="n">
        <v>0</v>
      </c>
      <c r="T16" s="25" t="n">
        <v>0</v>
      </c>
      <c r="U16" s="25" t="n">
        <v>0</v>
      </c>
      <c r="V16" s="25" t="n">
        <v>0</v>
      </c>
      <c r="W16" s="25" t="n">
        <v>0</v>
      </c>
      <c r="X16" s="25" t="n">
        <v>0</v>
      </c>
      <c r="Y16" s="25" t="n">
        <v>0</v>
      </c>
      <c r="Z16" s="25" t="n">
        <v>0</v>
      </c>
      <c r="AA16" s="25" t="n">
        <v>0</v>
      </c>
      <c r="AB16" s="27" t="n">
        <f aca="false">AC16-SUM(F16:AA16)</f>
        <v>0</v>
      </c>
      <c r="AC16" s="25" t="n">
        <v>0</v>
      </c>
      <c r="AD16" s="56" t="n">
        <f aca="false">SUM(F16:AA16)</f>
        <v>0</v>
      </c>
      <c r="AE16" s="2"/>
    </row>
    <row r="17" customFormat="false" ht="15" hidden="false" customHeight="true" outlineLevel="0" collapsed="false">
      <c r="A17" s="21"/>
      <c r="B17" s="15" t="s">
        <v>108</v>
      </c>
      <c r="C17" s="2"/>
      <c r="D17" s="2"/>
      <c r="E17" s="70" t="n">
        <v>401</v>
      </c>
      <c r="F17" s="25" t="n">
        <v>0</v>
      </c>
      <c r="G17" s="25" t="n">
        <v>0</v>
      </c>
      <c r="H17" s="25" t="n">
        <v>0</v>
      </c>
      <c r="I17" s="25" t="n">
        <v>0</v>
      </c>
      <c r="J17" s="25" t="n">
        <v>0</v>
      </c>
      <c r="K17" s="25" t="n">
        <v>0</v>
      </c>
      <c r="L17" s="25" t="n">
        <v>0</v>
      </c>
      <c r="M17" s="25" t="n">
        <v>0</v>
      </c>
      <c r="N17" s="25" t="n">
        <v>0</v>
      </c>
      <c r="O17" s="25" t="n">
        <v>0</v>
      </c>
      <c r="P17" s="25" t="n">
        <v>0</v>
      </c>
      <c r="Q17" s="25" t="n">
        <v>0</v>
      </c>
      <c r="R17" s="25" t="n">
        <v>0</v>
      </c>
      <c r="S17" s="25" t="n">
        <v>0.3</v>
      </c>
      <c r="T17" s="25" t="n">
        <v>0</v>
      </c>
      <c r="U17" s="25" t="n">
        <v>0</v>
      </c>
      <c r="V17" s="25" t="n">
        <v>0</v>
      </c>
      <c r="W17" s="25" t="n">
        <v>0</v>
      </c>
      <c r="X17" s="25" t="n">
        <v>0</v>
      </c>
      <c r="Y17" s="25" t="n">
        <v>0</v>
      </c>
      <c r="Z17" s="25" t="n">
        <v>0</v>
      </c>
      <c r="AA17" s="25" t="n">
        <v>0</v>
      </c>
      <c r="AB17" s="27" t="n">
        <f aca="false">AC17-SUM(F17:AA17)</f>
        <v>0</v>
      </c>
      <c r="AC17" s="25" t="n">
        <v>0.3</v>
      </c>
      <c r="AD17" s="56" t="n">
        <f aca="false">SUM(F17:AA17)</f>
        <v>0.3</v>
      </c>
      <c r="AE17" s="2"/>
    </row>
    <row r="18" customFormat="false" ht="15" hidden="false" customHeight="true" outlineLevel="0" collapsed="false">
      <c r="A18" s="21"/>
      <c r="B18" s="15" t="s">
        <v>138</v>
      </c>
      <c r="C18" s="2"/>
      <c r="D18" s="2"/>
      <c r="E18" s="70"/>
      <c r="F18" s="25" t="n">
        <v>0</v>
      </c>
      <c r="G18" s="25" t="n">
        <v>0</v>
      </c>
      <c r="H18" s="25" t="n">
        <v>0</v>
      </c>
      <c r="I18" s="25" t="n">
        <v>0</v>
      </c>
      <c r="J18" s="25" t="n">
        <v>0</v>
      </c>
      <c r="K18" s="25" t="n">
        <v>0</v>
      </c>
      <c r="L18" s="25" t="n">
        <v>0</v>
      </c>
      <c r="M18" s="25" t="n">
        <v>0</v>
      </c>
      <c r="N18" s="25" t="n">
        <v>0</v>
      </c>
      <c r="O18" s="25" t="n">
        <v>0</v>
      </c>
      <c r="P18" s="25" t="n">
        <v>0</v>
      </c>
      <c r="Q18" s="25" t="n">
        <v>0</v>
      </c>
      <c r="R18" s="25" t="n">
        <v>0</v>
      </c>
      <c r="S18" s="25" t="n">
        <v>0</v>
      </c>
      <c r="T18" s="25" t="n">
        <v>0</v>
      </c>
      <c r="U18" s="25" t="n">
        <v>0</v>
      </c>
      <c r="V18" s="25" t="n">
        <v>0</v>
      </c>
      <c r="W18" s="25" t="n">
        <v>0</v>
      </c>
      <c r="X18" s="25" t="n">
        <v>0</v>
      </c>
      <c r="Y18" s="25" t="n">
        <v>0</v>
      </c>
      <c r="Z18" s="25" t="n">
        <v>0</v>
      </c>
      <c r="AA18" s="25" t="n">
        <v>0</v>
      </c>
      <c r="AB18" s="27" t="n">
        <f aca="false">AC18-SUM(F18:AA18)</f>
        <v>0</v>
      </c>
      <c r="AC18" s="25" t="n">
        <v>0</v>
      </c>
      <c r="AD18" s="56" t="n">
        <f aca="false">SUM(F18:AA18)</f>
        <v>0</v>
      </c>
      <c r="AE18" s="2"/>
    </row>
    <row r="19" customFormat="false" ht="15" hidden="false" customHeight="true" outlineLevel="0" collapsed="false">
      <c r="A19" s="21"/>
      <c r="B19" s="15" t="s">
        <v>48</v>
      </c>
      <c r="C19" s="2"/>
      <c r="D19" s="2"/>
      <c r="E19" s="70" t="n">
        <v>301</v>
      </c>
      <c r="F19" s="25" t="n">
        <v>0</v>
      </c>
      <c r="G19" s="25" t="n">
        <v>0</v>
      </c>
      <c r="H19" s="25" t="n">
        <v>0</v>
      </c>
      <c r="I19" s="25" t="n">
        <v>0</v>
      </c>
      <c r="J19" s="25" t="n">
        <v>0</v>
      </c>
      <c r="K19" s="25" t="n">
        <v>0</v>
      </c>
      <c r="L19" s="25" t="n">
        <v>0</v>
      </c>
      <c r="M19" s="25" t="n">
        <v>0</v>
      </c>
      <c r="N19" s="25" t="n">
        <v>0</v>
      </c>
      <c r="O19" s="25" t="n">
        <v>0</v>
      </c>
      <c r="P19" s="25" t="n">
        <v>0</v>
      </c>
      <c r="Q19" s="25" t="n">
        <v>0.1</v>
      </c>
      <c r="R19" s="25" t="n">
        <v>0</v>
      </c>
      <c r="S19" s="25" t="n">
        <v>0</v>
      </c>
      <c r="T19" s="25" t="n">
        <v>0</v>
      </c>
      <c r="U19" s="25" t="n">
        <v>0</v>
      </c>
      <c r="V19" s="25" t="n">
        <v>0</v>
      </c>
      <c r="W19" s="25" t="n">
        <v>0</v>
      </c>
      <c r="X19" s="25" t="n">
        <v>0.1</v>
      </c>
      <c r="Y19" s="25" t="n">
        <v>0</v>
      </c>
      <c r="Z19" s="25" t="n">
        <v>0</v>
      </c>
      <c r="AA19" s="25" t="n">
        <v>0</v>
      </c>
      <c r="AB19" s="27" t="n">
        <f aca="false">AC19-SUM(F19:AA19)</f>
        <v>0.1</v>
      </c>
      <c r="AC19" s="25" t="n">
        <v>0.3</v>
      </c>
      <c r="AD19" s="56" t="n">
        <f aca="false">SUM(F19:AA19)</f>
        <v>0.2</v>
      </c>
      <c r="AE19" s="2"/>
    </row>
    <row r="20" customFormat="false" ht="15" hidden="false" customHeight="true" outlineLevel="0" collapsed="false">
      <c r="A20" s="21"/>
      <c r="B20" s="15" t="s">
        <v>65</v>
      </c>
      <c r="C20" s="2"/>
      <c r="D20" s="2"/>
      <c r="E20" s="70" t="n">
        <v>104</v>
      </c>
      <c r="F20" s="33" t="n">
        <v>0</v>
      </c>
      <c r="G20" s="33" t="n">
        <v>0</v>
      </c>
      <c r="H20" s="33" t="n">
        <v>0</v>
      </c>
      <c r="I20" s="33" t="n">
        <v>0</v>
      </c>
      <c r="J20" s="33" t="n">
        <v>0</v>
      </c>
      <c r="K20" s="33" t="n">
        <v>0</v>
      </c>
      <c r="L20" s="33" t="n">
        <v>0</v>
      </c>
      <c r="M20" s="33" t="n">
        <v>0</v>
      </c>
      <c r="N20" s="33" t="n">
        <v>0</v>
      </c>
      <c r="O20" s="33" t="n">
        <v>0</v>
      </c>
      <c r="P20" s="33" t="n">
        <v>0</v>
      </c>
      <c r="Q20" s="33" t="n">
        <v>0</v>
      </c>
      <c r="R20" s="33" t="n">
        <v>0</v>
      </c>
      <c r="S20" s="33" t="n">
        <v>0</v>
      </c>
      <c r="T20" s="33" t="n">
        <v>0</v>
      </c>
      <c r="U20" s="33" t="n">
        <v>0</v>
      </c>
      <c r="V20" s="33" t="n">
        <v>0</v>
      </c>
      <c r="W20" s="33" t="n">
        <v>0</v>
      </c>
      <c r="X20" s="33" t="n">
        <v>0</v>
      </c>
      <c r="Y20" s="33" t="n">
        <v>0</v>
      </c>
      <c r="Z20" s="33" t="n">
        <v>0</v>
      </c>
      <c r="AA20" s="33" t="n">
        <v>0</v>
      </c>
      <c r="AB20" s="34" t="n">
        <f aca="false">AC20-SUM(F20:AA20)</f>
        <v>0</v>
      </c>
      <c r="AC20" s="33" t="n">
        <v>0</v>
      </c>
      <c r="AD20" s="44" t="n">
        <f aca="false">SUM(F20:AA20)</f>
        <v>0</v>
      </c>
      <c r="AE20" s="2"/>
    </row>
    <row r="21" customFormat="false" ht="3.95" hidden="false" customHeight="true" outlineLevel="0" collapsed="false">
      <c r="A21" s="21"/>
      <c r="B21" s="21"/>
      <c r="C21" s="2"/>
      <c r="D21" s="2"/>
      <c r="E21" s="2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22"/>
      <c r="AE21" s="2"/>
    </row>
    <row r="22" customFormat="false" ht="15" hidden="false" customHeight="true" outlineLevel="0" collapsed="false">
      <c r="A22" s="21"/>
      <c r="B22" s="21"/>
      <c r="C22" s="20" t="s">
        <v>50</v>
      </c>
      <c r="D22" s="2"/>
      <c r="E22" s="2"/>
      <c r="F22" s="37" t="n">
        <f aca="false">SUM(F11:F20)</f>
        <v>0</v>
      </c>
      <c r="G22" s="37" t="n">
        <f aca="false">SUM(G11:G20)</f>
        <v>0.1</v>
      </c>
      <c r="H22" s="37" t="n">
        <f aca="false">SUM(H11:H20)</f>
        <v>0.4</v>
      </c>
      <c r="I22" s="37" t="n">
        <f aca="false">SUM(I11:I20)</f>
        <v>0.2</v>
      </c>
      <c r="J22" s="37" t="n">
        <f aca="false">SUM(J11:J20)</f>
        <v>0.1</v>
      </c>
      <c r="K22" s="37" t="n">
        <f aca="false">SUM(K11:K20)</f>
        <v>0.2</v>
      </c>
      <c r="L22" s="37" t="n">
        <f aca="false">SUM(L11:L20)</f>
        <v>1.3</v>
      </c>
      <c r="M22" s="37" t="n">
        <f aca="false">SUM(M11:M20)</f>
        <v>0.1</v>
      </c>
      <c r="N22" s="37" t="n">
        <f aca="false">SUM(N11:N20)</f>
        <v>18.2</v>
      </c>
      <c r="O22" s="37" t="n">
        <f aca="false">SUM(O11:O20)</f>
        <v>0.7</v>
      </c>
      <c r="P22" s="37" t="n">
        <f aca="false">SUM(P11:P20)</f>
        <v>0</v>
      </c>
      <c r="Q22" s="37" t="n">
        <f aca="false">SUM(Q11:Q20)</f>
        <v>0.5</v>
      </c>
      <c r="R22" s="37" t="n">
        <f aca="false">SUM(R11:R20)</f>
        <v>0</v>
      </c>
      <c r="S22" s="37" t="n">
        <f aca="false">SUM(S11:S20)</f>
        <v>7.5</v>
      </c>
      <c r="T22" s="37" t="n">
        <f aca="false">SUM(T11:T20)</f>
        <v>0.2</v>
      </c>
      <c r="U22" s="37" t="n">
        <f aca="false">SUM(U11:U20)</f>
        <v>0.2</v>
      </c>
      <c r="V22" s="37" t="n">
        <f aca="false">SUM(V11:V20)</f>
        <v>0</v>
      </c>
      <c r="W22" s="37" t="n">
        <f aca="false">SUM(W11:W20)</f>
        <v>0.6</v>
      </c>
      <c r="X22" s="37" t="n">
        <f aca="false">SUM(X11:X20)</f>
        <v>1</v>
      </c>
      <c r="Y22" s="37" t="n">
        <f aca="false">SUM(Y11:Y20)</f>
        <v>0.1</v>
      </c>
      <c r="Z22" s="37" t="n">
        <f aca="false">SUM(Z11:Z20)</f>
        <v>0.1</v>
      </c>
      <c r="AA22" s="37" t="n">
        <f aca="false">SUM(AA11:AA20)</f>
        <v>0.1</v>
      </c>
      <c r="AB22" s="37" t="n">
        <f aca="false">SUM(AB11:AB20)</f>
        <v>2.4</v>
      </c>
      <c r="AC22" s="37" t="n">
        <f aca="false">SUM(AC11:AC20)</f>
        <v>34</v>
      </c>
      <c r="AD22" s="37" t="n">
        <f aca="false">SUM(AD11:AD20)</f>
        <v>31.6</v>
      </c>
      <c r="AE22" s="2"/>
    </row>
    <row r="23" customFormat="false" ht="15" hidden="false" customHeight="true" outlineLevel="0" collapsed="false">
      <c r="A23" s="21"/>
      <c r="B23" s="2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2"/>
      <c r="AE23" s="2"/>
    </row>
    <row r="24" customFormat="false" ht="15" hidden="false" customHeight="true" outlineLevel="0" collapsed="false">
      <c r="A24" s="20" t="s">
        <v>51</v>
      </c>
      <c r="B24" s="21"/>
      <c r="C24" s="2"/>
      <c r="D24" s="2"/>
      <c r="E24" s="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"/>
    </row>
    <row r="25" customFormat="false" ht="15" hidden="false" customHeight="true" outlineLevel="0" collapsed="false">
      <c r="A25" s="21"/>
      <c r="B25" s="15" t="s">
        <v>288</v>
      </c>
      <c r="C25" s="2"/>
      <c r="D25" s="2"/>
      <c r="E25" s="70" t="n">
        <v>306</v>
      </c>
      <c r="F25" s="25" t="n">
        <v>0.2</v>
      </c>
      <c r="G25" s="25" t="n">
        <v>0</v>
      </c>
      <c r="H25" s="25" t="n">
        <v>0</v>
      </c>
      <c r="I25" s="25" t="n">
        <v>0</v>
      </c>
      <c r="J25" s="25" t="n">
        <v>0</v>
      </c>
      <c r="K25" s="25" t="n">
        <v>0.2</v>
      </c>
      <c r="L25" s="25" t="n">
        <v>0</v>
      </c>
      <c r="M25" s="25" t="n">
        <v>0</v>
      </c>
      <c r="N25" s="25" t="n">
        <v>0</v>
      </c>
      <c r="O25" s="25" t="n">
        <v>0</v>
      </c>
      <c r="P25" s="25" t="n">
        <v>0</v>
      </c>
      <c r="Q25" s="25" t="n">
        <v>0</v>
      </c>
      <c r="R25" s="25" t="n">
        <v>0</v>
      </c>
      <c r="S25" s="25" t="n">
        <v>1</v>
      </c>
      <c r="T25" s="25" t="n">
        <v>0</v>
      </c>
      <c r="U25" s="25" t="n">
        <v>0</v>
      </c>
      <c r="V25" s="25" t="n">
        <v>0</v>
      </c>
      <c r="W25" s="25" t="n">
        <v>0</v>
      </c>
      <c r="X25" s="25" t="n">
        <v>0</v>
      </c>
      <c r="Y25" s="25" t="n">
        <v>0</v>
      </c>
      <c r="Z25" s="25" t="n">
        <v>0</v>
      </c>
      <c r="AA25" s="25" t="n">
        <v>0</v>
      </c>
      <c r="AB25" s="27" t="n">
        <f aca="false">AC25-SUM(F25:AA25)</f>
        <v>0</v>
      </c>
      <c r="AC25" s="25" t="n">
        <v>1.4</v>
      </c>
      <c r="AD25" s="56" t="n">
        <f aca="false">SUM(F25:AA25)</f>
        <v>1.4</v>
      </c>
      <c r="AE25" s="2"/>
    </row>
    <row r="26" customFormat="false" ht="15" hidden="false" customHeight="true" outlineLevel="0" collapsed="false">
      <c r="A26" s="21"/>
      <c r="B26" s="15"/>
      <c r="C26" s="15" t="s">
        <v>53</v>
      </c>
      <c r="D26" s="2"/>
      <c r="E26" s="70" t="n">
        <v>306</v>
      </c>
      <c r="F26" s="25" t="n">
        <v>0.3</v>
      </c>
      <c r="G26" s="25" t="n">
        <v>0</v>
      </c>
      <c r="H26" s="25" t="n">
        <v>0</v>
      </c>
      <c r="I26" s="25" t="n">
        <v>0</v>
      </c>
      <c r="J26" s="25" t="n">
        <v>0</v>
      </c>
      <c r="K26" s="25" t="n">
        <v>0</v>
      </c>
      <c r="L26" s="25" t="n">
        <v>0</v>
      </c>
      <c r="M26" s="25" t="n">
        <v>0</v>
      </c>
      <c r="N26" s="25" t="n">
        <v>0</v>
      </c>
      <c r="O26" s="25" t="n">
        <v>0</v>
      </c>
      <c r="P26" s="25" t="n">
        <v>0</v>
      </c>
      <c r="Q26" s="25" t="n">
        <v>0</v>
      </c>
      <c r="R26" s="25" t="n">
        <v>0</v>
      </c>
      <c r="S26" s="25" t="n">
        <v>0</v>
      </c>
      <c r="T26" s="25" t="n">
        <v>0</v>
      </c>
      <c r="U26" s="25" t="n">
        <v>0</v>
      </c>
      <c r="V26" s="25" t="n">
        <v>0</v>
      </c>
      <c r="W26" s="25" t="n">
        <v>0</v>
      </c>
      <c r="X26" s="25" t="n">
        <v>0</v>
      </c>
      <c r="Y26" s="25" t="n">
        <v>0</v>
      </c>
      <c r="Z26" s="25" t="n">
        <v>0</v>
      </c>
      <c r="AA26" s="25" t="n">
        <v>0</v>
      </c>
      <c r="AB26" s="27" t="n">
        <f aca="false">AC26-SUM(F26:AA26)</f>
        <v>0.3</v>
      </c>
      <c r="AC26" s="28" t="n">
        <f aca="false">0.3+0.3</f>
        <v>0.6</v>
      </c>
      <c r="AD26" s="56" t="n">
        <f aca="false">SUM(F26:AA26)</f>
        <v>0.3</v>
      </c>
      <c r="AE26" s="2"/>
    </row>
    <row r="27" customFormat="false" ht="15" hidden="false" customHeight="true" outlineLevel="0" collapsed="false">
      <c r="A27" s="21"/>
      <c r="B27" s="15"/>
      <c r="C27" s="15" t="s">
        <v>54</v>
      </c>
      <c r="D27" s="2"/>
      <c r="E27" s="70" t="n">
        <v>306</v>
      </c>
      <c r="F27" s="25" t="n">
        <v>0</v>
      </c>
      <c r="G27" s="25" t="n">
        <v>0</v>
      </c>
      <c r="H27" s="25" t="n">
        <v>0</v>
      </c>
      <c r="I27" s="25" t="n">
        <v>0</v>
      </c>
      <c r="J27" s="25" t="n">
        <v>0</v>
      </c>
      <c r="K27" s="25" t="n">
        <v>0</v>
      </c>
      <c r="L27" s="25" t="n">
        <v>0</v>
      </c>
      <c r="M27" s="25" t="n">
        <v>0</v>
      </c>
      <c r="N27" s="25" t="n">
        <v>0</v>
      </c>
      <c r="O27" s="25" t="n">
        <v>0</v>
      </c>
      <c r="P27" s="25" t="n">
        <v>0</v>
      </c>
      <c r="Q27" s="25" t="n">
        <v>0</v>
      </c>
      <c r="R27" s="25" t="n">
        <v>0</v>
      </c>
      <c r="S27" s="25" t="n">
        <v>0</v>
      </c>
      <c r="T27" s="25" t="n">
        <v>0</v>
      </c>
      <c r="U27" s="25" t="n">
        <v>0</v>
      </c>
      <c r="V27" s="25" t="n">
        <v>0</v>
      </c>
      <c r="W27" s="25" t="n">
        <v>0</v>
      </c>
      <c r="X27" s="25" t="n">
        <v>0</v>
      </c>
      <c r="Y27" s="25" t="n">
        <v>0</v>
      </c>
      <c r="Z27" s="25" t="n">
        <v>0</v>
      </c>
      <c r="AA27" s="25" t="n">
        <v>0</v>
      </c>
      <c r="AB27" s="27" t="n">
        <f aca="false">AC27-SUM(F27:AA27)</f>
        <v>0</v>
      </c>
      <c r="AC27" s="25" t="n">
        <v>0</v>
      </c>
      <c r="AD27" s="56" t="n">
        <f aca="false">SUM(F27:AA27)</f>
        <v>0</v>
      </c>
      <c r="AE27" s="2"/>
    </row>
    <row r="28" customFormat="false" ht="15" hidden="false" customHeight="true" outlineLevel="0" collapsed="false">
      <c r="A28" s="21"/>
      <c r="B28" s="15"/>
      <c r="C28" s="15" t="s">
        <v>55</v>
      </c>
      <c r="D28" s="2"/>
      <c r="E28" s="70" t="n">
        <v>301</v>
      </c>
      <c r="F28" s="25" t="n">
        <v>1.5</v>
      </c>
      <c r="G28" s="25" t="n">
        <v>0</v>
      </c>
      <c r="H28" s="25" t="n">
        <v>0</v>
      </c>
      <c r="I28" s="25" t="n">
        <v>0</v>
      </c>
      <c r="J28" s="25" t="n">
        <v>0</v>
      </c>
      <c r="K28" s="25" t="n">
        <v>0</v>
      </c>
      <c r="L28" s="25" t="n">
        <v>0</v>
      </c>
      <c r="M28" s="25" t="n">
        <v>0</v>
      </c>
      <c r="N28" s="25" t="n">
        <v>0</v>
      </c>
      <c r="O28" s="25" t="n">
        <v>0</v>
      </c>
      <c r="P28" s="25" t="n">
        <v>0</v>
      </c>
      <c r="Q28" s="25" t="n">
        <v>0</v>
      </c>
      <c r="R28" s="25" t="n">
        <v>0</v>
      </c>
      <c r="S28" s="26" t="n">
        <f aca="false">0.4+0.5</f>
        <v>0.9</v>
      </c>
      <c r="T28" s="25" t="n">
        <v>0</v>
      </c>
      <c r="U28" s="25" t="n">
        <v>0</v>
      </c>
      <c r="V28" s="25" t="n">
        <v>0</v>
      </c>
      <c r="W28" s="26" t="n">
        <f aca="false">0.1+0.3</f>
        <v>0.4</v>
      </c>
      <c r="X28" s="25" t="n">
        <v>0.1</v>
      </c>
      <c r="Y28" s="25" t="n">
        <v>0</v>
      </c>
      <c r="Z28" s="25" t="n">
        <v>0</v>
      </c>
      <c r="AA28" s="25" t="n">
        <v>0</v>
      </c>
      <c r="AB28" s="27" t="n">
        <f aca="false">AC28-SUM(F28:AA28)</f>
        <v>0.1</v>
      </c>
      <c r="AC28" s="25" t="n">
        <v>3</v>
      </c>
      <c r="AD28" s="56" t="n">
        <f aca="false">SUM(F28:AA28)</f>
        <v>2.9</v>
      </c>
      <c r="AE28" s="2"/>
    </row>
    <row r="29" customFormat="false" ht="15" hidden="false" customHeight="true" outlineLevel="0" collapsed="false">
      <c r="A29" s="21"/>
      <c r="B29" s="15" t="s">
        <v>56</v>
      </c>
      <c r="C29" s="2"/>
      <c r="D29" s="2"/>
      <c r="E29" s="70" t="n">
        <v>306</v>
      </c>
      <c r="F29" s="25" t="n">
        <v>0</v>
      </c>
      <c r="G29" s="25" t="n">
        <v>0</v>
      </c>
      <c r="H29" s="25" t="n">
        <v>0</v>
      </c>
      <c r="I29" s="25" t="n">
        <v>0</v>
      </c>
      <c r="J29" s="25" t="n">
        <v>0</v>
      </c>
      <c r="K29" s="25" t="n">
        <v>0</v>
      </c>
      <c r="L29" s="25" t="n">
        <v>0</v>
      </c>
      <c r="M29" s="25" t="n">
        <v>0</v>
      </c>
      <c r="N29" s="25" t="n">
        <v>0</v>
      </c>
      <c r="O29" s="25" t="n">
        <v>0</v>
      </c>
      <c r="P29" s="25" t="n">
        <v>0</v>
      </c>
      <c r="Q29" s="25" t="n">
        <v>0</v>
      </c>
      <c r="R29" s="25" t="n">
        <v>0</v>
      </c>
      <c r="S29" s="25" t="n">
        <v>0</v>
      </c>
      <c r="T29" s="25" t="n">
        <v>0</v>
      </c>
      <c r="U29" s="25" t="n">
        <v>0</v>
      </c>
      <c r="V29" s="25" t="n">
        <v>0</v>
      </c>
      <c r="W29" s="25" t="n">
        <v>0</v>
      </c>
      <c r="X29" s="25" t="n">
        <v>0</v>
      </c>
      <c r="Y29" s="25" t="n">
        <v>0</v>
      </c>
      <c r="Z29" s="25" t="n">
        <v>0</v>
      </c>
      <c r="AA29" s="25" t="n">
        <v>0</v>
      </c>
      <c r="AB29" s="27" t="n">
        <f aca="false">AC29-SUM(F29:AA29)</f>
        <v>0</v>
      </c>
      <c r="AC29" s="25" t="n">
        <v>0</v>
      </c>
      <c r="AD29" s="56" t="n">
        <f aca="false">SUM(F29:AA29)</f>
        <v>0</v>
      </c>
      <c r="AE29" s="2"/>
    </row>
    <row r="30" customFormat="false" ht="15" hidden="false" customHeight="true" outlineLevel="0" collapsed="false">
      <c r="A30" s="21"/>
      <c r="B30" s="15" t="s">
        <v>57</v>
      </c>
      <c r="C30" s="2"/>
      <c r="D30" s="2"/>
      <c r="E30" s="70" t="n">
        <v>401</v>
      </c>
      <c r="F30" s="25" t="n">
        <v>0.4</v>
      </c>
      <c r="G30" s="25" t="n">
        <v>0.2</v>
      </c>
      <c r="H30" s="25" t="n">
        <v>0.4</v>
      </c>
      <c r="I30" s="25" t="n">
        <v>0.4</v>
      </c>
      <c r="J30" s="25" t="n">
        <v>0.2</v>
      </c>
      <c r="K30" s="25" t="n">
        <v>0.2</v>
      </c>
      <c r="L30" s="25" t="n">
        <v>0.1</v>
      </c>
      <c r="M30" s="25" t="n">
        <v>0.1</v>
      </c>
      <c r="N30" s="25" t="n">
        <v>0.1</v>
      </c>
      <c r="O30" s="25" t="n">
        <v>0.6</v>
      </c>
      <c r="P30" s="25" t="n">
        <v>0.3</v>
      </c>
      <c r="Q30" s="25" t="n">
        <v>0.3</v>
      </c>
      <c r="R30" s="25" t="n">
        <v>0.2</v>
      </c>
      <c r="S30" s="25" t="n">
        <v>0.2</v>
      </c>
      <c r="T30" s="25" t="n">
        <v>0.3</v>
      </c>
      <c r="U30" s="25" t="n">
        <v>0.1</v>
      </c>
      <c r="V30" s="25" t="n">
        <v>0.2</v>
      </c>
      <c r="W30" s="25" t="n">
        <v>0.4</v>
      </c>
      <c r="X30" s="25" t="n">
        <v>0.3</v>
      </c>
      <c r="Y30" s="25" t="n">
        <v>0.3</v>
      </c>
      <c r="Z30" s="25" t="n">
        <v>0.2</v>
      </c>
      <c r="AA30" s="25" t="n">
        <v>0.1</v>
      </c>
      <c r="AB30" s="27" t="n">
        <f aca="false">AC30-SUM(F30:AA30)</f>
        <v>0.2</v>
      </c>
      <c r="AC30" s="25" t="n">
        <v>5.8</v>
      </c>
      <c r="AD30" s="56" t="n">
        <f aca="false">SUM(F30:AA30)</f>
        <v>5.6</v>
      </c>
      <c r="AE30" s="2"/>
    </row>
    <row r="31" customFormat="false" ht="15" hidden="false" customHeight="true" outlineLevel="0" collapsed="false">
      <c r="A31" s="21"/>
      <c r="B31" s="15"/>
      <c r="C31" s="15" t="s">
        <v>136</v>
      </c>
      <c r="D31" s="2"/>
      <c r="E31" s="70" t="n">
        <v>401</v>
      </c>
      <c r="F31" s="25" t="n">
        <v>0</v>
      </c>
      <c r="G31" s="25" t="n">
        <v>0</v>
      </c>
      <c r="H31" s="25" t="n">
        <v>0</v>
      </c>
      <c r="I31" s="25" t="n">
        <v>0</v>
      </c>
      <c r="J31" s="25" t="n">
        <v>0</v>
      </c>
      <c r="K31" s="25" t="n">
        <v>0</v>
      </c>
      <c r="L31" s="25" t="n">
        <v>0</v>
      </c>
      <c r="M31" s="25" t="n">
        <v>0</v>
      </c>
      <c r="N31" s="25" t="n">
        <v>0</v>
      </c>
      <c r="O31" s="25" t="n">
        <v>0</v>
      </c>
      <c r="P31" s="25" t="n">
        <v>0</v>
      </c>
      <c r="Q31" s="25" t="n">
        <v>0</v>
      </c>
      <c r="R31" s="25" t="n">
        <v>0</v>
      </c>
      <c r="S31" s="25" t="n">
        <v>0</v>
      </c>
      <c r="T31" s="25" t="n">
        <v>0</v>
      </c>
      <c r="U31" s="25" t="n">
        <v>0</v>
      </c>
      <c r="V31" s="25" t="n">
        <v>0</v>
      </c>
      <c r="W31" s="25" t="n">
        <v>0</v>
      </c>
      <c r="X31" s="25" t="n">
        <v>0</v>
      </c>
      <c r="Y31" s="25" t="n">
        <v>0</v>
      </c>
      <c r="Z31" s="25" t="n">
        <v>0</v>
      </c>
      <c r="AA31" s="25" t="n">
        <v>0</v>
      </c>
      <c r="AB31" s="27" t="n">
        <f aca="false">AC31-SUM(F31:AA31)</f>
        <v>0</v>
      </c>
      <c r="AC31" s="25" t="n">
        <v>0</v>
      </c>
      <c r="AD31" s="56" t="n">
        <f aca="false">SUM(F31:AA31)</f>
        <v>0</v>
      </c>
      <c r="AE31" s="2"/>
    </row>
    <row r="32" customFormat="false" ht="15" hidden="false" customHeight="true" outlineLevel="0" collapsed="false">
      <c r="A32" s="21"/>
      <c r="B32" s="15"/>
      <c r="C32" s="15" t="s">
        <v>136</v>
      </c>
      <c r="D32" s="2"/>
      <c r="E32" s="70" t="n">
        <v>401</v>
      </c>
      <c r="F32" s="25" t="n">
        <v>0</v>
      </c>
      <c r="G32" s="25" t="n">
        <v>0</v>
      </c>
      <c r="H32" s="25" t="n">
        <v>0</v>
      </c>
      <c r="I32" s="25" t="n">
        <v>0</v>
      </c>
      <c r="J32" s="25" t="n">
        <v>0</v>
      </c>
      <c r="K32" s="25" t="n">
        <v>0</v>
      </c>
      <c r="L32" s="25" t="n">
        <v>0</v>
      </c>
      <c r="M32" s="25" t="n">
        <v>0</v>
      </c>
      <c r="N32" s="25" t="n">
        <v>0</v>
      </c>
      <c r="O32" s="25" t="n">
        <v>0</v>
      </c>
      <c r="P32" s="25" t="n">
        <v>0</v>
      </c>
      <c r="Q32" s="25" t="n">
        <v>0</v>
      </c>
      <c r="R32" s="25" t="n">
        <v>0</v>
      </c>
      <c r="S32" s="25" t="n">
        <v>0</v>
      </c>
      <c r="T32" s="25" t="n">
        <v>0</v>
      </c>
      <c r="U32" s="25" t="n">
        <v>0</v>
      </c>
      <c r="V32" s="25" t="n">
        <v>0</v>
      </c>
      <c r="W32" s="25" t="n">
        <v>0</v>
      </c>
      <c r="X32" s="25" t="n">
        <v>0</v>
      </c>
      <c r="Y32" s="25" t="n">
        <v>0</v>
      </c>
      <c r="Z32" s="25" t="n">
        <v>0</v>
      </c>
      <c r="AA32" s="25" t="n">
        <v>0</v>
      </c>
      <c r="AB32" s="27" t="n">
        <f aca="false">AC32-SUM(F32:AA32)</f>
        <v>0</v>
      </c>
      <c r="AC32" s="25" t="n">
        <v>0</v>
      </c>
      <c r="AD32" s="56" t="n">
        <f aca="false">SUM(F32:AA32)</f>
        <v>0</v>
      </c>
      <c r="AE32" s="2"/>
    </row>
    <row r="33" customFormat="false" ht="15" hidden="false" customHeight="true" outlineLevel="0" collapsed="false">
      <c r="A33" s="21"/>
      <c r="B33" s="15" t="s">
        <v>289</v>
      </c>
      <c r="C33" s="2"/>
      <c r="D33" s="2"/>
      <c r="E33" s="70" t="n">
        <v>308</v>
      </c>
      <c r="F33" s="25" t="n">
        <v>0</v>
      </c>
      <c r="G33" s="25" t="n">
        <v>0</v>
      </c>
      <c r="H33" s="25" t="n">
        <v>0</v>
      </c>
      <c r="I33" s="25" t="n">
        <v>0</v>
      </c>
      <c r="J33" s="25" t="n">
        <v>0</v>
      </c>
      <c r="K33" s="25" t="n">
        <v>0</v>
      </c>
      <c r="L33" s="25" t="n">
        <v>0</v>
      </c>
      <c r="M33" s="25" t="n">
        <v>0</v>
      </c>
      <c r="N33" s="25" t="n">
        <v>0</v>
      </c>
      <c r="O33" s="25" t="n">
        <v>0</v>
      </c>
      <c r="P33" s="25" t="n">
        <v>0</v>
      </c>
      <c r="Q33" s="25" t="n">
        <v>0</v>
      </c>
      <c r="R33" s="25" t="n">
        <v>0</v>
      </c>
      <c r="S33" s="25" t="n">
        <v>0</v>
      </c>
      <c r="T33" s="25" t="n">
        <v>0</v>
      </c>
      <c r="U33" s="25" t="n">
        <v>0</v>
      </c>
      <c r="V33" s="25" t="n">
        <v>0</v>
      </c>
      <c r="W33" s="25" t="n">
        <v>0</v>
      </c>
      <c r="X33" s="25" t="n">
        <v>0.3</v>
      </c>
      <c r="Y33" s="25" t="n">
        <v>0.1</v>
      </c>
      <c r="Z33" s="25" t="n">
        <v>0</v>
      </c>
      <c r="AA33" s="25" t="n">
        <v>0</v>
      </c>
      <c r="AB33" s="27" t="n">
        <f aca="false">AC33-SUM(F33:AA33)</f>
        <v>0</v>
      </c>
      <c r="AC33" s="25" t="n">
        <v>0.4</v>
      </c>
      <c r="AD33" s="56" t="n">
        <f aca="false">SUM(F33:AA33)</f>
        <v>0.4</v>
      </c>
      <c r="AE33" s="2"/>
    </row>
    <row r="34" customFormat="false" ht="15" hidden="false" customHeight="true" outlineLevel="0" collapsed="false">
      <c r="A34" s="21"/>
      <c r="B34" s="15" t="s">
        <v>137</v>
      </c>
      <c r="C34" s="2"/>
      <c r="D34" s="2"/>
      <c r="E34" s="70" t="n">
        <v>305</v>
      </c>
      <c r="F34" s="25" t="n">
        <v>0.3</v>
      </c>
      <c r="G34" s="25" t="n">
        <v>0.1</v>
      </c>
      <c r="H34" s="25" t="n">
        <v>0.2</v>
      </c>
      <c r="I34" s="25" t="n">
        <v>0.2</v>
      </c>
      <c r="J34" s="25" t="n">
        <v>0.1</v>
      </c>
      <c r="K34" s="25" t="n">
        <v>0.1</v>
      </c>
      <c r="L34" s="25" t="n">
        <v>0.1</v>
      </c>
      <c r="M34" s="25" t="n">
        <v>0.1</v>
      </c>
      <c r="N34" s="25" t="n">
        <v>0.2</v>
      </c>
      <c r="O34" s="25" t="n">
        <v>0.1</v>
      </c>
      <c r="P34" s="25" t="n">
        <v>1</v>
      </c>
      <c r="Q34" s="25" t="n">
        <v>0.1</v>
      </c>
      <c r="R34" s="25" t="n">
        <v>0.1</v>
      </c>
      <c r="S34" s="25" t="n">
        <v>0.2</v>
      </c>
      <c r="T34" s="25" t="n">
        <v>0.2</v>
      </c>
      <c r="U34" s="25" t="n">
        <v>0.1</v>
      </c>
      <c r="V34" s="25" t="n">
        <v>0.1</v>
      </c>
      <c r="W34" s="25" t="n">
        <v>0.1</v>
      </c>
      <c r="X34" s="25" t="n">
        <v>0</v>
      </c>
      <c r="Y34" s="25" t="n">
        <v>0.1</v>
      </c>
      <c r="Z34" s="25" t="n">
        <v>0.2</v>
      </c>
      <c r="AA34" s="25" t="n">
        <v>0.1</v>
      </c>
      <c r="AB34" s="27" t="n">
        <f aca="false">AC34-SUM(F34:AA34)</f>
        <v>1.1</v>
      </c>
      <c r="AC34" s="25" t="n">
        <v>4.9</v>
      </c>
      <c r="AD34" s="56" t="n">
        <f aca="false">SUM(F34:AA34)</f>
        <v>3.8</v>
      </c>
      <c r="AE34" s="2"/>
    </row>
    <row r="35" customFormat="false" ht="15" hidden="false" customHeight="true" outlineLevel="0" collapsed="false">
      <c r="A35" s="21"/>
      <c r="B35" s="15" t="s">
        <v>62</v>
      </c>
      <c r="C35" s="2"/>
      <c r="D35" s="2"/>
      <c r="E35" s="70" t="n">
        <v>307</v>
      </c>
      <c r="F35" s="25" t="n">
        <v>0</v>
      </c>
      <c r="G35" s="25" t="n">
        <v>0</v>
      </c>
      <c r="H35" s="25" t="n">
        <v>0</v>
      </c>
      <c r="I35" s="25" t="n">
        <v>0</v>
      </c>
      <c r="J35" s="25" t="n">
        <v>0</v>
      </c>
      <c r="K35" s="25" t="n">
        <v>0</v>
      </c>
      <c r="L35" s="25" t="n">
        <v>0</v>
      </c>
      <c r="M35" s="25" t="n">
        <v>0</v>
      </c>
      <c r="N35" s="25" t="n">
        <v>0</v>
      </c>
      <c r="O35" s="25" t="n">
        <v>0</v>
      </c>
      <c r="P35" s="25" t="n">
        <v>0</v>
      </c>
      <c r="Q35" s="25" t="n">
        <v>0</v>
      </c>
      <c r="R35" s="25" t="n">
        <v>0</v>
      </c>
      <c r="S35" s="25" t="n">
        <v>0</v>
      </c>
      <c r="T35" s="25" t="n">
        <v>0</v>
      </c>
      <c r="U35" s="25" t="n">
        <v>0</v>
      </c>
      <c r="V35" s="25" t="n">
        <v>0</v>
      </c>
      <c r="W35" s="25" t="n">
        <v>0</v>
      </c>
      <c r="X35" s="25" t="n">
        <v>0</v>
      </c>
      <c r="Y35" s="25" t="n">
        <v>0</v>
      </c>
      <c r="Z35" s="25" t="n">
        <v>0</v>
      </c>
      <c r="AA35" s="25" t="n">
        <v>0</v>
      </c>
      <c r="AB35" s="27" t="n">
        <f aca="false">AC35-SUM(F35:AA35)</f>
        <v>0</v>
      </c>
      <c r="AC35" s="25" t="n">
        <v>0</v>
      </c>
      <c r="AD35" s="56" t="n">
        <f aca="false">SUM(F35:AA35)</f>
        <v>0</v>
      </c>
      <c r="AE35" s="2"/>
    </row>
    <row r="36" customFormat="false" ht="15" hidden="false" customHeight="true" outlineLevel="0" collapsed="false">
      <c r="A36" s="21"/>
      <c r="B36" s="15" t="s">
        <v>138</v>
      </c>
      <c r="C36" s="2"/>
      <c r="D36" s="2"/>
      <c r="E36" s="70"/>
      <c r="F36" s="25" t="n">
        <v>0</v>
      </c>
      <c r="G36" s="25" t="n">
        <v>0</v>
      </c>
      <c r="H36" s="25" t="n">
        <v>0</v>
      </c>
      <c r="I36" s="25" t="n">
        <v>0</v>
      </c>
      <c r="J36" s="25" t="n">
        <v>0</v>
      </c>
      <c r="K36" s="25" t="n">
        <v>0</v>
      </c>
      <c r="L36" s="25" t="n">
        <v>0</v>
      </c>
      <c r="M36" s="25" t="n">
        <v>0</v>
      </c>
      <c r="N36" s="25" t="n">
        <v>0</v>
      </c>
      <c r="O36" s="25" t="n">
        <v>0</v>
      </c>
      <c r="P36" s="25" t="n">
        <v>0</v>
      </c>
      <c r="Q36" s="25" t="n">
        <v>0</v>
      </c>
      <c r="R36" s="25" t="n">
        <v>0</v>
      </c>
      <c r="S36" s="25" t="n">
        <v>0</v>
      </c>
      <c r="T36" s="25" t="n">
        <v>0</v>
      </c>
      <c r="U36" s="25" t="n">
        <v>0</v>
      </c>
      <c r="V36" s="25" t="n">
        <v>0</v>
      </c>
      <c r="W36" s="25" t="n">
        <v>0</v>
      </c>
      <c r="X36" s="25" t="n">
        <v>0</v>
      </c>
      <c r="Y36" s="25" t="n">
        <v>0</v>
      </c>
      <c r="Z36" s="25" t="n">
        <v>0</v>
      </c>
      <c r="AA36" s="25" t="n">
        <v>0</v>
      </c>
      <c r="AB36" s="27" t="n">
        <f aca="false">AC36-SUM(F36:AA36)</f>
        <v>0</v>
      </c>
      <c r="AC36" s="25" t="n">
        <v>0</v>
      </c>
      <c r="AD36" s="56" t="n">
        <f aca="false">SUM(F36:AA36)</f>
        <v>0</v>
      </c>
      <c r="AE36" s="2"/>
    </row>
    <row r="37" customFormat="false" ht="15" hidden="false" customHeight="true" outlineLevel="0" collapsed="false">
      <c r="A37" s="21"/>
      <c r="B37" s="15" t="s">
        <v>138</v>
      </c>
      <c r="C37" s="2"/>
      <c r="D37" s="2"/>
      <c r="E37" s="70"/>
      <c r="F37" s="25" t="n">
        <v>0</v>
      </c>
      <c r="G37" s="25" t="n">
        <v>0</v>
      </c>
      <c r="H37" s="25" t="n">
        <v>0</v>
      </c>
      <c r="I37" s="25" t="n">
        <v>0</v>
      </c>
      <c r="J37" s="25" t="n">
        <v>0</v>
      </c>
      <c r="K37" s="25" t="n">
        <v>0</v>
      </c>
      <c r="L37" s="25" t="n">
        <v>0</v>
      </c>
      <c r="M37" s="25" t="n">
        <v>0</v>
      </c>
      <c r="N37" s="25" t="n">
        <v>0</v>
      </c>
      <c r="O37" s="25" t="n">
        <v>0</v>
      </c>
      <c r="P37" s="25" t="n">
        <v>0</v>
      </c>
      <c r="Q37" s="25" t="n">
        <v>0</v>
      </c>
      <c r="R37" s="25" t="n">
        <v>0</v>
      </c>
      <c r="S37" s="25" t="n">
        <v>0</v>
      </c>
      <c r="T37" s="25" t="n">
        <v>0</v>
      </c>
      <c r="U37" s="25" t="n">
        <v>0</v>
      </c>
      <c r="V37" s="25" t="n">
        <v>0</v>
      </c>
      <c r="W37" s="25" t="n">
        <v>0</v>
      </c>
      <c r="X37" s="25" t="n">
        <v>0</v>
      </c>
      <c r="Y37" s="25" t="n">
        <v>0</v>
      </c>
      <c r="Z37" s="25" t="n">
        <v>0</v>
      </c>
      <c r="AA37" s="25" t="n">
        <v>0</v>
      </c>
      <c r="AB37" s="27" t="n">
        <f aca="false">AC37-SUM(F37:AA37)</f>
        <v>0</v>
      </c>
      <c r="AC37" s="25" t="n">
        <v>0</v>
      </c>
      <c r="AD37" s="56" t="n">
        <f aca="false">SUM(F37:AA37)</f>
        <v>0</v>
      </c>
      <c r="AE37" s="2"/>
    </row>
    <row r="38" customFormat="false" ht="15" hidden="false" customHeight="true" outlineLevel="0" collapsed="false">
      <c r="A38" s="21"/>
      <c r="B38" s="15" t="s">
        <v>138</v>
      </c>
      <c r="C38" s="2"/>
      <c r="D38" s="2"/>
      <c r="E38" s="70"/>
      <c r="F38" s="25" t="n">
        <v>0</v>
      </c>
      <c r="G38" s="25" t="n">
        <v>0</v>
      </c>
      <c r="H38" s="25" t="n">
        <v>0</v>
      </c>
      <c r="I38" s="25" t="n">
        <v>0</v>
      </c>
      <c r="J38" s="25" t="n">
        <v>0</v>
      </c>
      <c r="K38" s="25" t="n">
        <v>0</v>
      </c>
      <c r="L38" s="25" t="n">
        <v>0</v>
      </c>
      <c r="M38" s="25" t="n">
        <v>0</v>
      </c>
      <c r="N38" s="25" t="n">
        <v>0</v>
      </c>
      <c r="O38" s="25" t="n">
        <v>0</v>
      </c>
      <c r="P38" s="25" t="n">
        <v>0</v>
      </c>
      <c r="Q38" s="25" t="n">
        <v>0</v>
      </c>
      <c r="R38" s="25" t="n">
        <v>0</v>
      </c>
      <c r="S38" s="25" t="n">
        <v>0</v>
      </c>
      <c r="T38" s="25" t="n">
        <v>0</v>
      </c>
      <c r="U38" s="25" t="n">
        <v>0</v>
      </c>
      <c r="V38" s="25" t="n">
        <v>0</v>
      </c>
      <c r="W38" s="25" t="n">
        <v>0</v>
      </c>
      <c r="X38" s="25" t="n">
        <v>0</v>
      </c>
      <c r="Y38" s="25" t="n">
        <v>0</v>
      </c>
      <c r="Z38" s="25" t="n">
        <v>0</v>
      </c>
      <c r="AA38" s="25" t="n">
        <v>0</v>
      </c>
      <c r="AB38" s="27" t="n">
        <f aca="false">AC38-SUM(F38:AA38)</f>
        <v>0</v>
      </c>
      <c r="AC38" s="25" t="n">
        <v>0</v>
      </c>
      <c r="AD38" s="56" t="n">
        <f aca="false">SUM(F38:AA38)</f>
        <v>0</v>
      </c>
      <c r="AE38" s="2"/>
    </row>
    <row r="39" customFormat="false" ht="15" hidden="false" customHeight="true" outlineLevel="0" collapsed="false">
      <c r="A39" s="21"/>
      <c r="B39" s="15" t="s">
        <v>65</v>
      </c>
      <c r="C39" s="2"/>
      <c r="D39" s="2"/>
      <c r="E39" s="70" t="n">
        <v>306</v>
      </c>
      <c r="F39" s="39" t="n">
        <v>0</v>
      </c>
      <c r="G39" s="39" t="n">
        <v>0</v>
      </c>
      <c r="H39" s="39" t="n">
        <v>0</v>
      </c>
      <c r="I39" s="39" t="n">
        <v>0</v>
      </c>
      <c r="J39" s="39" t="n">
        <v>0</v>
      </c>
      <c r="K39" s="39" t="n">
        <v>0</v>
      </c>
      <c r="L39" s="39" t="n">
        <v>0</v>
      </c>
      <c r="M39" s="39" t="n">
        <v>0</v>
      </c>
      <c r="N39" s="39" t="n">
        <v>0</v>
      </c>
      <c r="O39" s="39" t="n">
        <v>0</v>
      </c>
      <c r="P39" s="39" t="n">
        <v>0</v>
      </c>
      <c r="Q39" s="39" t="n">
        <v>0</v>
      </c>
      <c r="R39" s="39" t="n">
        <v>0</v>
      </c>
      <c r="S39" s="39" t="n">
        <v>0</v>
      </c>
      <c r="T39" s="39" t="n">
        <v>0</v>
      </c>
      <c r="U39" s="39" t="n">
        <v>0</v>
      </c>
      <c r="V39" s="39" t="n">
        <v>0</v>
      </c>
      <c r="W39" s="39" t="n">
        <v>0</v>
      </c>
      <c r="X39" s="39" t="n">
        <v>0</v>
      </c>
      <c r="Y39" s="39" t="n">
        <v>0</v>
      </c>
      <c r="Z39" s="39" t="n">
        <v>0</v>
      </c>
      <c r="AA39" s="39" t="n">
        <v>0</v>
      </c>
      <c r="AB39" s="34" t="n">
        <f aca="false">AC39-SUM(F39:AA39)</f>
        <v>0</v>
      </c>
      <c r="AC39" s="33" t="n">
        <v>0</v>
      </c>
      <c r="AD39" s="44" t="n">
        <f aca="false">SUM(F39:AA39)</f>
        <v>0</v>
      </c>
      <c r="AE39" s="2"/>
    </row>
    <row r="40" customFormat="false" ht="3.95" hidden="false" customHeight="true" outlineLevel="0" collapsed="false">
      <c r="A40" s="21"/>
      <c r="B40" s="2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2"/>
      <c r="AE40" s="2"/>
    </row>
    <row r="41" customFormat="false" ht="15" hidden="false" customHeight="true" outlineLevel="0" collapsed="false">
      <c r="A41" s="21"/>
      <c r="B41" s="21"/>
      <c r="C41" s="20" t="s">
        <v>66</v>
      </c>
      <c r="D41" s="2"/>
      <c r="E41" s="2"/>
      <c r="F41" s="37" t="n">
        <f aca="false">SUM(F25:F39)</f>
        <v>2.7</v>
      </c>
      <c r="G41" s="37" t="n">
        <f aca="false">SUM(G25:G39)</f>
        <v>0.3</v>
      </c>
      <c r="H41" s="37" t="n">
        <f aca="false">SUM(H25:H39)</f>
        <v>0.6</v>
      </c>
      <c r="I41" s="37" t="n">
        <f aca="false">SUM(I25:I39)</f>
        <v>0.6</v>
      </c>
      <c r="J41" s="37" t="n">
        <f aca="false">SUM(J25:J39)</f>
        <v>0.3</v>
      </c>
      <c r="K41" s="37" t="n">
        <f aca="false">SUM(K25:K39)</f>
        <v>0.5</v>
      </c>
      <c r="L41" s="37" t="n">
        <f aca="false">SUM(L25:L39)</f>
        <v>0.2</v>
      </c>
      <c r="M41" s="37" t="n">
        <f aca="false">SUM(M25:M39)</f>
        <v>0.2</v>
      </c>
      <c r="N41" s="37" t="n">
        <f aca="false">SUM(N25:N39)</f>
        <v>0.3</v>
      </c>
      <c r="O41" s="37" t="n">
        <f aca="false">SUM(O25:O39)</f>
        <v>0.7</v>
      </c>
      <c r="P41" s="37" t="n">
        <f aca="false">SUM(P25:P39)</f>
        <v>1.3</v>
      </c>
      <c r="Q41" s="37" t="n">
        <f aca="false">SUM(Q25:Q39)</f>
        <v>0.4</v>
      </c>
      <c r="R41" s="37" t="n">
        <f aca="false">SUM(R25:R39)</f>
        <v>0.3</v>
      </c>
      <c r="S41" s="37" t="n">
        <f aca="false">SUM(S25:S39)</f>
        <v>2.3</v>
      </c>
      <c r="T41" s="37" t="n">
        <f aca="false">SUM(T25:T39)</f>
        <v>0.5</v>
      </c>
      <c r="U41" s="37" t="n">
        <f aca="false">SUM(U25:U39)</f>
        <v>0.2</v>
      </c>
      <c r="V41" s="37" t="n">
        <f aca="false">SUM(V25:V39)</f>
        <v>0.3</v>
      </c>
      <c r="W41" s="37" t="n">
        <f aca="false">SUM(W25:W39)</f>
        <v>0.9</v>
      </c>
      <c r="X41" s="37" t="n">
        <f aca="false">SUM(X25:X39)</f>
        <v>0.7</v>
      </c>
      <c r="Y41" s="37" t="n">
        <f aca="false">SUM(Y25:Y39)</f>
        <v>0.5</v>
      </c>
      <c r="Z41" s="37" t="n">
        <f aca="false">SUM(Z25:Z39)</f>
        <v>0.4</v>
      </c>
      <c r="AA41" s="37" t="n">
        <f aca="false">SUM(AA25:AA39)</f>
        <v>0.2</v>
      </c>
      <c r="AB41" s="37" t="n">
        <f aca="false">SUM(AB25:AB39)</f>
        <v>1.7</v>
      </c>
      <c r="AC41" s="37" t="n">
        <f aca="false">SUM(AC25:AC39)</f>
        <v>16.1</v>
      </c>
      <c r="AD41" s="37" t="n">
        <f aca="false">SUM(AD25:AD39)</f>
        <v>14.4</v>
      </c>
      <c r="AE41" s="2"/>
    </row>
    <row r="42" customFormat="false" ht="15" hidden="false" customHeight="true" outlineLevel="0" collapsed="false">
      <c r="A42" s="21"/>
      <c r="B42" s="21"/>
      <c r="C42" s="2"/>
      <c r="D42" s="2"/>
      <c r="E42" s="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"/>
    </row>
    <row r="43" customFormat="false" ht="15" hidden="false" customHeight="true" outlineLevel="0" collapsed="false">
      <c r="A43" s="40" t="s">
        <v>67</v>
      </c>
      <c r="B43" s="41"/>
      <c r="C43" s="42"/>
      <c r="D43" s="42"/>
      <c r="E43" s="42"/>
      <c r="F43" s="43" t="n">
        <f aca="false">F22-F41</f>
        <v>-2.7</v>
      </c>
      <c r="G43" s="43" t="n">
        <f aca="false">G22-G41</f>
        <v>-0.2</v>
      </c>
      <c r="H43" s="43" t="n">
        <f aca="false">H22-H41</f>
        <v>-0.2</v>
      </c>
      <c r="I43" s="43" t="n">
        <f aca="false">I22-I41</f>
        <v>-0.4</v>
      </c>
      <c r="J43" s="43" t="n">
        <f aca="false">J22-J41</f>
        <v>-0.2</v>
      </c>
      <c r="K43" s="43" t="n">
        <f aca="false">K22-K41</f>
        <v>-0.3</v>
      </c>
      <c r="L43" s="43" t="n">
        <f aca="false">L22-L41</f>
        <v>1.1</v>
      </c>
      <c r="M43" s="43" t="n">
        <f aca="false">M22-M41</f>
        <v>-0.1</v>
      </c>
      <c r="N43" s="43" t="n">
        <f aca="false">N22-N41</f>
        <v>17.9</v>
      </c>
      <c r="O43" s="43" t="n">
        <f aca="false">O22-O41</f>
        <v>0</v>
      </c>
      <c r="P43" s="43" t="n">
        <f aca="false">P22-P41</f>
        <v>-1.3</v>
      </c>
      <c r="Q43" s="43" t="n">
        <f aca="false">Q22-Q41</f>
        <v>0.1</v>
      </c>
      <c r="R43" s="43" t="n">
        <f aca="false">R22-R41</f>
        <v>-0.3</v>
      </c>
      <c r="S43" s="43" t="n">
        <f aca="false">S22-S41</f>
        <v>5.2</v>
      </c>
      <c r="T43" s="43" t="n">
        <f aca="false">T22-T41</f>
        <v>-0.3</v>
      </c>
      <c r="U43" s="43" t="n">
        <f aca="false">U22-U41</f>
        <v>0</v>
      </c>
      <c r="V43" s="43" t="n">
        <f aca="false">V22-V41</f>
        <v>-0.3</v>
      </c>
      <c r="W43" s="43" t="n">
        <f aca="false">W22-W41</f>
        <v>-0.3</v>
      </c>
      <c r="X43" s="43" t="n">
        <f aca="false">X22-X41</f>
        <v>0.3</v>
      </c>
      <c r="Y43" s="43" t="n">
        <f aca="false">Y22-Y41</f>
        <v>-0.4</v>
      </c>
      <c r="Z43" s="43" t="n">
        <f aca="false">Z22-Z41</f>
        <v>-0.3</v>
      </c>
      <c r="AA43" s="43" t="n">
        <f aca="false">AA22-AA41</f>
        <v>-0.1</v>
      </c>
      <c r="AB43" s="43" t="n">
        <f aca="false">AB22-AB41</f>
        <v>0.7</v>
      </c>
      <c r="AC43" s="43" t="n">
        <f aca="false">AC22-AC41</f>
        <v>17.9</v>
      </c>
      <c r="AD43" s="43" t="n">
        <f aca="false">AD22-AD41</f>
        <v>17.2</v>
      </c>
      <c r="AE43" s="2"/>
    </row>
    <row r="44" customFormat="false" ht="12.75" hidden="false" customHeight="true" outlineLevel="0" collapsed="false">
      <c r="A44" s="40"/>
      <c r="B44" s="41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2"/>
    </row>
    <row r="45" customFormat="false" ht="12" hidden="false" customHeight="true" outlineLevel="0" collapsed="false">
      <c r="A45" s="40"/>
      <c r="B45" s="20"/>
      <c r="C45" s="42"/>
      <c r="D45" s="42"/>
      <c r="E45" s="42"/>
      <c r="F45" s="32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4"/>
      <c r="AC45" s="33"/>
      <c r="AD45" s="44"/>
      <c r="AE45" s="2"/>
    </row>
    <row r="46" customFormat="false" ht="12" hidden="false" customHeight="true" outlineLevel="0" collapsed="false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2"/>
    </row>
    <row r="47" customFormat="false" ht="12" hidden="false" customHeight="true" outlineLevel="0" collapsed="false">
      <c r="A47" s="40"/>
      <c r="B47" s="41"/>
      <c r="C47" s="42"/>
      <c r="D47" s="42"/>
      <c r="E47" s="42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2"/>
    </row>
    <row r="48" customFormat="false" ht="12" hidden="false" customHeight="true" outlineLevel="0" collapsed="false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2"/>
    </row>
    <row r="49" customFormat="false" ht="12" hidden="false" customHeight="true" outlineLevel="0" collapsed="false">
      <c r="A49" s="40"/>
      <c r="B49" s="41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2"/>
    </row>
    <row r="50" customFormat="false" ht="12" hidden="false" customHeight="true" outlineLevel="0" collapsed="false">
      <c r="A50" s="40"/>
      <c r="B50" s="41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2"/>
    </row>
    <row r="51" customFormat="false" ht="12" hidden="false" customHeight="true" outlineLevel="0" collapsed="false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2"/>
    </row>
    <row r="52" customFormat="false" ht="12" hidden="false" customHeight="true" outlineLevel="0" collapsed="false">
      <c r="A52" s="40"/>
      <c r="B52" s="41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2"/>
    </row>
    <row r="53" customFormat="false" ht="12" hidden="false" customHeight="true" outlineLevel="0" collapsed="false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2"/>
    </row>
    <row r="54" customFormat="false" ht="12" hidden="false" customHeight="true" outlineLevel="0" collapsed="false">
      <c r="A54" s="40"/>
      <c r="B54" s="41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2"/>
    </row>
    <row r="55" customFormat="false" ht="12" hidden="false" customHeight="true" outlineLevel="0" collapsed="false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2"/>
    </row>
    <row r="56" customFormat="false" ht="12" hidden="false" customHeight="true" outlineLevel="0" collapsed="false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2"/>
    </row>
    <row r="57" customFormat="false" ht="12" hidden="false" customHeight="true" outlineLevel="0" collapsed="false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5" t="n">
        <f aca="true">NOW()</f>
        <v>45926.9584545841</v>
      </c>
      <c r="AE57" s="2"/>
    </row>
    <row r="58" customFormat="false" ht="12" hidden="false" customHeight="true" outlineLevel="0" collapsed="false">
      <c r="A58" s="46" t="str">
        <f aca="true">CELL("FILENAME")</f>
        <v>'file:///mnt/12tb/@roms/datasets/enron/EDRM Enron Email Data Set v2 XML/filtered-attachments/xls/NNG_TWDAY01.xls'#$NNG-Aug</v>
      </c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7" t="n">
        <f aca="true">NOW()</f>
        <v>45926.9584545843</v>
      </c>
      <c r="AE58" s="2"/>
    </row>
    <row r="59" customFormat="false" ht="3.95" hidden="false" customHeight="true" outlineLevel="0" collapsed="false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2"/>
      <c r="AE59" s="2"/>
    </row>
    <row r="60" customFormat="false" ht="14.65" hidden="false" customHeight="false" outlineLevel="0" collapsed="false">
      <c r="AD60" s="48"/>
    </row>
    <row r="61" customFormat="false" ht="14.65" hidden="false" customHeight="false" outlineLevel="0" collapsed="false">
      <c r="AD61" s="48"/>
    </row>
    <row r="62" customFormat="false" ht="12" hidden="false" customHeight="true" outlineLevel="0" collapsed="false">
      <c r="B62" s="49"/>
      <c r="C62" s="49"/>
    </row>
    <row r="63" customFormat="false" ht="12" hidden="false" customHeight="true" outlineLevel="0" collapsed="false">
      <c r="C63" s="49"/>
    </row>
    <row r="64" customFormat="false" ht="12" hidden="false" customHeight="true" outlineLevel="0" collapsed="false">
      <c r="C64" s="49"/>
    </row>
    <row r="65" customFormat="false" ht="12" hidden="false" customHeight="true" outlineLevel="0" collapsed="false"/>
    <row r="68" customFormat="false" ht="12" hidden="false" customHeight="true" outlineLevel="0" collapsed="false">
      <c r="B68" s="49"/>
      <c r="C68" s="49"/>
    </row>
    <row r="69" customFormat="false" ht="12" hidden="false" customHeight="true" outlineLevel="0" collapsed="false">
      <c r="C69" s="49"/>
    </row>
    <row r="70" customFormat="false" ht="12" hidden="false" customHeight="true" outlineLevel="0" collapsed="false">
      <c r="C70" s="49"/>
    </row>
    <row r="71" customFormat="false" ht="12" hidden="false" customHeight="true" outlineLevel="0" collapsed="false">
      <c r="C71" s="49"/>
    </row>
    <row r="72" customFormat="false" ht="14.65" hidden="false" customHeight="false" outlineLevel="0" collapsed="false">
      <c r="C72" s="49"/>
    </row>
    <row r="73" customFormat="false" ht="14.65" hidden="false" customHeight="false" outlineLevel="0" collapsed="false">
      <c r="C73" s="49"/>
    </row>
    <row r="74" customFormat="false" ht="12" hidden="false" customHeight="true" outlineLevel="0" collapsed="false">
      <c r="C74" s="49"/>
    </row>
    <row r="75" customFormat="false" ht="12" hidden="false" customHeight="true" outlineLevel="0" collapsed="false"/>
    <row r="76" customFormat="false" ht="12" hidden="false" customHeight="true" outlineLevel="0" collapsed="false"/>
    <row r="77" customFormat="false" ht="12" hidden="false" customHeight="true" outlineLevel="0" collapsed="false"/>
    <row r="78" customFormat="false" ht="12" hidden="false" customHeight="true" outlineLevel="0" collapsed="false"/>
    <row r="79" customFormat="false" ht="12" hidden="false" customHeight="true" outlineLevel="0" collapsed="false"/>
    <row r="80" customFormat="false" ht="12" hidden="false" customHeight="true" outlineLevel="0" collapsed="false"/>
    <row r="81" customFormat="false" ht="12" hidden="false" customHeight="true" outlineLevel="0" collapsed="false"/>
    <row r="82" customFormat="false" ht="12" hidden="false" customHeight="true" outlineLevel="0" collapsed="false"/>
    <row r="83" customFormat="false" ht="12" hidden="false" customHeight="true" outlineLevel="0" collapsed="false"/>
    <row r="84" customFormat="false" ht="3.95" hidden="false" customHeight="true" outlineLevel="0" collapsed="false"/>
    <row r="85" customFormat="false" ht="12" hidden="false" customHeight="true" outlineLevel="0" collapsed="false"/>
    <row r="86" customFormat="false" ht="3.95" hidden="false" customHeight="true" outlineLevel="0" collapsed="false"/>
    <row r="87" customFormat="false" ht="12" hidden="false" customHeight="true" outlineLevel="0" collapsed="false"/>
    <row r="88" customFormat="false" ht="12" hidden="false" customHeight="true" outlineLevel="0" collapsed="false"/>
    <row r="90" customFormat="false" ht="12" hidden="false" customHeight="true" outlineLevel="0" collapsed="false"/>
    <row r="93" customFormat="false" ht="12" hidden="false" customHeight="true" outlineLevel="0" collapsed="false"/>
    <row r="96" customFormat="false" ht="12" hidden="false" customHeight="true" outlineLevel="0" collapsed="false"/>
    <row r="97" customFormat="false" ht="12" hidden="false" customHeight="true" outlineLevel="0" collapsed="false"/>
    <row r="99" customFormat="false" ht="12" hidden="false" customHeight="true" outlineLevel="0" collapsed="false"/>
    <row r="101" customFormat="false" ht="12" hidden="false" customHeight="true" outlineLevel="0" collapsed="false"/>
    <row r="102" customFormat="false" ht="12" hidden="false" customHeight="true" outlineLevel="0" collapsed="false"/>
    <row r="103" customFormat="false" ht="12" hidden="false" customHeight="true" outlineLevel="0" collapsed="false"/>
    <row r="105" customFormat="false" ht="12" hidden="false" customHeight="true" outlineLevel="0" collapsed="false"/>
    <row r="109" customFormat="false" ht="12" hidden="false" customHeight="true" outlineLevel="0" collapsed="false"/>
    <row r="110" customFormat="false" ht="3.95" hidden="false" customHeight="true" outlineLevel="0" collapsed="false"/>
    <row r="112" customFormat="false" ht="6" hidden="false" customHeight="true" outlineLevel="0" collapsed="false"/>
    <row r="114" customFormat="false" ht="6" hidden="false" customHeight="true" outlineLevel="0" collapsed="false"/>
    <row r="115" customFormat="false" ht="12" hidden="false" customHeight="true" outlineLevel="0" collapsed="false"/>
    <row r="116" customFormat="false" ht="12" hidden="false" customHeight="true" outlineLevel="0" collapsed="false"/>
    <row r="117" customFormat="false" ht="12" hidden="false" customHeight="true" outlineLevel="0" collapsed="false"/>
    <row r="118" customFormat="false" ht="12" hidden="false" customHeight="true" outlineLevel="0" collapsed="false"/>
    <row r="119" customFormat="false" ht="12" hidden="false" customHeight="true" outlineLevel="0" collapsed="false"/>
    <row r="120" customFormat="false" ht="3.95" hidden="false" customHeight="true" outlineLevel="0" collapsed="false"/>
    <row r="122" customFormat="false" ht="6" hidden="false" customHeight="true" outlineLevel="0" collapsed="false"/>
    <row r="125" customFormat="false" ht="6" hidden="false" customHeight="true" outlineLevel="0" collapsed="false"/>
    <row r="128" customFormat="false" ht="6" hidden="false" customHeight="true" outlineLevel="0" collapsed="false"/>
    <row r="131" customFormat="false" ht="6" hidden="false" customHeight="true" outlineLevel="0" collapsed="false"/>
    <row r="135" customFormat="false" ht="8.1" hidden="false" customHeight="true" outlineLevel="0" collapsed="false"/>
  </sheetData>
  <mergeCells count="3">
    <mergeCell ref="A1:AD1"/>
    <mergeCell ref="A2:AD2"/>
    <mergeCell ref="A3:AD3"/>
  </mergeCells>
  <printOptions headings="false" gridLines="false" gridLinesSet="true" horizontalCentered="true" verticalCentered="false"/>
  <pageMargins left="0.25" right="0.25" top="0.7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135"/>
  <sheetViews>
    <sheetView showFormulas="false" showGridLines="false" showRowColHeaders="true" showZeros="true" rightToLeft="false" tabSelected="false" showOutlineSymbols="true" defaultGridColor="true" view="normal" topLeftCell="A7" colorId="64" zoomScale="100" zoomScaleNormal="100" zoomScalePageLayoutView="100" workbookViewId="0">
      <pane xSplit="5" ySplit="3" topLeftCell="W10" activePane="bottomRight" state="frozen"/>
      <selection pane="topLeft" activeCell="A7" activeCellId="0" sqref="A7"/>
      <selection pane="topRight" activeCell="W7" activeCellId="0" sqref="W7"/>
      <selection pane="bottomLeft" activeCell="A10" activeCellId="0" sqref="A10"/>
      <selection pane="bottomRight" activeCell="AC11" activeCellId="0" sqref="AC11 AC11"/>
    </sheetView>
  </sheetViews>
  <sheetFormatPr defaultColWidth="9.70703125" defaultRowHeight="14.65" customHeight="true" zeroHeight="false" outlineLevelRow="0" outlineLevelCol="0"/>
  <cols>
    <col collapsed="false" customWidth="true" hidden="false" outlineLevel="0" max="2" min="1" style="0" width="1.7"/>
    <col collapsed="false" customWidth="true" hidden="false" outlineLevel="0" max="4" min="3" style="0" width="17.7"/>
    <col collapsed="false" customWidth="true" hidden="false" outlineLevel="0" max="5" min="5" style="0" width="6.7"/>
    <col collapsed="false" customWidth="true" hidden="false" outlineLevel="0" max="28" min="6" style="0" width="5.71"/>
    <col collapsed="false" customWidth="true" hidden="false" outlineLevel="0" max="30" min="29" style="0" width="8.7"/>
    <col collapsed="false" customWidth="true" hidden="false" outlineLevel="0" max="36" min="35" style="0" width="2.7"/>
    <col collapsed="false" customWidth="true" hidden="false" outlineLevel="0" max="37" min="37" style="0" width="3.7"/>
    <col collapsed="false" customWidth="true" hidden="false" outlineLevel="0" max="53" min="41" style="0" width="6.7"/>
    <col collapsed="false" customWidth="true" hidden="false" outlineLevel="0" max="55" min="54" style="0" width="7.7"/>
    <col collapsed="false" customWidth="true" hidden="false" outlineLevel="0" max="56" min="56" style="0" width="2.7"/>
  </cols>
  <sheetData>
    <row r="1" customFormat="false" ht="15" hidden="false" customHeight="true" outlineLevel="0" collapsed="false">
      <c r="A1" s="1" t="s">
        <v>70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2"/>
    </row>
    <row r="2" customFormat="false" ht="15" hidden="false" customHeight="true" outlineLevel="0" collapsed="false">
      <c r="A2" s="50" t="str">
        <f aca="false">'NNG-Aug'!A2</f>
        <v>AUGUST, 2001 CASH FLOW - DIRECT METHOD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2"/>
    </row>
    <row r="3" customFormat="false" ht="15" hidden="false" customHeight="true" outlineLevel="0" collapsed="false">
      <c r="A3" s="51" t="str">
        <f aca="false">'NNG-Aug'!A3</f>
        <v>(Millions of Dollars)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2"/>
    </row>
    <row r="4" customFormat="false" ht="12" hidden="false" customHeight="true" outlineLevel="0" collapsed="false">
      <c r="A4" s="5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6"/>
      <c r="T4" s="7"/>
      <c r="U4" s="7"/>
      <c r="V4" s="7"/>
      <c r="W4" s="7"/>
      <c r="X4" s="2"/>
      <c r="Y4" s="2"/>
      <c r="Z4" s="2"/>
      <c r="AA4" s="2"/>
      <c r="AB4" s="2"/>
      <c r="AC4" s="2"/>
      <c r="AD4" s="2"/>
      <c r="AE4" s="2"/>
    </row>
    <row r="5" customFormat="false" ht="12" hidden="false" customHeight="true" outlineLevel="0" collapsed="false">
      <c r="A5" s="5"/>
      <c r="B5" s="8"/>
      <c r="C5" s="9"/>
      <c r="D5" s="9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10"/>
      <c r="S5" s="10"/>
      <c r="T5" s="11"/>
      <c r="U5" s="12"/>
      <c r="V5" s="11"/>
      <c r="W5" s="11"/>
      <c r="X5" s="10"/>
      <c r="Y5" s="10"/>
      <c r="Z5" s="10"/>
      <c r="AA5" s="13"/>
      <c r="AB5" s="14"/>
      <c r="AC5" s="2"/>
      <c r="AD5" s="2"/>
      <c r="AE5" s="2"/>
    </row>
    <row r="6" customFormat="false" ht="12" hidden="false" customHeight="true" outlineLevel="0" collapsed="false">
      <c r="A6" s="5"/>
      <c r="B6" s="8"/>
      <c r="C6" s="9"/>
      <c r="D6" s="9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10"/>
      <c r="S6" s="10"/>
      <c r="T6" s="11"/>
      <c r="U6" s="12"/>
      <c r="V6" s="11"/>
      <c r="W6" s="11"/>
      <c r="X6" s="10"/>
      <c r="Y6" s="10"/>
      <c r="Z6" s="10"/>
      <c r="AA6" s="13"/>
      <c r="AB6" s="14"/>
      <c r="AC6" s="2"/>
      <c r="AD6" s="2"/>
      <c r="AE6" s="2"/>
    </row>
    <row r="7" customFormat="false" ht="12" hidden="false" customHeight="true" outlineLevel="0" collapsed="false">
      <c r="A7" s="5"/>
      <c r="B7" s="8"/>
      <c r="C7" s="9"/>
      <c r="D7" s="9"/>
      <c r="E7" s="2"/>
      <c r="F7" s="52" t="str">
        <f aca="false">'NNG-Aug'!F7</f>
        <v>Act</v>
      </c>
      <c r="G7" s="52" t="str">
        <f aca="false">'NNG-Aug'!G7</f>
        <v>Act</v>
      </c>
      <c r="H7" s="52" t="str">
        <f aca="false">'NNG-Aug'!H7</f>
        <v>Act</v>
      </c>
      <c r="I7" s="52" t="str">
        <f aca="false">'NNG-Aug'!I7</f>
        <v>Act</v>
      </c>
      <c r="J7" s="52" t="str">
        <f aca="false">'NNG-Aug'!J7</f>
        <v>Act</v>
      </c>
      <c r="K7" s="52" t="str">
        <f aca="false">'NNG-Aug'!K7</f>
        <v>Act</v>
      </c>
      <c r="L7" s="52" t="str">
        <f aca="false">'NNG-Aug'!L7</f>
        <v>Act</v>
      </c>
      <c r="M7" s="52" t="str">
        <f aca="false">'NNG-Aug'!M7</f>
        <v>Act</v>
      </c>
      <c r="N7" s="52" t="str">
        <f aca="false">'NNG-Aug'!N7</f>
        <v>Act</v>
      </c>
      <c r="O7" s="52" t="str">
        <f aca="false">'NNG-Aug'!O7</f>
        <v>Act</v>
      </c>
      <c r="P7" s="52" t="str">
        <f aca="false">'NNG-Aug'!P7</f>
        <v>Act</v>
      </c>
      <c r="Q7" s="52" t="str">
        <f aca="false">'NNG-Aug'!Q7</f>
        <v>Act</v>
      </c>
      <c r="R7" s="52" t="str">
        <f aca="false">'NNG-Aug'!R7</f>
        <v>Act</v>
      </c>
      <c r="S7" s="52" t="str">
        <f aca="false">'NNG-Aug'!S7</f>
        <v>Act</v>
      </c>
      <c r="T7" s="52" t="str">
        <f aca="false">'NNG-Aug'!T7</f>
        <v>Act</v>
      </c>
      <c r="U7" s="52" t="str">
        <f aca="false">'NNG-Aug'!U7</f>
        <v>Act</v>
      </c>
      <c r="V7" s="52" t="str">
        <f aca="false">'NNG-Aug'!V7</f>
        <v>Act</v>
      </c>
      <c r="W7" s="52" t="str">
        <f aca="false">'NNG-Aug'!W7</f>
        <v>Act</v>
      </c>
      <c r="X7" s="52" t="str">
        <f aca="false">'NNG-Aug'!X7</f>
        <v>Act</v>
      </c>
      <c r="Y7" s="52" t="str">
        <f aca="false">'NNG-Aug'!Y7</f>
        <v>Act</v>
      </c>
      <c r="Z7" s="52" t="str">
        <f aca="false">'NNG-Aug'!Z7</f>
        <v>Act</v>
      </c>
      <c r="AA7" s="52" t="str">
        <f aca="false">'NNG-Aug'!AA7</f>
        <v>Act</v>
      </c>
      <c r="AB7" s="52" t="str">
        <f aca="false">'NNG-Aug'!AB7</f>
        <v>Act</v>
      </c>
      <c r="AC7" s="52"/>
      <c r="AD7" s="52" t="str">
        <f aca="false">'NNG-Aug'!AD7</f>
        <v>ACT.</v>
      </c>
      <c r="AE7" s="2"/>
    </row>
    <row r="8" customFormat="false" ht="15" hidden="false" customHeight="true" outlineLevel="0" collapsed="false">
      <c r="A8" s="2"/>
      <c r="B8" s="2"/>
      <c r="C8" s="2"/>
      <c r="D8" s="2"/>
      <c r="E8" s="69" t="s">
        <v>260</v>
      </c>
      <c r="F8" s="52" t="str">
        <f aca="false">'NNG-Aug'!F8</f>
        <v>Wed</v>
      </c>
      <c r="G8" s="52" t="str">
        <f aca="false">'NNG-Aug'!G8</f>
        <v>Thu</v>
      </c>
      <c r="H8" s="52" t="str">
        <f aca="false">'NNG-Aug'!H8</f>
        <v>Fri</v>
      </c>
      <c r="I8" s="52" t="str">
        <f aca="false">'NNG-Aug'!I8</f>
        <v>Mon</v>
      </c>
      <c r="J8" s="52" t="str">
        <f aca="false">'NNG-Aug'!J8</f>
        <v>Tue</v>
      </c>
      <c r="K8" s="52" t="str">
        <f aca="false">'NNG-Aug'!K8</f>
        <v>Wed</v>
      </c>
      <c r="L8" s="52" t="str">
        <f aca="false">'NNG-Aug'!L8</f>
        <v>Thu</v>
      </c>
      <c r="M8" s="52" t="str">
        <f aca="false">'NNG-Aug'!M8</f>
        <v>Fri</v>
      </c>
      <c r="N8" s="52" t="str">
        <f aca="false">'NNG-Aug'!N8</f>
        <v>Mon</v>
      </c>
      <c r="O8" s="52" t="str">
        <f aca="false">'NNG-Aug'!O8</f>
        <v>Tue</v>
      </c>
      <c r="P8" s="52" t="str">
        <f aca="false">'NNG-Aug'!P8</f>
        <v>Wed</v>
      </c>
      <c r="Q8" s="52" t="str">
        <f aca="false">'NNG-Aug'!Q8</f>
        <v>Thu</v>
      </c>
      <c r="R8" s="52" t="str">
        <f aca="false">'NNG-Aug'!R8</f>
        <v>Fri</v>
      </c>
      <c r="S8" s="52" t="str">
        <f aca="false">'NNG-Aug'!S8</f>
        <v>Mon</v>
      </c>
      <c r="T8" s="52" t="str">
        <f aca="false">'NNG-Aug'!T8</f>
        <v>Tue</v>
      </c>
      <c r="U8" s="52" t="str">
        <f aca="false">'NNG-Aug'!U8</f>
        <v>Wed</v>
      </c>
      <c r="V8" s="52" t="str">
        <f aca="false">'NNG-Aug'!V8</f>
        <v>Thu</v>
      </c>
      <c r="W8" s="52" t="str">
        <f aca="false">'NNG-Aug'!W8</f>
        <v>Fri</v>
      </c>
      <c r="X8" s="52" t="str">
        <f aca="false">'NNG-Aug'!X8</f>
        <v>Mon</v>
      </c>
      <c r="Y8" s="52" t="str">
        <f aca="false">'NNG-Aug'!Y8</f>
        <v>Tue</v>
      </c>
      <c r="Z8" s="52" t="str">
        <f aca="false">'NNG-Aug'!Z8</f>
        <v>Wed</v>
      </c>
      <c r="AA8" s="52" t="str">
        <f aca="false">'NNG-Aug'!AA8</f>
        <v>Thu</v>
      </c>
      <c r="AB8" s="52" t="str">
        <f aca="false">'NNG-Aug'!AB8</f>
        <v>Fri</v>
      </c>
      <c r="AC8" s="52" t="str">
        <f aca="false">'NNG-Aug'!AC8</f>
        <v>AUG.</v>
      </c>
      <c r="AD8" s="52" t="str">
        <f aca="false">'NNG-Aug'!AD8</f>
        <v>8/1 Thru</v>
      </c>
      <c r="AE8" s="2"/>
    </row>
    <row r="9" customFormat="false" ht="15" hidden="false" customHeight="true" outlineLevel="0" collapsed="false">
      <c r="A9" s="2"/>
      <c r="B9" s="2"/>
      <c r="C9" s="15"/>
      <c r="D9" s="2"/>
      <c r="E9" s="18" t="s">
        <v>263</v>
      </c>
      <c r="F9" s="53" t="str">
        <f aca="false">'NNG-Aug'!F9</f>
        <v>8/1</v>
      </c>
      <c r="G9" s="53" t="str">
        <f aca="false">'NNG-Aug'!G9</f>
        <v>8/2</v>
      </c>
      <c r="H9" s="53" t="str">
        <f aca="false">'NNG-Aug'!H9</f>
        <v>8/3</v>
      </c>
      <c r="I9" s="53" t="str">
        <f aca="false">'NNG-Aug'!I9</f>
        <v>8/6</v>
      </c>
      <c r="J9" s="53" t="str">
        <f aca="false">'NNG-Aug'!J9</f>
        <v>8/7</v>
      </c>
      <c r="K9" s="53" t="str">
        <f aca="false">'NNG-Aug'!K9</f>
        <v>8/8</v>
      </c>
      <c r="L9" s="53" t="str">
        <f aca="false">'NNG-Aug'!L9</f>
        <v>8/9</v>
      </c>
      <c r="M9" s="53" t="str">
        <f aca="false">'NNG-Aug'!M9</f>
        <v>8/10</v>
      </c>
      <c r="N9" s="53" t="str">
        <f aca="false">'NNG-Aug'!N9</f>
        <v>8/13</v>
      </c>
      <c r="O9" s="53" t="str">
        <f aca="false">'NNG-Aug'!O9</f>
        <v>8/14</v>
      </c>
      <c r="P9" s="53" t="str">
        <f aca="false">'NNG-Aug'!P9</f>
        <v>8/15</v>
      </c>
      <c r="Q9" s="53" t="str">
        <f aca="false">'NNG-Aug'!Q9</f>
        <v>8/16</v>
      </c>
      <c r="R9" s="53" t="str">
        <f aca="false">'NNG-Aug'!R9</f>
        <v>8/17</v>
      </c>
      <c r="S9" s="53" t="str">
        <f aca="false">'NNG-Aug'!S9</f>
        <v>8/20</v>
      </c>
      <c r="T9" s="53" t="str">
        <f aca="false">'NNG-Aug'!T9</f>
        <v>8/21</v>
      </c>
      <c r="U9" s="53" t="str">
        <f aca="false">'NNG-Aug'!U9</f>
        <v>8/22</v>
      </c>
      <c r="V9" s="53" t="str">
        <f aca="false">'NNG-Aug'!V9</f>
        <v>8/23</v>
      </c>
      <c r="W9" s="53" t="str">
        <f aca="false">'NNG-Aug'!W9</f>
        <v>8/24</v>
      </c>
      <c r="X9" s="53" t="str">
        <f aca="false">'NNG-Aug'!X9</f>
        <v>8/27</v>
      </c>
      <c r="Y9" s="53" t="str">
        <f aca="false">'NNG-Aug'!Y9</f>
        <v>8/28</v>
      </c>
      <c r="Z9" s="53" t="str">
        <f aca="false">'NNG-Aug'!Z9</f>
        <v>8/29</v>
      </c>
      <c r="AA9" s="53" t="str">
        <f aca="false">'NNG-Aug'!AA9</f>
        <v>8/30</v>
      </c>
      <c r="AB9" s="53" t="str">
        <f aca="false">'NNG-Aug'!AB9</f>
        <v>8/31</v>
      </c>
      <c r="AC9" s="53" t="str">
        <f aca="false">'NNG-Aug'!AC9</f>
        <v>TOTAL</v>
      </c>
      <c r="AD9" s="53" t="str">
        <f aca="false">'NNG-Aug'!AD9</f>
        <v>8/30</v>
      </c>
      <c r="AE9" s="2"/>
    </row>
    <row r="10" customFormat="false" ht="15" hidden="false" customHeight="true" outlineLevel="0" collapsed="false">
      <c r="A10" s="20" t="s">
        <v>37</v>
      </c>
      <c r="B10" s="21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3" t="s">
        <v>38</v>
      </c>
      <c r="AD10" s="2"/>
      <c r="AE10" s="2"/>
    </row>
    <row r="11" customFormat="false" ht="15" hidden="false" customHeight="true" outlineLevel="0" collapsed="false">
      <c r="A11" s="21"/>
      <c r="B11" s="15" t="s">
        <v>39</v>
      </c>
      <c r="C11" s="2"/>
      <c r="D11" s="2"/>
      <c r="E11" s="70" t="n">
        <v>301</v>
      </c>
      <c r="F11" s="25" t="n">
        <v>0</v>
      </c>
      <c r="G11" s="25" t="n">
        <v>0</v>
      </c>
      <c r="H11" s="25" t="n">
        <v>0</v>
      </c>
      <c r="I11" s="25" t="n">
        <v>0</v>
      </c>
      <c r="J11" s="25" t="n">
        <v>0</v>
      </c>
      <c r="K11" s="25" t="n">
        <v>0.2</v>
      </c>
      <c r="L11" s="25" t="n">
        <v>0</v>
      </c>
      <c r="M11" s="25" t="n">
        <v>0</v>
      </c>
      <c r="N11" s="25" t="n">
        <v>10.2</v>
      </c>
      <c r="O11" s="25" t="n">
        <v>0.4</v>
      </c>
      <c r="P11" s="25" t="n">
        <v>0.8</v>
      </c>
      <c r="Q11" s="25" t="n">
        <v>0</v>
      </c>
      <c r="R11" s="25" t="n">
        <v>0</v>
      </c>
      <c r="S11" s="25" t="n">
        <v>0.3</v>
      </c>
      <c r="T11" s="25" t="n">
        <v>0</v>
      </c>
      <c r="U11" s="25" t="n">
        <v>0</v>
      </c>
      <c r="V11" s="25" t="n">
        <v>0</v>
      </c>
      <c r="W11" s="25" t="n">
        <v>0.2</v>
      </c>
      <c r="X11" s="25" t="n">
        <v>0.6</v>
      </c>
      <c r="Y11" s="25" t="n">
        <v>0</v>
      </c>
      <c r="Z11" s="25" t="n">
        <v>0</v>
      </c>
      <c r="AA11" s="25" t="n">
        <v>0.1</v>
      </c>
      <c r="AB11" s="27" t="n">
        <f aca="false">AC11-SUM(F11:AA11)</f>
        <v>0</v>
      </c>
      <c r="AC11" s="28" t="n">
        <f aca="false">13.7-0.9</f>
        <v>12.8</v>
      </c>
      <c r="AD11" s="29" t="n">
        <f aca="false">SUM(F11:AA11)</f>
        <v>12.8</v>
      </c>
      <c r="AE11" s="2"/>
    </row>
    <row r="12" customFormat="false" ht="15" hidden="false" customHeight="true" outlineLevel="0" collapsed="false">
      <c r="A12" s="21"/>
      <c r="B12" s="15"/>
      <c r="C12" s="15" t="s">
        <v>42</v>
      </c>
      <c r="D12" s="2"/>
      <c r="E12" s="70" t="n">
        <v>301</v>
      </c>
      <c r="F12" s="25" t="n">
        <v>0</v>
      </c>
      <c r="G12" s="25" t="n">
        <v>0.8</v>
      </c>
      <c r="H12" s="25" t="n">
        <v>0</v>
      </c>
      <c r="I12" s="25" t="n">
        <v>0</v>
      </c>
      <c r="J12" s="25" t="n">
        <v>0</v>
      </c>
      <c r="K12" s="25" t="n">
        <v>0</v>
      </c>
      <c r="L12" s="25" t="n">
        <v>0</v>
      </c>
      <c r="M12" s="25" t="n">
        <v>0</v>
      </c>
      <c r="N12" s="25" t="n">
        <v>0</v>
      </c>
      <c r="O12" s="25" t="n">
        <v>0</v>
      </c>
      <c r="P12" s="25" t="n">
        <v>0</v>
      </c>
      <c r="Q12" s="25" t="n">
        <v>0</v>
      </c>
      <c r="R12" s="25" t="n">
        <v>0</v>
      </c>
      <c r="S12" s="25" t="n">
        <v>0</v>
      </c>
      <c r="T12" s="25" t="n">
        <v>0</v>
      </c>
      <c r="U12" s="25" t="n">
        <v>0</v>
      </c>
      <c r="V12" s="25" t="n">
        <v>0</v>
      </c>
      <c r="W12" s="25" t="n">
        <v>0</v>
      </c>
      <c r="X12" s="25" t="n">
        <v>0</v>
      </c>
      <c r="Y12" s="25" t="n">
        <v>0</v>
      </c>
      <c r="Z12" s="25" t="n">
        <v>0</v>
      </c>
      <c r="AA12" s="25" t="n">
        <v>0</v>
      </c>
      <c r="AB12" s="27" t="n">
        <f aca="false">AC12-SUM(F12:AA12)</f>
        <v>0.2</v>
      </c>
      <c r="AC12" s="25" t="n">
        <v>1</v>
      </c>
      <c r="AD12" s="29" t="n">
        <f aca="false">SUM(F12:AA12)</f>
        <v>0.8</v>
      </c>
      <c r="AE12" s="2"/>
    </row>
    <row r="13" customFormat="false" ht="15" hidden="false" customHeight="true" outlineLevel="0" collapsed="false">
      <c r="A13" s="21"/>
      <c r="B13" s="15"/>
      <c r="C13" s="15" t="s">
        <v>290</v>
      </c>
      <c r="D13" s="2"/>
      <c r="E13" s="70" t="n">
        <v>301</v>
      </c>
      <c r="F13" s="25" t="n">
        <v>0</v>
      </c>
      <c r="G13" s="25" t="n">
        <v>0</v>
      </c>
      <c r="H13" s="25" t="n">
        <v>0</v>
      </c>
      <c r="I13" s="25" t="n">
        <v>0</v>
      </c>
      <c r="J13" s="25" t="n">
        <v>0</v>
      </c>
      <c r="K13" s="25" t="n">
        <v>0</v>
      </c>
      <c r="L13" s="25" t="n">
        <v>0</v>
      </c>
      <c r="M13" s="25" t="n">
        <v>0</v>
      </c>
      <c r="N13" s="25" t="n">
        <v>0</v>
      </c>
      <c r="O13" s="25" t="n">
        <v>0</v>
      </c>
      <c r="P13" s="25" t="n">
        <v>0</v>
      </c>
      <c r="Q13" s="25" t="n">
        <v>0</v>
      </c>
      <c r="R13" s="25" t="n">
        <v>0</v>
      </c>
      <c r="S13" s="25" t="n">
        <v>0</v>
      </c>
      <c r="T13" s="25" t="n">
        <v>0</v>
      </c>
      <c r="U13" s="25" t="n">
        <v>0</v>
      </c>
      <c r="V13" s="25" t="n">
        <v>0</v>
      </c>
      <c r="W13" s="25" t="n">
        <v>0.9</v>
      </c>
      <c r="X13" s="25" t="n">
        <v>0</v>
      </c>
      <c r="Y13" s="25" t="n">
        <v>0</v>
      </c>
      <c r="Z13" s="25" t="n">
        <v>0</v>
      </c>
      <c r="AA13" s="25" t="n">
        <v>0</v>
      </c>
      <c r="AB13" s="27" t="n">
        <f aca="false">AC13-SUM(F13:AA13)</f>
        <v>0</v>
      </c>
      <c r="AC13" s="25" t="n">
        <v>0.9</v>
      </c>
      <c r="AD13" s="29" t="n">
        <f aca="false">SUM(F13:AA13)</f>
        <v>0.9</v>
      </c>
      <c r="AE13" s="2"/>
    </row>
    <row r="14" customFormat="false" ht="15" hidden="false" customHeight="true" outlineLevel="0" collapsed="false">
      <c r="A14" s="21"/>
      <c r="B14" s="15" t="s">
        <v>72</v>
      </c>
      <c r="C14" s="2"/>
      <c r="D14" s="2"/>
      <c r="E14" s="70" t="n">
        <v>201</v>
      </c>
      <c r="F14" s="25" t="n">
        <v>0</v>
      </c>
      <c r="G14" s="25" t="n">
        <v>0</v>
      </c>
      <c r="H14" s="25" t="n">
        <v>0</v>
      </c>
      <c r="I14" s="25" t="n">
        <v>0</v>
      </c>
      <c r="J14" s="25" t="n">
        <v>0</v>
      </c>
      <c r="K14" s="25" t="n">
        <v>0</v>
      </c>
      <c r="L14" s="25" t="n">
        <v>0</v>
      </c>
      <c r="M14" s="25" t="n">
        <v>0</v>
      </c>
      <c r="N14" s="25" t="n">
        <v>0</v>
      </c>
      <c r="O14" s="25" t="n">
        <v>0</v>
      </c>
      <c r="P14" s="25" t="n">
        <v>0</v>
      </c>
      <c r="Q14" s="25" t="n">
        <v>0</v>
      </c>
      <c r="R14" s="25" t="n">
        <v>0</v>
      </c>
      <c r="S14" s="25" t="n">
        <v>0</v>
      </c>
      <c r="T14" s="25" t="n">
        <v>0</v>
      </c>
      <c r="U14" s="25" t="n">
        <v>0</v>
      </c>
      <c r="V14" s="25" t="n">
        <v>0</v>
      </c>
      <c r="W14" s="25" t="n">
        <v>0</v>
      </c>
      <c r="X14" s="25" t="n">
        <v>3.7</v>
      </c>
      <c r="Y14" s="25" t="n">
        <v>0</v>
      </c>
      <c r="Z14" s="25" t="n">
        <v>0</v>
      </c>
      <c r="AA14" s="25" t="n">
        <v>0</v>
      </c>
      <c r="AB14" s="27" t="n">
        <f aca="false">AC14-SUM(F14:AA14)</f>
        <v>0</v>
      </c>
      <c r="AC14" s="25" t="n">
        <v>3.7</v>
      </c>
      <c r="AD14" s="29" t="n">
        <f aca="false">SUM(F14:AA14)</f>
        <v>3.7</v>
      </c>
      <c r="AE14" s="2"/>
    </row>
    <row r="15" customFormat="false" ht="15" hidden="false" customHeight="true" outlineLevel="0" collapsed="false">
      <c r="A15" s="21"/>
      <c r="B15" s="15" t="s">
        <v>73</v>
      </c>
      <c r="C15" s="2"/>
      <c r="D15" s="2"/>
      <c r="E15" s="70" t="n">
        <v>400</v>
      </c>
      <c r="F15" s="25" t="n">
        <v>0</v>
      </c>
      <c r="G15" s="25" t="n">
        <v>0</v>
      </c>
      <c r="H15" s="25" t="n">
        <v>0</v>
      </c>
      <c r="I15" s="25" t="n">
        <v>0</v>
      </c>
      <c r="J15" s="25" t="n">
        <v>0</v>
      </c>
      <c r="K15" s="25" t="n">
        <v>0</v>
      </c>
      <c r="L15" s="25" t="n">
        <v>0</v>
      </c>
      <c r="M15" s="25" t="n">
        <v>0</v>
      </c>
      <c r="N15" s="25" t="n">
        <v>0</v>
      </c>
      <c r="O15" s="25" t="n">
        <v>0</v>
      </c>
      <c r="P15" s="25" t="n">
        <v>0</v>
      </c>
      <c r="Q15" s="25" t="n">
        <v>0</v>
      </c>
      <c r="R15" s="25" t="n">
        <v>0</v>
      </c>
      <c r="S15" s="25" t="n">
        <v>0</v>
      </c>
      <c r="T15" s="25" t="n">
        <v>0</v>
      </c>
      <c r="U15" s="25" t="n">
        <v>0</v>
      </c>
      <c r="V15" s="25" t="n">
        <v>0</v>
      </c>
      <c r="W15" s="25" t="n">
        <v>0</v>
      </c>
      <c r="X15" s="25" t="n">
        <v>0</v>
      </c>
      <c r="Y15" s="25" t="n">
        <v>0</v>
      </c>
      <c r="Z15" s="25" t="n">
        <v>0</v>
      </c>
      <c r="AA15" s="25" t="n">
        <v>0</v>
      </c>
      <c r="AB15" s="27" t="n">
        <f aca="false">AC15-SUM(F15:AA15)</f>
        <v>0</v>
      </c>
      <c r="AC15" s="25" t="n">
        <v>0</v>
      </c>
      <c r="AD15" s="29" t="n">
        <f aca="false">SUM(F15:AA15)</f>
        <v>0</v>
      </c>
      <c r="AE15" s="2"/>
    </row>
    <row r="16" customFormat="false" ht="15" hidden="false" customHeight="true" outlineLevel="0" collapsed="false">
      <c r="A16" s="21"/>
      <c r="B16" s="15" t="s">
        <v>224</v>
      </c>
      <c r="C16" s="2"/>
      <c r="D16" s="2"/>
      <c r="E16" s="70" t="n">
        <v>301</v>
      </c>
      <c r="F16" s="25" t="n">
        <v>0</v>
      </c>
      <c r="G16" s="25" t="n">
        <v>0</v>
      </c>
      <c r="H16" s="25" t="n">
        <v>0</v>
      </c>
      <c r="I16" s="25" t="n">
        <v>0</v>
      </c>
      <c r="J16" s="25" t="n">
        <v>0</v>
      </c>
      <c r="K16" s="25" t="n">
        <v>0</v>
      </c>
      <c r="L16" s="25" t="n">
        <v>0</v>
      </c>
      <c r="M16" s="25" t="n">
        <v>0</v>
      </c>
      <c r="N16" s="25" t="n">
        <v>1.5</v>
      </c>
      <c r="O16" s="25" t="n">
        <v>0</v>
      </c>
      <c r="P16" s="25" t="n">
        <v>1.2</v>
      </c>
      <c r="Q16" s="25" t="n">
        <v>0</v>
      </c>
      <c r="R16" s="25" t="n">
        <v>0</v>
      </c>
      <c r="S16" s="25" t="n">
        <v>0</v>
      </c>
      <c r="T16" s="25" t="n">
        <v>0</v>
      </c>
      <c r="U16" s="25" t="n">
        <v>0</v>
      </c>
      <c r="V16" s="25" t="n">
        <v>0</v>
      </c>
      <c r="W16" s="25" t="n">
        <v>0</v>
      </c>
      <c r="X16" s="25" t="n">
        <v>0.9</v>
      </c>
      <c r="Y16" s="25" t="n">
        <v>0</v>
      </c>
      <c r="Z16" s="25" t="n">
        <v>0</v>
      </c>
      <c r="AA16" s="25" t="n">
        <v>0</v>
      </c>
      <c r="AB16" s="27" t="n">
        <f aca="false">AC16-SUM(F16:AA16)</f>
        <v>0</v>
      </c>
      <c r="AC16" s="25" t="n">
        <v>3.6</v>
      </c>
      <c r="AD16" s="29" t="n">
        <f aca="false">SUM(F16:AA16)</f>
        <v>3.6</v>
      </c>
      <c r="AE16" s="2"/>
    </row>
    <row r="17" customFormat="false" ht="15" hidden="false" customHeight="true" outlineLevel="0" collapsed="false">
      <c r="A17" s="21"/>
      <c r="B17" s="15" t="s">
        <v>80</v>
      </c>
      <c r="C17" s="2"/>
      <c r="D17" s="2"/>
      <c r="E17" s="70" t="n">
        <v>102</v>
      </c>
      <c r="F17" s="25" t="n">
        <v>0</v>
      </c>
      <c r="G17" s="25" t="n">
        <v>0</v>
      </c>
      <c r="H17" s="25" t="n">
        <v>0</v>
      </c>
      <c r="I17" s="25" t="n">
        <v>0</v>
      </c>
      <c r="J17" s="25" t="n">
        <v>0</v>
      </c>
      <c r="K17" s="25" t="n">
        <v>0</v>
      </c>
      <c r="L17" s="25" t="n">
        <v>0</v>
      </c>
      <c r="M17" s="25" t="n">
        <v>0</v>
      </c>
      <c r="N17" s="25" t="n">
        <v>0</v>
      </c>
      <c r="O17" s="25" t="n">
        <v>0</v>
      </c>
      <c r="P17" s="25" t="n">
        <v>0</v>
      </c>
      <c r="Q17" s="25" t="n">
        <v>0</v>
      </c>
      <c r="R17" s="25" t="n">
        <v>0</v>
      </c>
      <c r="S17" s="25" t="n">
        <v>0</v>
      </c>
      <c r="T17" s="25" t="n">
        <v>0</v>
      </c>
      <c r="U17" s="25" t="n">
        <v>0</v>
      </c>
      <c r="V17" s="25" t="n">
        <v>0</v>
      </c>
      <c r="W17" s="25" t="n">
        <v>0</v>
      </c>
      <c r="X17" s="25" t="n">
        <v>0</v>
      </c>
      <c r="Y17" s="25" t="n">
        <v>0</v>
      </c>
      <c r="Z17" s="25" t="n">
        <v>0</v>
      </c>
      <c r="AA17" s="25" t="n">
        <v>0</v>
      </c>
      <c r="AB17" s="27" t="n">
        <f aca="false">AC17-SUM(F17:AA17)</f>
        <v>0</v>
      </c>
      <c r="AC17" s="25" t="n">
        <v>0</v>
      </c>
      <c r="AD17" s="29" t="n">
        <f aca="false">SUM(F17:AA17)</f>
        <v>0</v>
      </c>
      <c r="AE17" s="2"/>
    </row>
    <row r="18" customFormat="false" ht="15" hidden="false" customHeight="true" outlineLevel="0" collapsed="false">
      <c r="A18" s="21"/>
      <c r="B18" s="15" t="s">
        <v>74</v>
      </c>
      <c r="C18" s="2"/>
      <c r="D18" s="2"/>
      <c r="E18" s="70"/>
      <c r="F18" s="25" t="n">
        <v>0</v>
      </c>
      <c r="G18" s="25" t="n">
        <v>0</v>
      </c>
      <c r="H18" s="25" t="n">
        <v>0</v>
      </c>
      <c r="I18" s="25" t="n">
        <v>0</v>
      </c>
      <c r="J18" s="25" t="n">
        <v>0</v>
      </c>
      <c r="K18" s="25" t="n">
        <v>0</v>
      </c>
      <c r="L18" s="25" t="n">
        <v>0</v>
      </c>
      <c r="M18" s="25" t="n">
        <v>0</v>
      </c>
      <c r="N18" s="25" t="n">
        <v>0</v>
      </c>
      <c r="O18" s="25" t="n">
        <v>0</v>
      </c>
      <c r="P18" s="25" t="n">
        <v>0</v>
      </c>
      <c r="Q18" s="25" t="n">
        <v>0</v>
      </c>
      <c r="R18" s="25" t="n">
        <v>0</v>
      </c>
      <c r="S18" s="25" t="n">
        <v>0</v>
      </c>
      <c r="T18" s="25" t="n">
        <v>0</v>
      </c>
      <c r="U18" s="25" t="n">
        <v>0</v>
      </c>
      <c r="V18" s="25" t="n">
        <v>0</v>
      </c>
      <c r="W18" s="25" t="n">
        <v>0</v>
      </c>
      <c r="X18" s="25" t="n">
        <v>0</v>
      </c>
      <c r="Y18" s="25" t="n">
        <v>0</v>
      </c>
      <c r="Z18" s="25" t="n">
        <v>0</v>
      </c>
      <c r="AA18" s="25" t="n">
        <v>0</v>
      </c>
      <c r="AB18" s="27" t="n">
        <f aca="false">AC18-SUM(F18:AA18)</f>
        <v>0</v>
      </c>
      <c r="AC18" s="25" t="n">
        <v>0</v>
      </c>
      <c r="AD18" s="29" t="n">
        <f aca="false">SUM(F18:AA18)</f>
        <v>0</v>
      </c>
      <c r="AE18" s="2"/>
    </row>
    <row r="19" customFormat="false" ht="15" hidden="false" customHeight="true" outlineLevel="0" collapsed="false">
      <c r="A19" s="21"/>
      <c r="B19" s="15" t="s">
        <v>76</v>
      </c>
      <c r="C19" s="2"/>
      <c r="D19" s="2"/>
      <c r="E19" s="70" t="n">
        <v>301</v>
      </c>
      <c r="F19" s="25" t="n">
        <v>0</v>
      </c>
      <c r="G19" s="25" t="n">
        <v>0</v>
      </c>
      <c r="H19" s="25" t="n">
        <v>0</v>
      </c>
      <c r="I19" s="25" t="n">
        <v>0</v>
      </c>
      <c r="J19" s="25" t="n">
        <v>0</v>
      </c>
      <c r="K19" s="25" t="n">
        <v>0</v>
      </c>
      <c r="L19" s="25" t="n">
        <v>0</v>
      </c>
      <c r="M19" s="25" t="n">
        <v>0</v>
      </c>
      <c r="N19" s="25" t="n">
        <v>0</v>
      </c>
      <c r="O19" s="25" t="n">
        <v>0</v>
      </c>
      <c r="P19" s="25" t="n">
        <v>0</v>
      </c>
      <c r="Q19" s="25" t="n">
        <v>0</v>
      </c>
      <c r="R19" s="25" t="n">
        <v>0</v>
      </c>
      <c r="S19" s="25" t="n">
        <v>0</v>
      </c>
      <c r="T19" s="25" t="n">
        <v>0</v>
      </c>
      <c r="U19" s="25" t="n">
        <v>0</v>
      </c>
      <c r="V19" s="25" t="n">
        <v>0</v>
      </c>
      <c r="W19" s="25" t="n">
        <v>0</v>
      </c>
      <c r="X19" s="25" t="n">
        <v>0</v>
      </c>
      <c r="Y19" s="25" t="n">
        <v>0</v>
      </c>
      <c r="Z19" s="25" t="n">
        <v>0</v>
      </c>
      <c r="AA19" s="25" t="n">
        <v>0</v>
      </c>
      <c r="AB19" s="27" t="n">
        <f aca="false">AC19-SUM(F19:AA19)</f>
        <v>0</v>
      </c>
      <c r="AC19" s="25" t="n">
        <v>0</v>
      </c>
      <c r="AD19" s="29" t="n">
        <f aca="false">SUM(F19:AA19)</f>
        <v>0</v>
      </c>
      <c r="AE19" s="2"/>
    </row>
    <row r="20" customFormat="false" ht="15" hidden="false" customHeight="true" outlineLevel="0" collapsed="false">
      <c r="A20" s="21"/>
      <c r="B20" s="15" t="s">
        <v>65</v>
      </c>
      <c r="C20" s="2"/>
      <c r="D20" s="2"/>
      <c r="E20" s="70" t="n">
        <v>104</v>
      </c>
      <c r="F20" s="33" t="n">
        <v>0</v>
      </c>
      <c r="G20" s="33" t="n">
        <v>0</v>
      </c>
      <c r="H20" s="33" t="n">
        <v>0</v>
      </c>
      <c r="I20" s="33" t="n">
        <v>0</v>
      </c>
      <c r="J20" s="33" t="n">
        <v>0</v>
      </c>
      <c r="K20" s="33" t="n">
        <v>0</v>
      </c>
      <c r="L20" s="33" t="n">
        <v>0</v>
      </c>
      <c r="M20" s="33" t="n">
        <v>0</v>
      </c>
      <c r="N20" s="33" t="n">
        <v>0</v>
      </c>
      <c r="O20" s="33" t="n">
        <v>0</v>
      </c>
      <c r="P20" s="33" t="n">
        <v>0</v>
      </c>
      <c r="Q20" s="33" t="n">
        <v>0</v>
      </c>
      <c r="R20" s="33" t="n">
        <v>0</v>
      </c>
      <c r="S20" s="33" t="n">
        <v>0</v>
      </c>
      <c r="T20" s="33" t="n">
        <v>0</v>
      </c>
      <c r="U20" s="33" t="n">
        <v>0</v>
      </c>
      <c r="V20" s="33" t="n">
        <v>0</v>
      </c>
      <c r="W20" s="33" t="n">
        <v>0</v>
      </c>
      <c r="X20" s="33" t="n">
        <v>0</v>
      </c>
      <c r="Y20" s="33" t="n">
        <v>0</v>
      </c>
      <c r="Z20" s="33" t="n">
        <v>0</v>
      </c>
      <c r="AA20" s="33" t="n">
        <v>0</v>
      </c>
      <c r="AB20" s="34" t="n">
        <f aca="false">AC20-SUM(F20:AA20)</f>
        <v>0</v>
      </c>
      <c r="AC20" s="33" t="n">
        <v>0</v>
      </c>
      <c r="AD20" s="35" t="n">
        <f aca="false">SUM(F20:AA20)</f>
        <v>0</v>
      </c>
      <c r="AE20" s="2"/>
    </row>
    <row r="21" customFormat="false" ht="3.95" hidden="false" customHeight="true" outlineLevel="0" collapsed="false">
      <c r="A21" s="21"/>
      <c r="B21" s="2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22"/>
      <c r="AE21" s="2"/>
    </row>
    <row r="22" customFormat="false" ht="15" hidden="false" customHeight="true" outlineLevel="0" collapsed="false">
      <c r="A22" s="21"/>
      <c r="B22" s="21"/>
      <c r="C22" s="20" t="s">
        <v>50</v>
      </c>
      <c r="D22" s="2"/>
      <c r="E22" s="2"/>
      <c r="F22" s="37" t="n">
        <f aca="false">SUM(F11:F20)</f>
        <v>0</v>
      </c>
      <c r="G22" s="37" t="n">
        <f aca="false">SUM(G11:G20)</f>
        <v>0.8</v>
      </c>
      <c r="H22" s="37" t="n">
        <f aca="false">SUM(H11:H20)</f>
        <v>0</v>
      </c>
      <c r="I22" s="37" t="n">
        <f aca="false">SUM(I11:I20)</f>
        <v>0</v>
      </c>
      <c r="J22" s="37" t="n">
        <f aca="false">SUM(J11:J20)</f>
        <v>0</v>
      </c>
      <c r="K22" s="37" t="n">
        <f aca="false">SUM(K11:K20)</f>
        <v>0.2</v>
      </c>
      <c r="L22" s="37" t="n">
        <f aca="false">SUM(L11:L20)</f>
        <v>0</v>
      </c>
      <c r="M22" s="37" t="n">
        <f aca="false">SUM(M11:M20)</f>
        <v>0</v>
      </c>
      <c r="N22" s="37" t="n">
        <f aca="false">SUM(N11:N20)</f>
        <v>11.7</v>
      </c>
      <c r="O22" s="37" t="n">
        <f aca="false">SUM(O11:O20)</f>
        <v>0.4</v>
      </c>
      <c r="P22" s="37" t="n">
        <f aca="false">SUM(P11:P20)</f>
        <v>2</v>
      </c>
      <c r="Q22" s="37" t="n">
        <f aca="false">SUM(Q11:Q20)</f>
        <v>0</v>
      </c>
      <c r="R22" s="37" t="n">
        <f aca="false">SUM(R11:R20)</f>
        <v>0</v>
      </c>
      <c r="S22" s="37" t="n">
        <f aca="false">SUM(S11:S20)</f>
        <v>0.3</v>
      </c>
      <c r="T22" s="37" t="n">
        <f aca="false">SUM(T11:T20)</f>
        <v>0</v>
      </c>
      <c r="U22" s="37" t="n">
        <f aca="false">SUM(U11:U20)</f>
        <v>0</v>
      </c>
      <c r="V22" s="37" t="n">
        <f aca="false">SUM(V11:V20)</f>
        <v>0</v>
      </c>
      <c r="W22" s="37" t="n">
        <f aca="false">SUM(W11:W20)</f>
        <v>1.1</v>
      </c>
      <c r="X22" s="37" t="n">
        <f aca="false">SUM(X11:X20)</f>
        <v>5.2</v>
      </c>
      <c r="Y22" s="37" t="n">
        <f aca="false">SUM(Y11:Y20)</f>
        <v>0</v>
      </c>
      <c r="Z22" s="37" t="n">
        <f aca="false">SUM(Z11:Z20)</f>
        <v>0</v>
      </c>
      <c r="AA22" s="37" t="n">
        <f aca="false">SUM(AA11:AA20)</f>
        <v>0.1</v>
      </c>
      <c r="AB22" s="37" t="n">
        <f aca="false">SUM(AB11:AB20)</f>
        <v>0.2</v>
      </c>
      <c r="AC22" s="37" t="n">
        <f aca="false">SUM(AC11:AC20)</f>
        <v>22</v>
      </c>
      <c r="AD22" s="37" t="n">
        <f aca="false">SUM(AD11:AD20)</f>
        <v>21.8</v>
      </c>
      <c r="AE22" s="2"/>
    </row>
    <row r="23" customFormat="false" ht="15" hidden="false" customHeight="true" outlineLevel="0" collapsed="false">
      <c r="A23" s="21"/>
      <c r="B23" s="2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2"/>
      <c r="AE23" s="2"/>
    </row>
    <row r="24" customFormat="false" ht="15" hidden="false" customHeight="true" outlineLevel="0" collapsed="false">
      <c r="A24" s="20" t="s">
        <v>51</v>
      </c>
      <c r="B24" s="21"/>
      <c r="C24" s="2"/>
      <c r="D24" s="2"/>
      <c r="E24" s="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"/>
    </row>
    <row r="25" customFormat="false" ht="15" hidden="false" customHeight="true" outlineLevel="0" collapsed="false">
      <c r="A25" s="21"/>
      <c r="B25" s="15" t="s">
        <v>77</v>
      </c>
      <c r="C25" s="2"/>
      <c r="D25" s="2"/>
      <c r="E25" s="70" t="n">
        <v>306</v>
      </c>
      <c r="F25" s="25" t="n">
        <v>0</v>
      </c>
      <c r="G25" s="25" t="n">
        <v>0</v>
      </c>
      <c r="H25" s="25" t="n">
        <v>0</v>
      </c>
      <c r="I25" s="25" t="n">
        <v>0</v>
      </c>
      <c r="J25" s="25" t="n">
        <v>0</v>
      </c>
      <c r="K25" s="25" t="n">
        <v>0</v>
      </c>
      <c r="L25" s="25" t="n">
        <v>0</v>
      </c>
      <c r="M25" s="25" t="n">
        <v>0</v>
      </c>
      <c r="N25" s="25" t="n">
        <v>0</v>
      </c>
      <c r="O25" s="25" t="n">
        <v>0</v>
      </c>
      <c r="P25" s="25" t="n">
        <v>0</v>
      </c>
      <c r="Q25" s="25" t="n">
        <v>0</v>
      </c>
      <c r="R25" s="25" t="n">
        <v>0</v>
      </c>
      <c r="S25" s="25" t="n">
        <v>0</v>
      </c>
      <c r="T25" s="25" t="n">
        <v>0</v>
      </c>
      <c r="U25" s="25" t="n">
        <v>0</v>
      </c>
      <c r="V25" s="25" t="n">
        <v>0</v>
      </c>
      <c r="W25" s="25" t="n">
        <v>0</v>
      </c>
      <c r="X25" s="25" t="n">
        <v>0</v>
      </c>
      <c r="Y25" s="25" t="n">
        <v>0</v>
      </c>
      <c r="Z25" s="25" t="n">
        <v>0</v>
      </c>
      <c r="AA25" s="25" t="n">
        <v>0</v>
      </c>
      <c r="AB25" s="27" t="n">
        <f aca="false">AC25-SUM(F25:AA25)</f>
        <v>0</v>
      </c>
      <c r="AC25" s="25" t="n">
        <v>0</v>
      </c>
      <c r="AD25" s="29" t="n">
        <f aca="false">SUM(F25:AA25)</f>
        <v>0</v>
      </c>
      <c r="AE25" s="2"/>
    </row>
    <row r="26" customFormat="false" ht="15" hidden="false" customHeight="true" outlineLevel="0" collapsed="false">
      <c r="A26" s="21"/>
      <c r="B26" s="15"/>
      <c r="C26" s="15" t="s">
        <v>78</v>
      </c>
      <c r="D26" s="2"/>
      <c r="E26" s="70" t="n">
        <v>306</v>
      </c>
      <c r="F26" s="25" t="n">
        <v>0</v>
      </c>
      <c r="G26" s="25" t="n">
        <v>0</v>
      </c>
      <c r="H26" s="25" t="n">
        <v>0</v>
      </c>
      <c r="I26" s="25" t="n">
        <v>0</v>
      </c>
      <c r="J26" s="25" t="n">
        <v>0</v>
      </c>
      <c r="K26" s="25" t="n">
        <v>0</v>
      </c>
      <c r="L26" s="25" t="n">
        <v>0</v>
      </c>
      <c r="M26" s="25" t="n">
        <v>0</v>
      </c>
      <c r="N26" s="25" t="n">
        <v>0</v>
      </c>
      <c r="O26" s="25" t="n">
        <v>0</v>
      </c>
      <c r="P26" s="25" t="n">
        <v>0</v>
      </c>
      <c r="Q26" s="25" t="n">
        <v>0</v>
      </c>
      <c r="R26" s="25" t="n">
        <v>0</v>
      </c>
      <c r="S26" s="25" t="n">
        <v>0</v>
      </c>
      <c r="T26" s="25" t="n">
        <v>0</v>
      </c>
      <c r="U26" s="25" t="n">
        <v>0</v>
      </c>
      <c r="V26" s="25" t="n">
        <v>0</v>
      </c>
      <c r="W26" s="25" t="n">
        <v>0</v>
      </c>
      <c r="X26" s="25" t="n">
        <v>0</v>
      </c>
      <c r="Y26" s="25" t="n">
        <v>0</v>
      </c>
      <c r="Z26" s="25" t="n">
        <v>0</v>
      </c>
      <c r="AA26" s="25" t="n">
        <v>0</v>
      </c>
      <c r="AB26" s="27" t="n">
        <f aca="false">AC26-SUM(F26:AA26)</f>
        <v>0.2</v>
      </c>
      <c r="AC26" s="25" t="n">
        <v>0.2</v>
      </c>
      <c r="AD26" s="29" t="n">
        <f aca="false">SUM(F26:AA26)</f>
        <v>0</v>
      </c>
      <c r="AE26" s="2"/>
    </row>
    <row r="27" customFormat="false" ht="15" hidden="false" customHeight="true" outlineLevel="0" collapsed="false">
      <c r="A27" s="21"/>
      <c r="B27" s="15"/>
      <c r="C27" s="15" t="s">
        <v>74</v>
      </c>
      <c r="D27" s="2"/>
      <c r="E27" s="70" t="n">
        <v>306</v>
      </c>
      <c r="F27" s="25" t="n">
        <v>0</v>
      </c>
      <c r="G27" s="25" t="n">
        <v>0</v>
      </c>
      <c r="H27" s="25" t="n">
        <v>0</v>
      </c>
      <c r="I27" s="25" t="n">
        <v>0</v>
      </c>
      <c r="J27" s="25" t="n">
        <v>0</v>
      </c>
      <c r="K27" s="25" t="n">
        <v>0</v>
      </c>
      <c r="L27" s="25" t="n">
        <v>0</v>
      </c>
      <c r="M27" s="25" t="n">
        <v>0</v>
      </c>
      <c r="N27" s="25" t="n">
        <v>0</v>
      </c>
      <c r="O27" s="25" t="n">
        <v>0</v>
      </c>
      <c r="P27" s="25" t="n">
        <v>0</v>
      </c>
      <c r="Q27" s="25" t="n">
        <v>0</v>
      </c>
      <c r="R27" s="25" t="n">
        <v>0</v>
      </c>
      <c r="S27" s="25" t="n">
        <v>0</v>
      </c>
      <c r="T27" s="25" t="n">
        <v>0</v>
      </c>
      <c r="U27" s="25" t="n">
        <v>0</v>
      </c>
      <c r="V27" s="25" t="n">
        <v>0</v>
      </c>
      <c r="W27" s="25" t="n">
        <v>0</v>
      </c>
      <c r="X27" s="25" t="n">
        <v>0</v>
      </c>
      <c r="Y27" s="25" t="n">
        <v>0</v>
      </c>
      <c r="Z27" s="25" t="n">
        <v>0</v>
      </c>
      <c r="AA27" s="25" t="n">
        <v>0</v>
      </c>
      <c r="AB27" s="27" t="n">
        <f aca="false">AC27-SUM(F27:AA27)</f>
        <v>0</v>
      </c>
      <c r="AC27" s="25" t="n">
        <v>0</v>
      </c>
      <c r="AD27" s="29" t="n">
        <f aca="false">SUM(F27:AA27)</f>
        <v>0</v>
      </c>
      <c r="AE27" s="2"/>
    </row>
    <row r="28" customFormat="false" ht="15" hidden="false" customHeight="true" outlineLevel="0" collapsed="false">
      <c r="A28" s="21"/>
      <c r="B28" s="15"/>
      <c r="C28" s="15" t="s">
        <v>55</v>
      </c>
      <c r="D28" s="2"/>
      <c r="E28" s="70" t="n">
        <v>301</v>
      </c>
      <c r="F28" s="25" t="n">
        <v>0</v>
      </c>
      <c r="G28" s="25" t="n">
        <v>0</v>
      </c>
      <c r="H28" s="25" t="n">
        <v>0</v>
      </c>
      <c r="I28" s="25" t="n">
        <v>0</v>
      </c>
      <c r="J28" s="25" t="n">
        <v>0</v>
      </c>
      <c r="K28" s="25" t="n">
        <v>0</v>
      </c>
      <c r="L28" s="25" t="n">
        <v>0</v>
      </c>
      <c r="M28" s="25" t="n">
        <v>0</v>
      </c>
      <c r="N28" s="25" t="n">
        <v>0</v>
      </c>
      <c r="O28" s="25" t="n">
        <v>0</v>
      </c>
      <c r="P28" s="25" t="n">
        <v>0</v>
      </c>
      <c r="Q28" s="25" t="n">
        <v>0</v>
      </c>
      <c r="R28" s="25" t="n">
        <v>0</v>
      </c>
      <c r="S28" s="25" t="n">
        <v>0</v>
      </c>
      <c r="T28" s="25" t="n">
        <v>0</v>
      </c>
      <c r="U28" s="25" t="n">
        <v>0</v>
      </c>
      <c r="V28" s="25" t="n">
        <v>0</v>
      </c>
      <c r="W28" s="25" t="n">
        <v>0</v>
      </c>
      <c r="X28" s="25" t="n">
        <v>0</v>
      </c>
      <c r="Y28" s="25" t="n">
        <v>0</v>
      </c>
      <c r="Z28" s="25" t="n">
        <v>0</v>
      </c>
      <c r="AA28" s="25" t="n">
        <v>0</v>
      </c>
      <c r="AB28" s="27" t="n">
        <f aca="false">AC28-SUM(F28:AA28)</f>
        <v>0</v>
      </c>
      <c r="AC28" s="25" t="n">
        <v>0</v>
      </c>
      <c r="AD28" s="29" t="n">
        <f aca="false">SUM(F28:AA28)</f>
        <v>0</v>
      </c>
      <c r="AE28" s="2"/>
    </row>
    <row r="29" customFormat="false" ht="15" hidden="false" customHeight="true" outlineLevel="0" collapsed="false">
      <c r="A29" s="21"/>
      <c r="B29" s="15" t="s">
        <v>56</v>
      </c>
      <c r="C29" s="2"/>
      <c r="D29" s="2"/>
      <c r="E29" s="70" t="n">
        <v>306</v>
      </c>
      <c r="F29" s="25" t="n">
        <v>0</v>
      </c>
      <c r="G29" s="25" t="n">
        <v>0</v>
      </c>
      <c r="H29" s="25" t="n">
        <v>0</v>
      </c>
      <c r="I29" s="25" t="n">
        <v>0</v>
      </c>
      <c r="J29" s="25" t="n">
        <v>0</v>
      </c>
      <c r="K29" s="25" t="n">
        <v>0</v>
      </c>
      <c r="L29" s="25" t="n">
        <v>0</v>
      </c>
      <c r="M29" s="25" t="n">
        <v>0</v>
      </c>
      <c r="N29" s="25" t="n">
        <v>0</v>
      </c>
      <c r="O29" s="25" t="n">
        <v>0</v>
      </c>
      <c r="P29" s="25" t="n">
        <v>0</v>
      </c>
      <c r="Q29" s="25" t="n">
        <v>0</v>
      </c>
      <c r="R29" s="25" t="n">
        <v>0</v>
      </c>
      <c r="S29" s="25" t="n">
        <v>0</v>
      </c>
      <c r="T29" s="25" t="n">
        <v>0</v>
      </c>
      <c r="U29" s="25" t="n">
        <v>0</v>
      </c>
      <c r="V29" s="25" t="n">
        <v>0</v>
      </c>
      <c r="W29" s="25" t="n">
        <v>0</v>
      </c>
      <c r="X29" s="25" t="n">
        <v>0</v>
      </c>
      <c r="Y29" s="25" t="n">
        <v>0</v>
      </c>
      <c r="Z29" s="25" t="n">
        <v>0</v>
      </c>
      <c r="AA29" s="25" t="n">
        <v>0</v>
      </c>
      <c r="AB29" s="27" t="n">
        <f aca="false">AC29-SUM(F29:AA29)</f>
        <v>0</v>
      </c>
      <c r="AC29" s="25" t="n">
        <v>0</v>
      </c>
      <c r="AD29" s="29" t="n">
        <f aca="false">SUM(F29:AA29)</f>
        <v>0</v>
      </c>
      <c r="AE29" s="2"/>
    </row>
    <row r="30" customFormat="false" ht="15" hidden="false" customHeight="true" outlineLevel="0" collapsed="false">
      <c r="A30" s="21"/>
      <c r="B30" s="15" t="s">
        <v>57</v>
      </c>
      <c r="C30" s="2"/>
      <c r="D30" s="2"/>
      <c r="E30" s="70" t="n">
        <v>401</v>
      </c>
      <c r="F30" s="25" t="n">
        <v>0</v>
      </c>
      <c r="G30" s="25" t="n">
        <v>0</v>
      </c>
      <c r="H30" s="25" t="n">
        <v>0.1</v>
      </c>
      <c r="I30" s="25" t="n">
        <v>0.1</v>
      </c>
      <c r="J30" s="25" t="n">
        <v>0.1</v>
      </c>
      <c r="K30" s="25" t="n">
        <v>0.2</v>
      </c>
      <c r="L30" s="25" t="n">
        <v>0</v>
      </c>
      <c r="M30" s="25" t="n">
        <v>0.1</v>
      </c>
      <c r="N30" s="25" t="n">
        <v>0.1</v>
      </c>
      <c r="O30" s="25" t="n">
        <v>0</v>
      </c>
      <c r="P30" s="25" t="n">
        <v>0</v>
      </c>
      <c r="Q30" s="25" t="n">
        <v>0.2</v>
      </c>
      <c r="R30" s="25" t="n">
        <v>0.3</v>
      </c>
      <c r="S30" s="25" t="n">
        <v>0.1</v>
      </c>
      <c r="T30" s="25" t="n">
        <v>0.1</v>
      </c>
      <c r="U30" s="25" t="n">
        <v>0.1</v>
      </c>
      <c r="V30" s="25" t="n">
        <v>0.1</v>
      </c>
      <c r="W30" s="25" t="n">
        <v>0</v>
      </c>
      <c r="X30" s="25" t="n">
        <v>0</v>
      </c>
      <c r="Y30" s="25" t="n">
        <v>0.2</v>
      </c>
      <c r="Z30" s="25" t="n">
        <v>0</v>
      </c>
      <c r="AA30" s="25" t="n">
        <v>0</v>
      </c>
      <c r="AB30" s="27" t="n">
        <f aca="false">AC30-SUM(F30:AA30)</f>
        <v>0</v>
      </c>
      <c r="AC30" s="25" t="n">
        <v>1.8</v>
      </c>
      <c r="AD30" s="29" t="n">
        <f aca="false">SUM(F30:AA30)</f>
        <v>1.8</v>
      </c>
      <c r="AE30" s="2"/>
    </row>
    <row r="31" customFormat="false" ht="15" hidden="false" customHeight="true" outlineLevel="0" collapsed="false">
      <c r="A31" s="21"/>
      <c r="B31" s="15"/>
      <c r="C31" s="15" t="s">
        <v>291</v>
      </c>
      <c r="D31" s="2"/>
      <c r="E31" s="70" t="n">
        <v>401</v>
      </c>
      <c r="F31" s="25" t="n">
        <v>0</v>
      </c>
      <c r="G31" s="25" t="n">
        <v>0</v>
      </c>
      <c r="H31" s="25" t="n">
        <v>0</v>
      </c>
      <c r="I31" s="25" t="n">
        <v>0</v>
      </c>
      <c r="J31" s="25" t="n">
        <v>0</v>
      </c>
      <c r="K31" s="25" t="n">
        <v>0</v>
      </c>
      <c r="L31" s="25" t="n">
        <v>0</v>
      </c>
      <c r="M31" s="25" t="n">
        <v>0</v>
      </c>
      <c r="N31" s="25" t="n">
        <v>0</v>
      </c>
      <c r="O31" s="25" t="n">
        <v>0</v>
      </c>
      <c r="P31" s="25" t="n">
        <v>0</v>
      </c>
      <c r="Q31" s="25" t="n">
        <v>0</v>
      </c>
      <c r="R31" s="25" t="n">
        <v>0</v>
      </c>
      <c r="S31" s="25" t="n">
        <v>0</v>
      </c>
      <c r="T31" s="25" t="n">
        <v>0</v>
      </c>
      <c r="U31" s="25" t="n">
        <v>0</v>
      </c>
      <c r="V31" s="25" t="n">
        <v>0</v>
      </c>
      <c r="W31" s="25" t="n">
        <v>0</v>
      </c>
      <c r="X31" s="25" t="n">
        <v>0</v>
      </c>
      <c r="Y31" s="25" t="n">
        <v>0</v>
      </c>
      <c r="Z31" s="25" t="n">
        <v>0</v>
      </c>
      <c r="AA31" s="25" t="n">
        <v>0</v>
      </c>
      <c r="AB31" s="27" t="n">
        <f aca="false">AC31-SUM(F31:AA31)</f>
        <v>0</v>
      </c>
      <c r="AC31" s="28" t="n">
        <f aca="false">9.2-9.2</f>
        <v>0</v>
      </c>
      <c r="AD31" s="29" t="n">
        <f aca="false">SUM(F31:AA31)</f>
        <v>0</v>
      </c>
      <c r="AE31" s="2"/>
    </row>
    <row r="32" customFormat="false" ht="15" hidden="false" customHeight="true" outlineLevel="0" collapsed="false">
      <c r="A32" s="21"/>
      <c r="B32" s="15"/>
      <c r="C32" s="15" t="s">
        <v>136</v>
      </c>
      <c r="D32" s="2"/>
      <c r="E32" s="70" t="n">
        <v>401</v>
      </c>
      <c r="F32" s="25" t="n">
        <v>0</v>
      </c>
      <c r="G32" s="25" t="n">
        <v>0</v>
      </c>
      <c r="H32" s="25" t="n">
        <v>0</v>
      </c>
      <c r="I32" s="25" t="n">
        <v>0</v>
      </c>
      <c r="J32" s="25" t="n">
        <v>0</v>
      </c>
      <c r="K32" s="25" t="n">
        <v>0</v>
      </c>
      <c r="L32" s="25" t="n">
        <v>0</v>
      </c>
      <c r="M32" s="25" t="n">
        <v>0</v>
      </c>
      <c r="N32" s="25" t="n">
        <v>0</v>
      </c>
      <c r="O32" s="25" t="n">
        <v>0</v>
      </c>
      <c r="P32" s="25" t="n">
        <v>0</v>
      </c>
      <c r="Q32" s="25" t="n">
        <v>0</v>
      </c>
      <c r="R32" s="25" t="n">
        <v>0</v>
      </c>
      <c r="S32" s="25" t="n">
        <v>0</v>
      </c>
      <c r="T32" s="25" t="n">
        <v>0</v>
      </c>
      <c r="U32" s="25" t="n">
        <v>0</v>
      </c>
      <c r="V32" s="25" t="n">
        <v>0</v>
      </c>
      <c r="W32" s="25" t="n">
        <v>0</v>
      </c>
      <c r="X32" s="25" t="n">
        <v>0</v>
      </c>
      <c r="Y32" s="25" t="n">
        <v>0</v>
      </c>
      <c r="Z32" s="25" t="n">
        <v>0</v>
      </c>
      <c r="AA32" s="25" t="n">
        <v>0</v>
      </c>
      <c r="AB32" s="27" t="n">
        <f aca="false">AC32-SUM(F32:AA32)</f>
        <v>0</v>
      </c>
      <c r="AC32" s="25" t="n">
        <v>0</v>
      </c>
      <c r="AD32" s="29" t="n">
        <f aca="false">SUM(F32:AA32)</f>
        <v>0</v>
      </c>
      <c r="AE32" s="2"/>
    </row>
    <row r="33" customFormat="false" ht="15" hidden="false" customHeight="true" outlineLevel="0" collapsed="false">
      <c r="A33" s="21"/>
      <c r="B33" s="15" t="s">
        <v>289</v>
      </c>
      <c r="C33" s="2"/>
      <c r="D33" s="2"/>
      <c r="E33" s="70" t="n">
        <v>308</v>
      </c>
      <c r="F33" s="25" t="n">
        <v>0.2</v>
      </c>
      <c r="G33" s="25" t="n">
        <v>0</v>
      </c>
      <c r="H33" s="25" t="n">
        <v>0</v>
      </c>
      <c r="I33" s="25" t="n">
        <v>0</v>
      </c>
      <c r="J33" s="25" t="n">
        <v>0</v>
      </c>
      <c r="K33" s="25" t="n">
        <v>0</v>
      </c>
      <c r="L33" s="25" t="n">
        <v>0</v>
      </c>
      <c r="M33" s="25" t="n">
        <v>0</v>
      </c>
      <c r="N33" s="25" t="n">
        <v>0</v>
      </c>
      <c r="O33" s="25" t="n">
        <v>0</v>
      </c>
      <c r="P33" s="25" t="n">
        <v>0</v>
      </c>
      <c r="Q33" s="25" t="n">
        <v>0</v>
      </c>
      <c r="R33" s="25" t="n">
        <v>0</v>
      </c>
      <c r="S33" s="25" t="n">
        <v>0</v>
      </c>
      <c r="T33" s="25" t="n">
        <v>0</v>
      </c>
      <c r="U33" s="25" t="n">
        <v>0</v>
      </c>
      <c r="V33" s="25" t="n">
        <v>0</v>
      </c>
      <c r="W33" s="25" t="n">
        <v>0</v>
      </c>
      <c r="X33" s="25" t="n">
        <v>0</v>
      </c>
      <c r="Y33" s="25" t="n">
        <v>0</v>
      </c>
      <c r="Z33" s="25" t="n">
        <v>0</v>
      </c>
      <c r="AA33" s="25" t="n">
        <v>0</v>
      </c>
      <c r="AB33" s="27" t="n">
        <f aca="false">AC33-SUM(F33:AA33)</f>
        <v>0</v>
      </c>
      <c r="AC33" s="25" t="n">
        <v>0.2</v>
      </c>
      <c r="AD33" s="29" t="n">
        <f aca="false">SUM(F33:AA33)</f>
        <v>0.2</v>
      </c>
      <c r="AE33" s="2"/>
    </row>
    <row r="34" customFormat="false" ht="15" hidden="false" customHeight="true" outlineLevel="0" collapsed="false">
      <c r="A34" s="21"/>
      <c r="B34" s="15" t="s">
        <v>79</v>
      </c>
      <c r="C34" s="2"/>
      <c r="D34" s="2"/>
      <c r="E34" s="70" t="n">
        <v>305</v>
      </c>
      <c r="F34" s="25" t="n">
        <v>0.1</v>
      </c>
      <c r="G34" s="25" t="n">
        <v>0</v>
      </c>
      <c r="H34" s="25" t="n">
        <v>0</v>
      </c>
      <c r="I34" s="25" t="n">
        <v>0</v>
      </c>
      <c r="J34" s="25" t="n">
        <v>0.1</v>
      </c>
      <c r="K34" s="25" t="n">
        <v>0.1</v>
      </c>
      <c r="L34" s="25" t="n">
        <v>0</v>
      </c>
      <c r="M34" s="25" t="n">
        <v>0.1</v>
      </c>
      <c r="N34" s="25" t="n">
        <v>0</v>
      </c>
      <c r="O34" s="25" t="n">
        <v>0.1</v>
      </c>
      <c r="P34" s="25" t="n">
        <v>0.2</v>
      </c>
      <c r="Q34" s="25" t="n">
        <v>0</v>
      </c>
      <c r="R34" s="25" t="n">
        <v>0</v>
      </c>
      <c r="S34" s="25" t="n">
        <v>0.1</v>
      </c>
      <c r="T34" s="25" t="n">
        <v>0.1</v>
      </c>
      <c r="U34" s="25" t="n">
        <v>0</v>
      </c>
      <c r="V34" s="25" t="n">
        <v>0.1</v>
      </c>
      <c r="W34" s="25" t="n">
        <v>0</v>
      </c>
      <c r="X34" s="25" t="n">
        <v>0</v>
      </c>
      <c r="Y34" s="25" t="n">
        <v>0</v>
      </c>
      <c r="Z34" s="25" t="n">
        <v>0</v>
      </c>
      <c r="AA34" s="25" t="n">
        <v>0</v>
      </c>
      <c r="AB34" s="27" t="n">
        <f aca="false">AC34-SUM(F34:AA34)</f>
        <v>0.5</v>
      </c>
      <c r="AC34" s="25" t="n">
        <v>1.5</v>
      </c>
      <c r="AD34" s="29" t="n">
        <f aca="false">SUM(F34:AA34)</f>
        <v>1</v>
      </c>
      <c r="AE34" s="2"/>
    </row>
    <row r="35" customFormat="false" ht="15" hidden="false" customHeight="true" outlineLevel="0" collapsed="false">
      <c r="A35" s="21"/>
      <c r="B35" s="15" t="s">
        <v>62</v>
      </c>
      <c r="C35" s="2"/>
      <c r="D35" s="2"/>
      <c r="E35" s="70" t="n">
        <v>307</v>
      </c>
      <c r="F35" s="25" t="n">
        <v>0</v>
      </c>
      <c r="G35" s="25" t="n">
        <v>0</v>
      </c>
      <c r="H35" s="25" t="n">
        <v>0</v>
      </c>
      <c r="I35" s="25" t="n">
        <v>0</v>
      </c>
      <c r="J35" s="25" t="n">
        <v>0</v>
      </c>
      <c r="K35" s="25" t="n">
        <v>0</v>
      </c>
      <c r="L35" s="25" t="n">
        <v>0</v>
      </c>
      <c r="M35" s="25" t="n">
        <v>0</v>
      </c>
      <c r="N35" s="25" t="n">
        <v>0</v>
      </c>
      <c r="O35" s="25" t="n">
        <v>0</v>
      </c>
      <c r="P35" s="25" t="n">
        <v>0</v>
      </c>
      <c r="Q35" s="25" t="n">
        <v>0</v>
      </c>
      <c r="R35" s="25" t="n">
        <v>0</v>
      </c>
      <c r="S35" s="25" t="n">
        <v>0</v>
      </c>
      <c r="T35" s="25" t="n">
        <v>0</v>
      </c>
      <c r="U35" s="25" t="n">
        <v>0</v>
      </c>
      <c r="V35" s="25" t="n">
        <v>0</v>
      </c>
      <c r="W35" s="25" t="n">
        <v>0</v>
      </c>
      <c r="X35" s="25" t="n">
        <v>0</v>
      </c>
      <c r="Y35" s="25" t="n">
        <v>0</v>
      </c>
      <c r="Z35" s="25" t="n">
        <v>0</v>
      </c>
      <c r="AA35" s="25" t="n">
        <v>0</v>
      </c>
      <c r="AB35" s="27" t="n">
        <f aca="false">AC35-SUM(F35:AA35)</f>
        <v>0</v>
      </c>
      <c r="AC35" s="25" t="n">
        <v>0</v>
      </c>
      <c r="AD35" s="29" t="n">
        <f aca="false">SUM(F35:AA35)</f>
        <v>0</v>
      </c>
      <c r="AE35" s="2"/>
    </row>
    <row r="36" customFormat="false" ht="15" hidden="false" customHeight="true" outlineLevel="0" collapsed="false">
      <c r="A36" s="21"/>
      <c r="B36" s="15" t="s">
        <v>80</v>
      </c>
      <c r="C36" s="2"/>
      <c r="D36" s="2"/>
      <c r="E36" s="70" t="n">
        <v>102</v>
      </c>
      <c r="F36" s="25" t="n">
        <v>0</v>
      </c>
      <c r="G36" s="25" t="n">
        <v>0</v>
      </c>
      <c r="H36" s="25" t="n">
        <v>0</v>
      </c>
      <c r="I36" s="25" t="n">
        <v>0</v>
      </c>
      <c r="J36" s="25" t="n">
        <v>0</v>
      </c>
      <c r="K36" s="25" t="n">
        <v>0</v>
      </c>
      <c r="L36" s="25" t="n">
        <v>0</v>
      </c>
      <c r="M36" s="25" t="n">
        <v>0</v>
      </c>
      <c r="N36" s="25" t="n">
        <v>0</v>
      </c>
      <c r="O36" s="25" t="n">
        <v>0</v>
      </c>
      <c r="P36" s="25" t="n">
        <v>0</v>
      </c>
      <c r="Q36" s="25" t="n">
        <v>0</v>
      </c>
      <c r="R36" s="25" t="n">
        <v>0</v>
      </c>
      <c r="S36" s="25" t="n">
        <v>0</v>
      </c>
      <c r="T36" s="25" t="n">
        <v>0</v>
      </c>
      <c r="U36" s="25" t="n">
        <v>0</v>
      </c>
      <c r="V36" s="25" t="n">
        <v>0</v>
      </c>
      <c r="W36" s="25" t="n">
        <v>0</v>
      </c>
      <c r="X36" s="25" t="n">
        <v>0</v>
      </c>
      <c r="Y36" s="25" t="n">
        <v>0</v>
      </c>
      <c r="Z36" s="25" t="n">
        <v>0</v>
      </c>
      <c r="AA36" s="25" t="n">
        <v>0</v>
      </c>
      <c r="AB36" s="27" t="n">
        <f aca="false">AC36-SUM(F36:AA36)</f>
        <v>0</v>
      </c>
      <c r="AC36" s="25" t="n">
        <v>0</v>
      </c>
      <c r="AD36" s="29" t="n">
        <f aca="false">SUM(F36:AA36)</f>
        <v>0</v>
      </c>
      <c r="AE36" s="2"/>
    </row>
    <row r="37" customFormat="false" ht="15" hidden="false" customHeight="true" outlineLevel="0" collapsed="false">
      <c r="A37" s="21"/>
      <c r="B37" s="15" t="s">
        <v>253</v>
      </c>
      <c r="C37" s="2"/>
      <c r="D37" s="2"/>
      <c r="E37" s="70" t="n">
        <v>301</v>
      </c>
      <c r="F37" s="25" t="n">
        <v>0</v>
      </c>
      <c r="G37" s="25" t="n">
        <v>0</v>
      </c>
      <c r="H37" s="25" t="n">
        <v>0</v>
      </c>
      <c r="I37" s="25" t="n">
        <v>0</v>
      </c>
      <c r="J37" s="25" t="n">
        <v>0</v>
      </c>
      <c r="K37" s="25" t="n">
        <v>0</v>
      </c>
      <c r="L37" s="25" t="n">
        <v>0</v>
      </c>
      <c r="M37" s="25" t="n">
        <v>0</v>
      </c>
      <c r="N37" s="25" t="n">
        <v>0</v>
      </c>
      <c r="O37" s="25" t="n">
        <v>0</v>
      </c>
      <c r="P37" s="25" t="n">
        <v>0</v>
      </c>
      <c r="Q37" s="25" t="n">
        <v>0</v>
      </c>
      <c r="R37" s="25" t="n">
        <v>0</v>
      </c>
      <c r="S37" s="25" t="n">
        <v>0</v>
      </c>
      <c r="T37" s="25" t="n">
        <v>0</v>
      </c>
      <c r="U37" s="25" t="n">
        <v>1.8</v>
      </c>
      <c r="V37" s="25" t="n">
        <v>0</v>
      </c>
      <c r="W37" s="25" t="n">
        <v>0</v>
      </c>
      <c r="X37" s="25" t="n">
        <v>0</v>
      </c>
      <c r="Y37" s="25" t="n">
        <v>0</v>
      </c>
      <c r="Z37" s="25" t="n">
        <v>0</v>
      </c>
      <c r="AA37" s="25" t="n">
        <v>0</v>
      </c>
      <c r="AB37" s="27" t="n">
        <f aca="false">AC37-SUM(F37:AA37)</f>
        <v>0.9</v>
      </c>
      <c r="AC37" s="25" t="n">
        <v>2.7</v>
      </c>
      <c r="AD37" s="29" t="n">
        <f aca="false">SUM(F37:AA37)</f>
        <v>1.8</v>
      </c>
      <c r="AE37" s="2"/>
    </row>
    <row r="38" customFormat="false" ht="15" hidden="false" customHeight="true" outlineLevel="0" collapsed="false">
      <c r="A38" s="21"/>
      <c r="B38" s="15" t="s">
        <v>74</v>
      </c>
      <c r="C38" s="2"/>
      <c r="D38" s="2"/>
      <c r="E38" s="70"/>
      <c r="F38" s="25" t="n">
        <v>0</v>
      </c>
      <c r="G38" s="25" t="n">
        <v>0</v>
      </c>
      <c r="H38" s="25" t="n">
        <v>0</v>
      </c>
      <c r="I38" s="25" t="n">
        <v>0</v>
      </c>
      <c r="J38" s="25" t="n">
        <v>0</v>
      </c>
      <c r="K38" s="25" t="n">
        <v>0</v>
      </c>
      <c r="L38" s="25" t="n">
        <v>0</v>
      </c>
      <c r="M38" s="25" t="n">
        <v>0</v>
      </c>
      <c r="N38" s="25" t="n">
        <v>0</v>
      </c>
      <c r="O38" s="25" t="n">
        <v>0</v>
      </c>
      <c r="P38" s="25" t="n">
        <v>0</v>
      </c>
      <c r="Q38" s="25" t="n">
        <v>0</v>
      </c>
      <c r="R38" s="25" t="n">
        <v>0</v>
      </c>
      <c r="S38" s="25" t="n">
        <v>0</v>
      </c>
      <c r="T38" s="25" t="n">
        <v>0</v>
      </c>
      <c r="U38" s="25" t="n">
        <v>0</v>
      </c>
      <c r="V38" s="25" t="n">
        <v>0</v>
      </c>
      <c r="W38" s="25" t="n">
        <v>0</v>
      </c>
      <c r="X38" s="25" t="n">
        <v>0</v>
      </c>
      <c r="Y38" s="25" t="n">
        <v>0</v>
      </c>
      <c r="Z38" s="25" t="n">
        <v>0</v>
      </c>
      <c r="AA38" s="25" t="n">
        <v>0</v>
      </c>
      <c r="AB38" s="27" t="n">
        <f aca="false">AC38-SUM(F38:AA38)</f>
        <v>0</v>
      </c>
      <c r="AC38" s="25" t="n">
        <v>0</v>
      </c>
      <c r="AD38" s="29" t="n">
        <f aca="false">SUM(F38:AA38)</f>
        <v>0</v>
      </c>
      <c r="AE38" s="2"/>
    </row>
    <row r="39" customFormat="false" ht="15" hidden="false" customHeight="true" outlineLevel="0" collapsed="false">
      <c r="A39" s="21"/>
      <c r="B39" s="15" t="s">
        <v>65</v>
      </c>
      <c r="C39" s="2"/>
      <c r="D39" s="2"/>
      <c r="E39" s="70" t="n">
        <v>306</v>
      </c>
      <c r="F39" s="39" t="n">
        <v>0</v>
      </c>
      <c r="G39" s="39" t="n">
        <v>0</v>
      </c>
      <c r="H39" s="39" t="n">
        <v>0</v>
      </c>
      <c r="I39" s="39" t="n">
        <v>0</v>
      </c>
      <c r="J39" s="39" t="n">
        <v>0</v>
      </c>
      <c r="K39" s="39" t="n">
        <v>0</v>
      </c>
      <c r="L39" s="39" t="n">
        <v>0</v>
      </c>
      <c r="M39" s="39" t="n">
        <v>0</v>
      </c>
      <c r="N39" s="39" t="n">
        <v>0</v>
      </c>
      <c r="O39" s="39" t="n">
        <v>0</v>
      </c>
      <c r="P39" s="39" t="n">
        <v>0</v>
      </c>
      <c r="Q39" s="39" t="n">
        <v>0</v>
      </c>
      <c r="R39" s="39" t="n">
        <v>0</v>
      </c>
      <c r="S39" s="39" t="n">
        <v>0</v>
      </c>
      <c r="T39" s="39" t="n">
        <v>0</v>
      </c>
      <c r="U39" s="39" t="n">
        <v>0</v>
      </c>
      <c r="V39" s="39" t="n">
        <v>0</v>
      </c>
      <c r="W39" s="39" t="n">
        <v>0</v>
      </c>
      <c r="X39" s="39" t="n">
        <v>0</v>
      </c>
      <c r="Y39" s="39" t="n">
        <v>0</v>
      </c>
      <c r="Z39" s="39" t="n">
        <v>0</v>
      </c>
      <c r="AA39" s="39" t="n">
        <v>0</v>
      </c>
      <c r="AB39" s="34" t="n">
        <f aca="false">AC39-SUM(F39:AA39)</f>
        <v>0</v>
      </c>
      <c r="AC39" s="33" t="n">
        <v>0</v>
      </c>
      <c r="AD39" s="35" t="n">
        <f aca="false">SUM(F39:AA39)</f>
        <v>0</v>
      </c>
      <c r="AE39" s="2"/>
    </row>
    <row r="40" customFormat="false" ht="3.95" hidden="false" customHeight="true" outlineLevel="0" collapsed="false">
      <c r="A40" s="21"/>
      <c r="B40" s="2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2"/>
      <c r="AE40" s="2"/>
    </row>
    <row r="41" customFormat="false" ht="15" hidden="false" customHeight="true" outlineLevel="0" collapsed="false">
      <c r="A41" s="21"/>
      <c r="B41" s="21"/>
      <c r="C41" s="20" t="s">
        <v>66</v>
      </c>
      <c r="D41" s="2"/>
      <c r="E41" s="2"/>
      <c r="F41" s="37" t="n">
        <f aca="false">SUM(F25:F39)</f>
        <v>0.3</v>
      </c>
      <c r="G41" s="37" t="n">
        <f aca="false">SUM(G25:G39)</f>
        <v>0</v>
      </c>
      <c r="H41" s="37" t="n">
        <f aca="false">SUM(H25:H39)</f>
        <v>0.1</v>
      </c>
      <c r="I41" s="37" t="n">
        <f aca="false">SUM(I25:I39)</f>
        <v>0.1</v>
      </c>
      <c r="J41" s="37" t="n">
        <f aca="false">SUM(J25:J39)</f>
        <v>0.2</v>
      </c>
      <c r="K41" s="37" t="n">
        <f aca="false">SUM(K25:K39)</f>
        <v>0.3</v>
      </c>
      <c r="L41" s="37" t="n">
        <f aca="false">SUM(L25:L39)</f>
        <v>0</v>
      </c>
      <c r="M41" s="37" t="n">
        <f aca="false">SUM(M25:M39)</f>
        <v>0.2</v>
      </c>
      <c r="N41" s="37" t="n">
        <f aca="false">SUM(N25:N39)</f>
        <v>0.1</v>
      </c>
      <c r="O41" s="37" t="n">
        <f aca="false">SUM(O25:O39)</f>
        <v>0.1</v>
      </c>
      <c r="P41" s="37" t="n">
        <f aca="false">SUM(P25:P39)</f>
        <v>0.2</v>
      </c>
      <c r="Q41" s="37" t="n">
        <f aca="false">SUM(Q25:Q39)</f>
        <v>0.2</v>
      </c>
      <c r="R41" s="37" t="n">
        <f aca="false">SUM(R25:R39)</f>
        <v>0.3</v>
      </c>
      <c r="S41" s="37" t="n">
        <f aca="false">SUM(S25:S39)</f>
        <v>0.2</v>
      </c>
      <c r="T41" s="37" t="n">
        <f aca="false">SUM(T25:T39)</f>
        <v>0.2</v>
      </c>
      <c r="U41" s="37" t="n">
        <f aca="false">SUM(U25:U39)</f>
        <v>1.9</v>
      </c>
      <c r="V41" s="37" t="n">
        <f aca="false">SUM(V25:V39)</f>
        <v>0.2</v>
      </c>
      <c r="W41" s="37" t="n">
        <f aca="false">SUM(W25:W39)</f>
        <v>0</v>
      </c>
      <c r="X41" s="37" t="n">
        <f aca="false">SUM(X25:X39)</f>
        <v>0</v>
      </c>
      <c r="Y41" s="37" t="n">
        <f aca="false">SUM(Y25:Y39)</f>
        <v>0.2</v>
      </c>
      <c r="Z41" s="37" t="n">
        <f aca="false">SUM(Z25:Z39)</f>
        <v>0</v>
      </c>
      <c r="AA41" s="37" t="n">
        <f aca="false">SUM(AA25:AA39)</f>
        <v>0</v>
      </c>
      <c r="AB41" s="37" t="n">
        <f aca="false">SUM(AB25:AB39)</f>
        <v>1.6</v>
      </c>
      <c r="AC41" s="37" t="n">
        <f aca="false">SUM(AC25:AC39)</f>
        <v>6.4</v>
      </c>
      <c r="AD41" s="37" t="n">
        <f aca="false">SUM(AD25:AD39)</f>
        <v>4.8</v>
      </c>
      <c r="AE41" s="2"/>
    </row>
    <row r="42" customFormat="false" ht="15" hidden="false" customHeight="true" outlineLevel="0" collapsed="false">
      <c r="A42" s="21"/>
      <c r="B42" s="21"/>
      <c r="C42" s="2"/>
      <c r="D42" s="2"/>
      <c r="E42" s="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"/>
    </row>
    <row r="43" customFormat="false" ht="15" hidden="false" customHeight="true" outlineLevel="0" collapsed="false">
      <c r="A43" s="40" t="s">
        <v>81</v>
      </c>
      <c r="B43" s="41"/>
      <c r="C43" s="42"/>
      <c r="D43" s="42"/>
      <c r="E43" s="42"/>
      <c r="F43" s="43" t="n">
        <f aca="false">F22-F41</f>
        <v>-0.3</v>
      </c>
      <c r="G43" s="43" t="n">
        <f aca="false">G22-G41</f>
        <v>0.8</v>
      </c>
      <c r="H43" s="43" t="n">
        <f aca="false">H22-H41</f>
        <v>-0.1</v>
      </c>
      <c r="I43" s="43" t="n">
        <f aca="false">I22-I41</f>
        <v>-0.1</v>
      </c>
      <c r="J43" s="43" t="n">
        <f aca="false">J22-J41</f>
        <v>-0.2</v>
      </c>
      <c r="K43" s="43" t="n">
        <f aca="false">K22-K41</f>
        <v>-0.1</v>
      </c>
      <c r="L43" s="43" t="n">
        <f aca="false">L22-L41</f>
        <v>0</v>
      </c>
      <c r="M43" s="43" t="n">
        <f aca="false">M22-M41</f>
        <v>-0.2</v>
      </c>
      <c r="N43" s="43" t="n">
        <f aca="false">N22-N41</f>
        <v>11.6</v>
      </c>
      <c r="O43" s="43" t="n">
        <f aca="false">O22-O41</f>
        <v>0.3</v>
      </c>
      <c r="P43" s="43" t="n">
        <f aca="false">P22-P41</f>
        <v>1.8</v>
      </c>
      <c r="Q43" s="43" t="n">
        <f aca="false">Q22-Q41</f>
        <v>-0.2</v>
      </c>
      <c r="R43" s="43" t="n">
        <f aca="false">R22-R41</f>
        <v>-0.3</v>
      </c>
      <c r="S43" s="43" t="n">
        <f aca="false">S22-S41</f>
        <v>0.1</v>
      </c>
      <c r="T43" s="43" t="n">
        <f aca="false">T22-T41</f>
        <v>-0.2</v>
      </c>
      <c r="U43" s="43" t="n">
        <f aca="false">U22-U41</f>
        <v>-1.9</v>
      </c>
      <c r="V43" s="43" t="n">
        <f aca="false">V22-V41</f>
        <v>-0.2</v>
      </c>
      <c r="W43" s="43" t="n">
        <f aca="false">W22-W41</f>
        <v>1.1</v>
      </c>
      <c r="X43" s="43" t="n">
        <f aca="false">X22-X41</f>
        <v>5.2</v>
      </c>
      <c r="Y43" s="43" t="n">
        <f aca="false">Y22-Y41</f>
        <v>-0.2</v>
      </c>
      <c r="Z43" s="43" t="n">
        <f aca="false">Z22-Z41</f>
        <v>0</v>
      </c>
      <c r="AA43" s="43" t="n">
        <f aca="false">AA22-AA41</f>
        <v>0.1</v>
      </c>
      <c r="AB43" s="43" t="n">
        <f aca="false">AB22-AB41</f>
        <v>-1.4</v>
      </c>
      <c r="AC43" s="43" t="n">
        <f aca="false">AC22-AC41</f>
        <v>15.6</v>
      </c>
      <c r="AD43" s="43" t="n">
        <f aca="false">AD22-AD41</f>
        <v>17</v>
      </c>
      <c r="AE43" s="2"/>
    </row>
    <row r="44" customFormat="false" ht="12" hidden="false" customHeight="true" outlineLevel="0" collapsed="false">
      <c r="A44" s="40"/>
      <c r="B44" s="41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2"/>
    </row>
    <row r="45" customFormat="false" ht="6" hidden="false" customHeight="true" outlineLevel="0" collapsed="false">
      <c r="A45" s="57"/>
      <c r="B45" s="57"/>
      <c r="C45" s="58"/>
      <c r="D45" s="58"/>
      <c r="E45" s="58"/>
      <c r="F45" s="59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60"/>
      <c r="AD45" s="62"/>
      <c r="AE45" s="2"/>
    </row>
    <row r="46" customFormat="false" ht="12.75" hidden="false" customHeight="true" outlineLevel="0" collapsed="false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2"/>
    </row>
    <row r="47" customFormat="false" ht="15" hidden="false" customHeight="true" outlineLevel="0" collapsed="false">
      <c r="A47" s="40" t="s">
        <v>254</v>
      </c>
      <c r="B47" s="41"/>
      <c r="C47" s="42"/>
      <c r="D47" s="42"/>
      <c r="E47" s="42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2"/>
    </row>
    <row r="48" customFormat="false" ht="15" hidden="false" customHeight="true" outlineLevel="0" collapsed="false">
      <c r="B48" s="20" t="s">
        <v>255</v>
      </c>
      <c r="C48" s="42"/>
      <c r="D48" s="42"/>
      <c r="E48" s="42"/>
      <c r="F48" s="63" t="n">
        <f aca="false">'NNG-Aug'!F43</f>
        <v>-2.7</v>
      </c>
      <c r="G48" s="63" t="n">
        <f aca="false">'NNG-Aug'!G43</f>
        <v>-0.2</v>
      </c>
      <c r="H48" s="63" t="n">
        <f aca="false">'NNG-Aug'!H43</f>
        <v>-0.2</v>
      </c>
      <c r="I48" s="63" t="n">
        <f aca="false">'NNG-Aug'!I43</f>
        <v>-0.4</v>
      </c>
      <c r="J48" s="63" t="n">
        <f aca="false">'NNG-Aug'!J43</f>
        <v>-0.2</v>
      </c>
      <c r="K48" s="63" t="n">
        <f aca="false">'NNG-Aug'!K43</f>
        <v>-0.3</v>
      </c>
      <c r="L48" s="63" t="n">
        <f aca="false">'NNG-Aug'!L43</f>
        <v>1.1</v>
      </c>
      <c r="M48" s="63" t="n">
        <f aca="false">'NNG-Aug'!M43</f>
        <v>-0.1</v>
      </c>
      <c r="N48" s="63" t="n">
        <f aca="false">'NNG-Aug'!N43</f>
        <v>17.9</v>
      </c>
      <c r="O48" s="63" t="n">
        <f aca="false">'NNG-Aug'!O43</f>
        <v>0</v>
      </c>
      <c r="P48" s="63" t="n">
        <f aca="false">'NNG-Aug'!P43</f>
        <v>-1.3</v>
      </c>
      <c r="Q48" s="63" t="n">
        <f aca="false">'NNG-Aug'!Q43</f>
        <v>0.1</v>
      </c>
      <c r="R48" s="63" t="n">
        <f aca="false">'NNG-Aug'!R43</f>
        <v>-0.3</v>
      </c>
      <c r="S48" s="63" t="n">
        <f aca="false">'NNG-Aug'!S43</f>
        <v>5.2</v>
      </c>
      <c r="T48" s="63" t="n">
        <f aca="false">'NNG-Aug'!T43</f>
        <v>-0.3</v>
      </c>
      <c r="U48" s="63" t="n">
        <f aca="false">'NNG-Aug'!U43</f>
        <v>0</v>
      </c>
      <c r="V48" s="63" t="n">
        <f aca="false">'NNG-Aug'!V43</f>
        <v>-0.3</v>
      </c>
      <c r="W48" s="63" t="n">
        <f aca="false">'NNG-Aug'!W43</f>
        <v>-0.3</v>
      </c>
      <c r="X48" s="63" t="n">
        <f aca="false">'NNG-Aug'!X43</f>
        <v>0.3</v>
      </c>
      <c r="Y48" s="63" t="n">
        <f aca="false">'NNG-Aug'!Y43</f>
        <v>-0.4</v>
      </c>
      <c r="Z48" s="63" t="n">
        <f aca="false">'NNG-Aug'!Z43</f>
        <v>-0.3</v>
      </c>
      <c r="AA48" s="63" t="n">
        <f aca="false">'NNG-Aug'!AA43</f>
        <v>-0.1</v>
      </c>
      <c r="AB48" s="63" t="n">
        <f aca="false">'NNG-Aug'!AB43</f>
        <v>0.7</v>
      </c>
      <c r="AC48" s="63" t="n">
        <f aca="false">'NNG-Aug'!AC43</f>
        <v>17.9</v>
      </c>
      <c r="AD48" s="63" t="n">
        <f aca="false">'NNG-Aug'!AD43</f>
        <v>17.2</v>
      </c>
      <c r="AE48" s="2"/>
    </row>
    <row r="49" customFormat="false" ht="15" hidden="false" customHeight="true" outlineLevel="0" collapsed="false">
      <c r="B49" s="20" t="s">
        <v>256</v>
      </c>
      <c r="C49" s="42"/>
      <c r="D49" s="42"/>
      <c r="E49" s="42"/>
      <c r="F49" s="63" t="n">
        <f aca="false">F43</f>
        <v>-0.3</v>
      </c>
      <c r="G49" s="63" t="n">
        <f aca="false">G43</f>
        <v>0.8</v>
      </c>
      <c r="H49" s="63" t="n">
        <f aca="false">H43</f>
        <v>-0.1</v>
      </c>
      <c r="I49" s="63" t="n">
        <f aca="false">I43</f>
        <v>-0.1</v>
      </c>
      <c r="J49" s="63" t="n">
        <f aca="false">J43</f>
        <v>-0.2</v>
      </c>
      <c r="K49" s="63" t="n">
        <f aca="false">K43</f>
        <v>-0.1</v>
      </c>
      <c r="L49" s="63" t="n">
        <f aca="false">L43</f>
        <v>0</v>
      </c>
      <c r="M49" s="63" t="n">
        <f aca="false">M43</f>
        <v>-0.2</v>
      </c>
      <c r="N49" s="63" t="n">
        <f aca="false">N43</f>
        <v>11.6</v>
      </c>
      <c r="O49" s="63" t="n">
        <f aca="false">O43</f>
        <v>0.3</v>
      </c>
      <c r="P49" s="63" t="n">
        <f aca="false">P43</f>
        <v>1.8</v>
      </c>
      <c r="Q49" s="63" t="n">
        <f aca="false">Q43</f>
        <v>-0.2</v>
      </c>
      <c r="R49" s="63" t="n">
        <f aca="false">R43</f>
        <v>-0.3</v>
      </c>
      <c r="S49" s="63" t="n">
        <f aca="false">S43</f>
        <v>0.1</v>
      </c>
      <c r="T49" s="63" t="n">
        <f aca="false">T43</f>
        <v>-0.2</v>
      </c>
      <c r="U49" s="63" t="n">
        <f aca="false">U43</f>
        <v>-1.9</v>
      </c>
      <c r="V49" s="63" t="n">
        <f aca="false">V43</f>
        <v>-0.2</v>
      </c>
      <c r="W49" s="63" t="n">
        <f aca="false">W43</f>
        <v>1.1</v>
      </c>
      <c r="X49" s="63" t="n">
        <f aca="false">X43</f>
        <v>5.2</v>
      </c>
      <c r="Y49" s="63" t="n">
        <f aca="false">Y43</f>
        <v>-0.2</v>
      </c>
      <c r="Z49" s="63" t="n">
        <f aca="false">Z43</f>
        <v>0</v>
      </c>
      <c r="AA49" s="63" t="n">
        <f aca="false">AA43</f>
        <v>0.1</v>
      </c>
      <c r="AB49" s="63" t="n">
        <f aca="false">AB43</f>
        <v>-1.4</v>
      </c>
      <c r="AC49" s="63" t="n">
        <f aca="false">AC43</f>
        <v>15.6</v>
      </c>
      <c r="AD49" s="63" t="n">
        <f aca="false">AD43</f>
        <v>17</v>
      </c>
      <c r="AE49" s="2"/>
    </row>
    <row r="50" customFormat="false" ht="15" hidden="false" customHeight="true" outlineLevel="0" collapsed="false">
      <c r="B50" s="40" t="s">
        <v>257</v>
      </c>
      <c r="C50" s="42"/>
      <c r="D50" s="42"/>
      <c r="E50" s="42"/>
      <c r="F50" s="64" t="n">
        <f aca="false">F52-SUM(F48:F49)</f>
        <v>-0.1</v>
      </c>
      <c r="G50" s="64" t="n">
        <f aca="false">G52-SUM(G48:G49)</f>
        <v>-0.1</v>
      </c>
      <c r="H50" s="64" t="n">
        <f aca="false">H52-SUM(H48:H49)</f>
        <v>-0.4</v>
      </c>
      <c r="I50" s="64" t="n">
        <f aca="false">I52-SUM(I48:I49)</f>
        <v>1.7</v>
      </c>
      <c r="J50" s="64" t="n">
        <f aca="false">J52-SUM(J48:J49)</f>
        <v>-0.4</v>
      </c>
      <c r="K50" s="64" t="n">
        <f aca="false">K52-SUM(K48:K49)</f>
        <v>-4.4</v>
      </c>
      <c r="L50" s="64" t="n">
        <f aca="false">L52-SUM(L48:L49)</f>
        <v>-0.4</v>
      </c>
      <c r="M50" s="64" t="n">
        <f aca="false">M52-SUM(M48:M49)</f>
        <v>-0.2</v>
      </c>
      <c r="N50" s="64" t="n">
        <f aca="false">N52-SUM(N48:N49)</f>
        <v>-5.5</v>
      </c>
      <c r="O50" s="64" t="n">
        <f aca="false">O52-SUM(O48:O49)</f>
        <v>1.9</v>
      </c>
      <c r="P50" s="64" t="n">
        <f aca="false">P52-SUM(P48:P49)</f>
        <v>6.9</v>
      </c>
      <c r="Q50" s="64" t="n">
        <f aca="false">Q52-SUM(Q48:Q49)</f>
        <v>-7.2</v>
      </c>
      <c r="R50" s="64" t="n">
        <f aca="false">R52-SUM(R48:R49)</f>
        <v>0.5</v>
      </c>
      <c r="S50" s="64" t="n">
        <f aca="false">S52-SUM(S48:S49)</f>
        <v>8.5</v>
      </c>
      <c r="T50" s="64" t="n">
        <f aca="false">T52-SUM(T48:T49)</f>
        <v>-0.2</v>
      </c>
      <c r="U50" s="64" t="n">
        <f aca="false">U52-SUM(U48:U49)</f>
        <v>-2.7</v>
      </c>
      <c r="V50" s="64" t="n">
        <f aca="false">V52-SUM(V48:V49)</f>
        <v>-0.1</v>
      </c>
      <c r="W50" s="64" t="n">
        <f aca="false">W52-SUM(W48:W49)</f>
        <v>-0.1</v>
      </c>
      <c r="X50" s="64" t="n">
        <f aca="false">X52-SUM(X48:X49)</f>
        <v>-0.5</v>
      </c>
      <c r="Y50" s="64" t="n">
        <f aca="false">Y52-SUM(Y48:Y49)</f>
        <v>-0.3</v>
      </c>
      <c r="Z50" s="64" t="n">
        <f aca="false">Z52-SUM(Z48:Z49)</f>
        <v>-1.3</v>
      </c>
      <c r="AA50" s="64" t="n">
        <f aca="false">AA52-SUM(AA48:AA49)</f>
        <v>-0.1</v>
      </c>
      <c r="AB50" s="64" t="n">
        <f aca="false">AB52-SUM(AB48:AB49)</f>
        <v>-0.7</v>
      </c>
      <c r="AC50" s="65" t="n">
        <f aca="false">SUM(F50:AB50)</f>
        <v>-5.2</v>
      </c>
      <c r="AD50" s="66" t="n">
        <f aca="false">SUM(F50:AA50)</f>
        <v>-4.5</v>
      </c>
      <c r="AE50" s="2"/>
    </row>
    <row r="51" customFormat="false" ht="6" hidden="false" customHeight="true" outlineLevel="0" collapsed="false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2"/>
    </row>
    <row r="52" customFormat="false" ht="15" hidden="false" customHeight="true" outlineLevel="0" collapsed="false">
      <c r="A52" s="40"/>
      <c r="B52" s="41"/>
      <c r="C52" s="40" t="s">
        <v>258</v>
      </c>
      <c r="D52" s="42"/>
      <c r="E52" s="42"/>
      <c r="F52" s="67" t="n">
        <v>-3.1</v>
      </c>
      <c r="G52" s="67" t="n">
        <v>0.5</v>
      </c>
      <c r="H52" s="67" t="n">
        <v>-0.7</v>
      </c>
      <c r="I52" s="67" t="n">
        <v>1.2</v>
      </c>
      <c r="J52" s="67" t="n">
        <v>-0.8</v>
      </c>
      <c r="K52" s="67" t="n">
        <v>-4.8</v>
      </c>
      <c r="L52" s="67" t="n">
        <v>0.7</v>
      </c>
      <c r="M52" s="67" t="n">
        <v>-0.5</v>
      </c>
      <c r="N52" s="67" t="n">
        <v>24</v>
      </c>
      <c r="O52" s="67" t="n">
        <v>2.2</v>
      </c>
      <c r="P52" s="67" t="n">
        <v>7.4</v>
      </c>
      <c r="Q52" s="67" t="n">
        <v>-7.3</v>
      </c>
      <c r="R52" s="67" t="n">
        <v>-0.1</v>
      </c>
      <c r="S52" s="67" t="n">
        <v>13.8</v>
      </c>
      <c r="T52" s="67" t="n">
        <v>-0.7</v>
      </c>
      <c r="U52" s="67" t="n">
        <v>-4.6</v>
      </c>
      <c r="V52" s="67" t="n">
        <v>-0.6</v>
      </c>
      <c r="W52" s="67" t="n">
        <v>0.7</v>
      </c>
      <c r="X52" s="67" t="n">
        <v>5</v>
      </c>
      <c r="Y52" s="67" t="n">
        <v>-0.9</v>
      </c>
      <c r="Z52" s="67" t="n">
        <v>-1.6</v>
      </c>
      <c r="AA52" s="67" t="n">
        <v>-0.1</v>
      </c>
      <c r="AB52" s="67" t="n">
        <v>-1.4</v>
      </c>
      <c r="AC52" s="68" t="n">
        <f aca="false">SUM(AC48:AC50)</f>
        <v>28.3</v>
      </c>
      <c r="AD52" s="68" t="n">
        <f aca="false">SUM(AD48:AD50)</f>
        <v>29.7</v>
      </c>
      <c r="AE52" s="2"/>
    </row>
    <row r="53" customFormat="false" ht="12" hidden="false" customHeight="true" outlineLevel="0" collapsed="false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2"/>
    </row>
    <row r="54" customFormat="false" ht="12" hidden="false" customHeight="true" outlineLevel="0" collapsed="false">
      <c r="A54" s="40"/>
      <c r="B54" s="41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2"/>
    </row>
    <row r="55" customFormat="false" ht="12" hidden="false" customHeight="true" outlineLevel="0" collapsed="false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2"/>
    </row>
    <row r="56" customFormat="false" ht="12" hidden="false" customHeight="true" outlineLevel="0" collapsed="false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2"/>
    </row>
    <row r="57" customFormat="false" ht="12" hidden="false" customHeight="true" outlineLevel="0" collapsed="false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5" t="n">
        <f aca="true">NOW()</f>
        <v>45926.9584546047</v>
      </c>
      <c r="AE57" s="2"/>
    </row>
    <row r="58" customFormat="false" ht="12" hidden="false" customHeight="true" outlineLevel="0" collapsed="false">
      <c r="A58" s="46" t="str">
        <f aca="true">CELL("FILENAME")</f>
        <v>'file:///mnt/12tb/@roms/datasets/enron/EDRM Enron Email Data Set v2 XML/filtered-attachments/xls/NNG_TWDAY01.xls'#$TW &amp; ETS-Aug</v>
      </c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7" t="n">
        <f aca="true">NOW()</f>
        <v>45926.9584546048</v>
      </c>
      <c r="AE58" s="2"/>
    </row>
    <row r="59" customFormat="false" ht="3.95" hidden="false" customHeight="true" outlineLevel="0" collapsed="false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2"/>
      <c r="AE59" s="2"/>
    </row>
    <row r="60" customFormat="false" ht="14.65" hidden="false" customHeight="false" outlineLevel="0" collapsed="false">
      <c r="AD60" s="48"/>
    </row>
    <row r="61" customFormat="false" ht="14.65" hidden="false" customHeight="false" outlineLevel="0" collapsed="false">
      <c r="AD61" s="48"/>
    </row>
    <row r="62" customFormat="false" ht="12" hidden="false" customHeight="true" outlineLevel="0" collapsed="false">
      <c r="B62" s="49"/>
      <c r="C62" s="49"/>
    </row>
    <row r="63" customFormat="false" ht="12" hidden="false" customHeight="true" outlineLevel="0" collapsed="false">
      <c r="C63" s="49"/>
    </row>
    <row r="64" customFormat="false" ht="12" hidden="false" customHeight="true" outlineLevel="0" collapsed="false">
      <c r="C64" s="49"/>
    </row>
    <row r="65" customFormat="false" ht="12" hidden="false" customHeight="true" outlineLevel="0" collapsed="false"/>
    <row r="68" customFormat="false" ht="12" hidden="false" customHeight="true" outlineLevel="0" collapsed="false">
      <c r="B68" s="49"/>
      <c r="C68" s="49"/>
    </row>
    <row r="69" customFormat="false" ht="12" hidden="false" customHeight="true" outlineLevel="0" collapsed="false">
      <c r="C69" s="49"/>
    </row>
    <row r="70" customFormat="false" ht="12" hidden="false" customHeight="true" outlineLevel="0" collapsed="false">
      <c r="C70" s="49"/>
    </row>
    <row r="71" customFormat="false" ht="12" hidden="false" customHeight="true" outlineLevel="0" collapsed="false">
      <c r="C71" s="49"/>
    </row>
    <row r="72" customFormat="false" ht="14.65" hidden="false" customHeight="false" outlineLevel="0" collapsed="false">
      <c r="C72" s="49"/>
    </row>
    <row r="73" customFormat="false" ht="14.65" hidden="false" customHeight="false" outlineLevel="0" collapsed="false">
      <c r="C73" s="49"/>
    </row>
    <row r="74" customFormat="false" ht="12" hidden="false" customHeight="true" outlineLevel="0" collapsed="false">
      <c r="C74" s="49"/>
    </row>
    <row r="75" customFormat="false" ht="12" hidden="false" customHeight="true" outlineLevel="0" collapsed="false"/>
    <row r="76" customFormat="false" ht="12" hidden="false" customHeight="true" outlineLevel="0" collapsed="false"/>
    <row r="77" customFormat="false" ht="12" hidden="false" customHeight="true" outlineLevel="0" collapsed="false"/>
    <row r="78" customFormat="false" ht="12" hidden="false" customHeight="true" outlineLevel="0" collapsed="false"/>
    <row r="79" customFormat="false" ht="12" hidden="false" customHeight="true" outlineLevel="0" collapsed="false"/>
    <row r="80" customFormat="false" ht="12" hidden="false" customHeight="true" outlineLevel="0" collapsed="false"/>
    <row r="81" customFormat="false" ht="12" hidden="false" customHeight="true" outlineLevel="0" collapsed="false"/>
    <row r="82" customFormat="false" ht="12" hidden="false" customHeight="true" outlineLevel="0" collapsed="false"/>
    <row r="83" customFormat="false" ht="12" hidden="false" customHeight="true" outlineLevel="0" collapsed="false"/>
    <row r="84" customFormat="false" ht="3.95" hidden="false" customHeight="true" outlineLevel="0" collapsed="false"/>
    <row r="85" customFormat="false" ht="12" hidden="false" customHeight="true" outlineLevel="0" collapsed="false"/>
    <row r="86" customFormat="false" ht="3.95" hidden="false" customHeight="true" outlineLevel="0" collapsed="false"/>
    <row r="87" customFormat="false" ht="12" hidden="false" customHeight="true" outlineLevel="0" collapsed="false"/>
    <row r="88" customFormat="false" ht="12" hidden="false" customHeight="true" outlineLevel="0" collapsed="false"/>
    <row r="90" customFormat="false" ht="12" hidden="false" customHeight="true" outlineLevel="0" collapsed="false"/>
    <row r="93" customFormat="false" ht="12" hidden="false" customHeight="true" outlineLevel="0" collapsed="false"/>
    <row r="96" customFormat="false" ht="12" hidden="false" customHeight="true" outlineLevel="0" collapsed="false"/>
    <row r="97" customFormat="false" ht="12" hidden="false" customHeight="true" outlineLevel="0" collapsed="false"/>
    <row r="99" customFormat="false" ht="12" hidden="false" customHeight="true" outlineLevel="0" collapsed="false"/>
    <row r="101" customFormat="false" ht="12" hidden="false" customHeight="true" outlineLevel="0" collapsed="false"/>
    <row r="102" customFormat="false" ht="12" hidden="false" customHeight="true" outlineLevel="0" collapsed="false"/>
    <row r="103" customFormat="false" ht="12" hidden="false" customHeight="true" outlineLevel="0" collapsed="false"/>
    <row r="105" customFormat="false" ht="12" hidden="false" customHeight="true" outlineLevel="0" collapsed="false"/>
    <row r="109" customFormat="false" ht="12" hidden="false" customHeight="true" outlineLevel="0" collapsed="false"/>
    <row r="110" customFormat="false" ht="3.95" hidden="false" customHeight="true" outlineLevel="0" collapsed="false"/>
    <row r="112" customFormat="false" ht="6" hidden="false" customHeight="true" outlineLevel="0" collapsed="false"/>
    <row r="114" customFormat="false" ht="6" hidden="false" customHeight="true" outlineLevel="0" collapsed="false"/>
    <row r="115" customFormat="false" ht="12" hidden="false" customHeight="true" outlineLevel="0" collapsed="false"/>
    <row r="116" customFormat="false" ht="12" hidden="false" customHeight="true" outlineLevel="0" collapsed="false"/>
    <row r="117" customFormat="false" ht="12" hidden="false" customHeight="true" outlineLevel="0" collapsed="false"/>
    <row r="118" customFormat="false" ht="12" hidden="false" customHeight="true" outlineLevel="0" collapsed="false"/>
    <row r="119" customFormat="false" ht="12" hidden="false" customHeight="true" outlineLevel="0" collapsed="false"/>
    <row r="120" customFormat="false" ht="3.95" hidden="false" customHeight="true" outlineLevel="0" collapsed="false"/>
    <row r="122" customFormat="false" ht="6" hidden="false" customHeight="true" outlineLevel="0" collapsed="false"/>
    <row r="125" customFormat="false" ht="6" hidden="false" customHeight="true" outlineLevel="0" collapsed="false"/>
    <row r="128" customFormat="false" ht="6" hidden="false" customHeight="true" outlineLevel="0" collapsed="false"/>
    <row r="131" customFormat="false" ht="6" hidden="false" customHeight="true" outlineLevel="0" collapsed="false"/>
    <row r="135" customFormat="false" ht="8.1" hidden="false" customHeight="true" outlineLevel="0" collapsed="false"/>
  </sheetData>
  <mergeCells count="3">
    <mergeCell ref="A1:AD1"/>
    <mergeCell ref="A2:AD2"/>
    <mergeCell ref="A3:AD3"/>
  </mergeCells>
  <printOptions headings="false" gridLines="false" gridLinesSet="true" horizontalCentered="true" verticalCentered="false"/>
  <pageMargins left="0.25" right="0.25" top="0.7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135"/>
  <sheetViews>
    <sheetView showFormulas="false" showGridLines="false" showRowColHeaders="true" showZeros="true" rightToLeft="false" tabSelected="false" showOutlineSymbols="true" defaultGridColor="true" view="normal" topLeftCell="A7" colorId="64" zoomScale="100" zoomScaleNormal="100" zoomScalePageLayoutView="100" workbookViewId="0">
      <pane xSplit="5" ySplit="3" topLeftCell="W10" activePane="bottomRight" state="frozen"/>
      <selection pane="topLeft" activeCell="A7" activeCellId="0" sqref="A7"/>
      <selection pane="topRight" activeCell="W7" activeCellId="0" sqref="W7"/>
      <selection pane="bottomLeft" activeCell="A10" activeCellId="0" sqref="A10"/>
      <selection pane="bottomRight" activeCell="AC11" activeCellId="0" sqref="AC11 AC11"/>
    </sheetView>
  </sheetViews>
  <sheetFormatPr defaultColWidth="9.70703125" defaultRowHeight="14.65" customHeight="true" zeroHeight="false" outlineLevelRow="0" outlineLevelCol="0"/>
  <cols>
    <col collapsed="false" customWidth="true" hidden="false" outlineLevel="0" max="2" min="1" style="0" width="1.7"/>
    <col collapsed="false" customWidth="true" hidden="false" outlineLevel="0" max="4" min="3" style="0" width="17.7"/>
    <col collapsed="false" customWidth="true" hidden="false" outlineLevel="0" max="5" min="5" style="0" width="6.7"/>
    <col collapsed="false" customWidth="true" hidden="false" outlineLevel="0" max="28" min="6" style="0" width="5.71"/>
    <col collapsed="false" customWidth="true" hidden="false" outlineLevel="0" max="30" min="29" style="0" width="8.7"/>
    <col collapsed="false" customWidth="true" hidden="false" outlineLevel="0" max="36" min="35" style="0" width="2.7"/>
    <col collapsed="false" customWidth="true" hidden="false" outlineLevel="0" max="37" min="37" style="0" width="3.7"/>
    <col collapsed="false" customWidth="true" hidden="false" outlineLevel="0" max="53" min="41" style="0" width="6.7"/>
    <col collapsed="false" customWidth="true" hidden="false" outlineLevel="0" max="55" min="54" style="0" width="7.7"/>
    <col collapsed="false" customWidth="true" hidden="false" outlineLevel="0" max="56" min="56" style="0" width="2.7"/>
  </cols>
  <sheetData>
    <row r="1" customFormat="false" ht="1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2"/>
    </row>
    <row r="2" customFormat="false" ht="15" hidden="false" customHeight="true" outlineLevel="0" collapsed="false">
      <c r="A2" s="3" t="s">
        <v>292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2"/>
    </row>
    <row r="3" customFormat="false" ht="15" hidden="false" customHeight="tru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2"/>
    </row>
    <row r="4" customFormat="false" ht="12" hidden="false" customHeight="true" outlineLevel="0" collapsed="false">
      <c r="A4" s="5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6"/>
      <c r="T4" s="7"/>
      <c r="U4" s="7"/>
      <c r="V4" s="7"/>
      <c r="W4" s="7"/>
      <c r="X4" s="2"/>
      <c r="Y4" s="2"/>
      <c r="Z4" s="2"/>
      <c r="AA4" s="2"/>
      <c r="AB4" s="2"/>
      <c r="AC4" s="2"/>
      <c r="AD4" s="2"/>
      <c r="AE4" s="2"/>
    </row>
    <row r="5" customFormat="false" ht="12" hidden="false" customHeight="true" outlineLevel="0" collapsed="false">
      <c r="A5" s="5"/>
      <c r="B5" s="8"/>
      <c r="C5" s="9"/>
      <c r="D5" s="9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10"/>
      <c r="S5" s="10"/>
      <c r="T5" s="11"/>
      <c r="U5" s="12"/>
      <c r="V5" s="11"/>
      <c r="W5" s="11"/>
      <c r="X5" s="10"/>
      <c r="Y5" s="10"/>
      <c r="Z5" s="10"/>
      <c r="AA5" s="13"/>
      <c r="AB5" s="14"/>
      <c r="AC5" s="2"/>
      <c r="AD5" s="2"/>
      <c r="AE5" s="2"/>
    </row>
    <row r="6" customFormat="false" ht="12" hidden="false" customHeight="true" outlineLevel="0" collapsed="false">
      <c r="A6" s="5"/>
      <c r="B6" s="8"/>
      <c r="C6" s="9"/>
      <c r="D6" s="9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10"/>
      <c r="S6" s="10"/>
      <c r="T6" s="11"/>
      <c r="U6" s="12"/>
      <c r="V6" s="11"/>
      <c r="W6" s="11"/>
      <c r="X6" s="10"/>
      <c r="Y6" s="10"/>
      <c r="Z6" s="10"/>
      <c r="AA6" s="13"/>
      <c r="AB6" s="14"/>
      <c r="AC6" s="2"/>
      <c r="AD6" s="2"/>
      <c r="AE6" s="2"/>
    </row>
    <row r="7" customFormat="false" ht="12" hidden="false" customHeight="true" outlineLevel="0" collapsed="false">
      <c r="A7" s="5"/>
      <c r="B7" s="8"/>
      <c r="C7" s="9"/>
      <c r="D7" s="9"/>
      <c r="E7" s="2"/>
      <c r="F7" s="10"/>
      <c r="G7" s="10"/>
      <c r="H7" s="10"/>
      <c r="I7" s="10" t="s">
        <v>3</v>
      </c>
      <c r="J7" s="10" t="s">
        <v>4</v>
      </c>
      <c r="K7" s="10" t="s">
        <v>4</v>
      </c>
      <c r="L7" s="10" t="s">
        <v>4</v>
      </c>
      <c r="M7" s="10" t="s">
        <v>4</v>
      </c>
      <c r="N7" s="10" t="s">
        <v>4</v>
      </c>
      <c r="O7" s="10" t="s">
        <v>4</v>
      </c>
      <c r="P7" s="10" t="s">
        <v>4</v>
      </c>
      <c r="Q7" s="10" t="s">
        <v>4</v>
      </c>
      <c r="R7" s="10" t="s">
        <v>4</v>
      </c>
      <c r="S7" s="10" t="s">
        <v>4</v>
      </c>
      <c r="T7" s="10" t="s">
        <v>4</v>
      </c>
      <c r="U7" s="10" t="s">
        <v>4</v>
      </c>
      <c r="V7" s="10" t="s">
        <v>4</v>
      </c>
      <c r="W7" s="10" t="s">
        <v>4</v>
      </c>
      <c r="X7" s="10" t="s">
        <v>4</v>
      </c>
      <c r="Y7" s="10" t="s">
        <v>4</v>
      </c>
      <c r="Z7" s="10" t="s">
        <v>4</v>
      </c>
      <c r="AA7" s="10" t="s">
        <v>4</v>
      </c>
      <c r="AB7" s="10" t="s">
        <v>4</v>
      </c>
      <c r="AC7" s="2"/>
      <c r="AD7" s="10" t="s">
        <v>5</v>
      </c>
      <c r="AE7" s="2"/>
    </row>
    <row r="8" customFormat="false" ht="15" hidden="false" customHeight="true" outlineLevel="0" collapsed="false">
      <c r="A8" s="2"/>
      <c r="B8" s="2"/>
      <c r="C8" s="2"/>
      <c r="D8" s="2"/>
      <c r="E8" s="69" t="s">
        <v>260</v>
      </c>
      <c r="F8" s="10" t="s">
        <v>83</v>
      </c>
      <c r="G8" s="10" t="s">
        <v>83</v>
      </c>
      <c r="H8" s="10" t="s">
        <v>83</v>
      </c>
      <c r="I8" s="10" t="s">
        <v>6</v>
      </c>
      <c r="J8" s="10" t="s">
        <v>7</v>
      </c>
      <c r="K8" s="10" t="s">
        <v>8</v>
      </c>
      <c r="L8" s="10" t="s">
        <v>9</v>
      </c>
      <c r="M8" s="10" t="s">
        <v>10</v>
      </c>
      <c r="N8" s="10" t="s">
        <v>6</v>
      </c>
      <c r="O8" s="10" t="s">
        <v>7</v>
      </c>
      <c r="P8" s="10" t="s">
        <v>8</v>
      </c>
      <c r="Q8" s="10" t="s">
        <v>9</v>
      </c>
      <c r="R8" s="10" t="s">
        <v>10</v>
      </c>
      <c r="S8" s="10" t="s">
        <v>6</v>
      </c>
      <c r="T8" s="10" t="s">
        <v>7</v>
      </c>
      <c r="U8" s="10" t="s">
        <v>8</v>
      </c>
      <c r="V8" s="10" t="s">
        <v>9</v>
      </c>
      <c r="W8" s="10" t="s">
        <v>10</v>
      </c>
      <c r="X8" s="10" t="s">
        <v>6</v>
      </c>
      <c r="Y8" s="10" t="s">
        <v>7</v>
      </c>
      <c r="Z8" s="10" t="s">
        <v>8</v>
      </c>
      <c r="AA8" s="10" t="s">
        <v>9</v>
      </c>
      <c r="AB8" s="10" t="s">
        <v>10</v>
      </c>
      <c r="AC8" s="6" t="s">
        <v>293</v>
      </c>
      <c r="AD8" s="6" t="s">
        <v>294</v>
      </c>
      <c r="AE8" s="2"/>
    </row>
    <row r="9" customFormat="false" ht="15" hidden="false" customHeight="true" outlineLevel="0" collapsed="false">
      <c r="A9" s="2"/>
      <c r="B9" s="2"/>
      <c r="C9" s="15"/>
      <c r="D9" s="2"/>
      <c r="E9" s="18" t="s">
        <v>263</v>
      </c>
      <c r="F9" s="17" t="s">
        <v>86</v>
      </c>
      <c r="G9" s="17" t="s">
        <v>86</v>
      </c>
      <c r="H9" s="17" t="s">
        <v>86</v>
      </c>
      <c r="I9" s="17" t="s">
        <v>295</v>
      </c>
      <c r="J9" s="17" t="s">
        <v>296</v>
      </c>
      <c r="K9" s="17" t="s">
        <v>297</v>
      </c>
      <c r="L9" s="17" t="s">
        <v>298</v>
      </c>
      <c r="M9" s="17" t="s">
        <v>299</v>
      </c>
      <c r="N9" s="17" t="s">
        <v>300</v>
      </c>
      <c r="O9" s="17" t="s">
        <v>301</v>
      </c>
      <c r="P9" s="17" t="s">
        <v>302</v>
      </c>
      <c r="Q9" s="17" t="s">
        <v>303</v>
      </c>
      <c r="R9" s="17" t="s">
        <v>304</v>
      </c>
      <c r="S9" s="17" t="s">
        <v>305</v>
      </c>
      <c r="T9" s="17" t="s">
        <v>306</v>
      </c>
      <c r="U9" s="17" t="s">
        <v>307</v>
      </c>
      <c r="V9" s="17" t="s">
        <v>308</v>
      </c>
      <c r="W9" s="17" t="s">
        <v>309</v>
      </c>
      <c r="X9" s="17" t="s">
        <v>310</v>
      </c>
      <c r="Y9" s="17" t="s">
        <v>311</v>
      </c>
      <c r="Z9" s="17" t="s">
        <v>312</v>
      </c>
      <c r="AA9" s="17" t="s">
        <v>313</v>
      </c>
      <c r="AB9" s="17" t="s">
        <v>314</v>
      </c>
      <c r="AC9" s="18" t="s">
        <v>36</v>
      </c>
      <c r="AD9" s="19" t="s">
        <v>313</v>
      </c>
      <c r="AE9" s="2"/>
    </row>
    <row r="10" customFormat="false" ht="15" hidden="false" customHeight="true" outlineLevel="0" collapsed="false">
      <c r="A10" s="20" t="s">
        <v>37</v>
      </c>
      <c r="B10" s="21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3" t="s">
        <v>38</v>
      </c>
      <c r="AD10" s="2"/>
      <c r="AE10" s="2"/>
    </row>
    <row r="11" customFormat="false" ht="15" hidden="false" customHeight="true" outlineLevel="0" collapsed="false">
      <c r="A11" s="21"/>
      <c r="B11" s="15" t="s">
        <v>39</v>
      </c>
      <c r="C11" s="2"/>
      <c r="D11" s="2"/>
      <c r="E11" s="70" t="n">
        <v>301</v>
      </c>
      <c r="F11" s="24" t="s">
        <v>40</v>
      </c>
      <c r="G11" s="24" t="s">
        <v>40</v>
      </c>
      <c r="H11" s="24" t="s">
        <v>40</v>
      </c>
      <c r="I11" s="24" t="s">
        <v>40</v>
      </c>
      <c r="J11" s="25" t="n">
        <v>0</v>
      </c>
      <c r="K11" s="25" t="n">
        <v>0.2</v>
      </c>
      <c r="L11" s="25" t="n">
        <v>0</v>
      </c>
      <c r="M11" s="25" t="n">
        <v>0.3</v>
      </c>
      <c r="N11" s="25" t="n">
        <v>4</v>
      </c>
      <c r="O11" s="25" t="n">
        <v>0</v>
      </c>
      <c r="P11" s="25" t="n">
        <v>0.1</v>
      </c>
      <c r="Q11" s="25" t="n">
        <v>0</v>
      </c>
      <c r="R11" s="25" t="n">
        <v>13.9</v>
      </c>
      <c r="S11" s="25" t="n">
        <v>0.2</v>
      </c>
      <c r="T11" s="25" t="n">
        <v>0.3</v>
      </c>
      <c r="U11" s="25" t="n">
        <v>2.5</v>
      </c>
      <c r="V11" s="25" t="n">
        <v>0.2</v>
      </c>
      <c r="W11" s="25" t="n">
        <v>0.1</v>
      </c>
      <c r="X11" s="26" t="n">
        <f aca="false">2.8+0.5</f>
        <v>3.3</v>
      </c>
      <c r="Y11" s="25" t="n">
        <v>0.8</v>
      </c>
      <c r="Z11" s="25" t="n">
        <v>0.4</v>
      </c>
      <c r="AA11" s="25" t="n">
        <v>0</v>
      </c>
      <c r="AB11" s="27" t="n">
        <f aca="false">AC11-SUM(F11:AA11)</f>
        <v>0.600000000000001</v>
      </c>
      <c r="AC11" s="28" t="n">
        <f aca="false">25.9+1</f>
        <v>26.9</v>
      </c>
      <c r="AD11" s="56" t="n">
        <f aca="false">SUM(F11:AA11)</f>
        <v>26.3</v>
      </c>
      <c r="AE11" s="2"/>
    </row>
    <row r="12" customFormat="false" ht="15" hidden="false" customHeight="true" outlineLevel="0" collapsed="false">
      <c r="A12" s="21"/>
      <c r="B12" s="15"/>
      <c r="C12" s="15" t="s">
        <v>287</v>
      </c>
      <c r="D12" s="2"/>
      <c r="E12" s="70" t="n">
        <v>201</v>
      </c>
      <c r="F12" s="24" t="s">
        <v>40</v>
      </c>
      <c r="G12" s="24" t="s">
        <v>40</v>
      </c>
      <c r="H12" s="24" t="s">
        <v>40</v>
      </c>
      <c r="I12" s="24" t="s">
        <v>40</v>
      </c>
      <c r="J12" s="25" t="n">
        <v>0.3</v>
      </c>
      <c r="K12" s="25" t="n">
        <v>0</v>
      </c>
      <c r="L12" s="25" t="n">
        <v>0</v>
      </c>
      <c r="M12" s="25" t="n">
        <v>0</v>
      </c>
      <c r="N12" s="25" t="n">
        <v>0</v>
      </c>
      <c r="O12" s="25" t="n">
        <v>0</v>
      </c>
      <c r="P12" s="25" t="n">
        <v>0</v>
      </c>
      <c r="Q12" s="25" t="n">
        <v>0</v>
      </c>
      <c r="R12" s="25" t="n">
        <v>0</v>
      </c>
      <c r="S12" s="25" t="n">
        <v>0</v>
      </c>
      <c r="T12" s="25" t="n">
        <v>0</v>
      </c>
      <c r="U12" s="25" t="n">
        <v>0</v>
      </c>
      <c r="V12" s="25" t="n">
        <v>0</v>
      </c>
      <c r="W12" s="25" t="n">
        <v>0</v>
      </c>
      <c r="X12" s="25" t="n">
        <v>0</v>
      </c>
      <c r="Y12" s="25" t="n">
        <v>0.1</v>
      </c>
      <c r="Z12" s="25" t="n">
        <v>0</v>
      </c>
      <c r="AA12" s="25" t="n">
        <v>0</v>
      </c>
      <c r="AB12" s="27" t="n">
        <f aca="false">AC12-SUM(F12:AA12)</f>
        <v>0.3</v>
      </c>
      <c r="AC12" s="28" t="n">
        <f aca="false">0.3+0.1+0.3</f>
        <v>0.7</v>
      </c>
      <c r="AD12" s="56" t="n">
        <f aca="false">SUM(F12:AA12)</f>
        <v>0.4</v>
      </c>
    </row>
    <row r="13" customFormat="false" ht="15" hidden="false" customHeight="true" outlineLevel="0" collapsed="false">
      <c r="A13" s="21"/>
      <c r="B13" s="15"/>
      <c r="C13" s="15" t="s">
        <v>42</v>
      </c>
      <c r="D13" s="2"/>
      <c r="E13" s="70" t="n">
        <v>301</v>
      </c>
      <c r="F13" s="24" t="s">
        <v>40</v>
      </c>
      <c r="G13" s="24" t="s">
        <v>40</v>
      </c>
      <c r="H13" s="24" t="s">
        <v>40</v>
      </c>
      <c r="I13" s="24" t="s">
        <v>40</v>
      </c>
      <c r="J13" s="25" t="n">
        <v>0</v>
      </c>
      <c r="K13" s="25" t="n">
        <v>0</v>
      </c>
      <c r="L13" s="25" t="n">
        <v>0</v>
      </c>
      <c r="M13" s="25" t="n">
        <v>0</v>
      </c>
      <c r="N13" s="25" t="n">
        <v>0</v>
      </c>
      <c r="O13" s="25" t="n">
        <v>0</v>
      </c>
      <c r="P13" s="25" t="n">
        <v>0</v>
      </c>
      <c r="Q13" s="25" t="n">
        <v>0</v>
      </c>
      <c r="R13" s="25" t="n">
        <v>0</v>
      </c>
      <c r="S13" s="25" t="n">
        <v>0</v>
      </c>
      <c r="T13" s="25" t="n">
        <v>0</v>
      </c>
      <c r="U13" s="25" t="n">
        <v>0</v>
      </c>
      <c r="V13" s="25" t="n">
        <v>0</v>
      </c>
      <c r="W13" s="25" t="n">
        <v>0</v>
      </c>
      <c r="X13" s="25" t="n">
        <v>2.5</v>
      </c>
      <c r="Y13" s="25" t="n">
        <v>0.5</v>
      </c>
      <c r="Z13" s="25" t="n">
        <v>0</v>
      </c>
      <c r="AA13" s="25" t="n">
        <v>0</v>
      </c>
      <c r="AB13" s="27" t="n">
        <f aca="false">AC13-SUM(F13:AA13)</f>
        <v>0.1</v>
      </c>
      <c r="AC13" s="25" t="n">
        <v>3.1</v>
      </c>
      <c r="AD13" s="56" t="n">
        <f aca="false">SUM(F13:AA13)</f>
        <v>3</v>
      </c>
      <c r="AE13" s="2"/>
    </row>
    <row r="14" customFormat="false" ht="15" hidden="false" customHeight="true" outlineLevel="0" collapsed="false">
      <c r="A14" s="21"/>
      <c r="B14" s="15" t="s">
        <v>43</v>
      </c>
      <c r="C14" s="2"/>
      <c r="D14" s="2"/>
      <c r="E14" s="70" t="n">
        <v>303</v>
      </c>
      <c r="F14" s="24" t="s">
        <v>40</v>
      </c>
      <c r="G14" s="24" t="s">
        <v>40</v>
      </c>
      <c r="H14" s="24" t="s">
        <v>40</v>
      </c>
      <c r="I14" s="24" t="s">
        <v>40</v>
      </c>
      <c r="J14" s="25" t="n">
        <v>0</v>
      </c>
      <c r="K14" s="25" t="n">
        <v>0</v>
      </c>
      <c r="L14" s="25" t="n">
        <v>0</v>
      </c>
      <c r="M14" s="25" t="n">
        <v>0</v>
      </c>
      <c r="N14" s="25" t="n">
        <v>0</v>
      </c>
      <c r="O14" s="25" t="n">
        <v>0</v>
      </c>
      <c r="P14" s="25" t="n">
        <v>0</v>
      </c>
      <c r="Q14" s="25" t="n">
        <v>0</v>
      </c>
      <c r="R14" s="25" t="n">
        <v>0</v>
      </c>
      <c r="S14" s="25" t="n">
        <v>0</v>
      </c>
      <c r="T14" s="25" t="n">
        <v>0</v>
      </c>
      <c r="U14" s="25" t="n">
        <v>0</v>
      </c>
      <c r="V14" s="25" t="n">
        <v>0</v>
      </c>
      <c r="W14" s="25" t="n">
        <v>0</v>
      </c>
      <c r="X14" s="25" t="n">
        <v>0</v>
      </c>
      <c r="Y14" s="25" t="n">
        <v>0</v>
      </c>
      <c r="Z14" s="25" t="n">
        <v>0</v>
      </c>
      <c r="AA14" s="25" t="n">
        <v>0</v>
      </c>
      <c r="AB14" s="27" t="n">
        <f aca="false">AC14-SUM(F14:AA14)</f>
        <v>0.8</v>
      </c>
      <c r="AC14" s="25" t="n">
        <v>0.8</v>
      </c>
      <c r="AD14" s="56" t="n">
        <f aca="false">SUM(F14:AA14)</f>
        <v>0</v>
      </c>
      <c r="AE14" s="2"/>
    </row>
    <row r="15" customFormat="false" ht="15" hidden="false" customHeight="true" outlineLevel="0" collapsed="false">
      <c r="A15" s="21"/>
      <c r="B15" s="15" t="s">
        <v>73</v>
      </c>
      <c r="C15" s="2"/>
      <c r="D15" s="2"/>
      <c r="E15" s="70" t="n">
        <v>400</v>
      </c>
      <c r="F15" s="24" t="s">
        <v>40</v>
      </c>
      <c r="G15" s="24" t="s">
        <v>40</v>
      </c>
      <c r="H15" s="24" t="s">
        <v>40</v>
      </c>
      <c r="I15" s="24" t="s">
        <v>40</v>
      </c>
      <c r="J15" s="25" t="n">
        <v>0</v>
      </c>
      <c r="K15" s="25" t="n">
        <v>0</v>
      </c>
      <c r="L15" s="25" t="n">
        <v>0</v>
      </c>
      <c r="M15" s="25" t="n">
        <v>0</v>
      </c>
      <c r="N15" s="25" t="n">
        <v>0</v>
      </c>
      <c r="O15" s="25" t="n">
        <v>0</v>
      </c>
      <c r="P15" s="25" t="n">
        <v>0</v>
      </c>
      <c r="Q15" s="25" t="n">
        <v>0</v>
      </c>
      <c r="R15" s="25" t="n">
        <v>0</v>
      </c>
      <c r="S15" s="25" t="n">
        <v>0</v>
      </c>
      <c r="T15" s="25" t="n">
        <v>0</v>
      </c>
      <c r="U15" s="25" t="n">
        <v>0</v>
      </c>
      <c r="V15" s="25" t="n">
        <v>0</v>
      </c>
      <c r="W15" s="25" t="n">
        <v>0</v>
      </c>
      <c r="X15" s="25" t="n">
        <v>0</v>
      </c>
      <c r="Y15" s="25" t="n">
        <v>0</v>
      </c>
      <c r="Z15" s="25" t="n">
        <v>0</v>
      </c>
      <c r="AA15" s="25" t="n">
        <v>0</v>
      </c>
      <c r="AB15" s="27" t="n">
        <f aca="false">AC15-SUM(F15:AA15)</f>
        <v>0</v>
      </c>
      <c r="AC15" s="25" t="n">
        <v>0</v>
      </c>
      <c r="AD15" s="56" t="n">
        <f aca="false">SUM(F15:AA15)</f>
        <v>0</v>
      </c>
      <c r="AE15" s="2"/>
    </row>
    <row r="16" customFormat="false" ht="15" hidden="false" customHeight="true" outlineLevel="0" collapsed="false">
      <c r="A16" s="21"/>
      <c r="B16" s="15" t="s">
        <v>45</v>
      </c>
      <c r="C16" s="2"/>
      <c r="D16" s="2"/>
      <c r="E16" s="70" t="n">
        <v>400</v>
      </c>
      <c r="F16" s="24" t="s">
        <v>40</v>
      </c>
      <c r="G16" s="24" t="s">
        <v>40</v>
      </c>
      <c r="H16" s="24" t="s">
        <v>40</v>
      </c>
      <c r="I16" s="24" t="s">
        <v>40</v>
      </c>
      <c r="J16" s="25" t="n">
        <v>0</v>
      </c>
      <c r="K16" s="25" t="n">
        <v>0</v>
      </c>
      <c r="L16" s="25" t="n">
        <v>0</v>
      </c>
      <c r="M16" s="25" t="n">
        <v>0</v>
      </c>
      <c r="N16" s="25" t="n">
        <v>0</v>
      </c>
      <c r="O16" s="25" t="n">
        <v>0</v>
      </c>
      <c r="P16" s="25" t="n">
        <v>0</v>
      </c>
      <c r="Q16" s="25" t="n">
        <v>0</v>
      </c>
      <c r="R16" s="25" t="n">
        <v>0</v>
      </c>
      <c r="S16" s="25" t="n">
        <v>0</v>
      </c>
      <c r="T16" s="25" t="n">
        <v>0</v>
      </c>
      <c r="U16" s="25" t="n">
        <v>0</v>
      </c>
      <c r="V16" s="25" t="n">
        <v>0</v>
      </c>
      <c r="W16" s="25" t="n">
        <v>0</v>
      </c>
      <c r="X16" s="25" t="n">
        <v>0</v>
      </c>
      <c r="Y16" s="25" t="n">
        <v>0</v>
      </c>
      <c r="Z16" s="25" t="n">
        <v>0</v>
      </c>
      <c r="AA16" s="25" t="n">
        <v>0</v>
      </c>
      <c r="AB16" s="27" t="n">
        <f aca="false">AC16-SUM(F16:AA16)</f>
        <v>0</v>
      </c>
      <c r="AC16" s="25" t="n">
        <v>0</v>
      </c>
      <c r="AD16" s="56" t="n">
        <f aca="false">SUM(F16:AA16)</f>
        <v>0</v>
      </c>
      <c r="AE16" s="2"/>
    </row>
    <row r="17" customFormat="false" ht="15" hidden="false" customHeight="true" outlineLevel="0" collapsed="false">
      <c r="A17" s="21"/>
      <c r="B17" s="15" t="s">
        <v>108</v>
      </c>
      <c r="C17" s="2"/>
      <c r="D17" s="2"/>
      <c r="E17" s="70" t="n">
        <v>401</v>
      </c>
      <c r="F17" s="24" t="s">
        <v>40</v>
      </c>
      <c r="G17" s="24" t="s">
        <v>40</v>
      </c>
      <c r="H17" s="24" t="s">
        <v>40</v>
      </c>
      <c r="I17" s="24" t="s">
        <v>40</v>
      </c>
      <c r="J17" s="25" t="n">
        <v>0</v>
      </c>
      <c r="K17" s="25" t="n">
        <v>0</v>
      </c>
      <c r="L17" s="25" t="n">
        <v>0</v>
      </c>
      <c r="M17" s="25" t="n">
        <v>0</v>
      </c>
      <c r="N17" s="25" t="n">
        <v>0</v>
      </c>
      <c r="O17" s="25" t="n">
        <v>0</v>
      </c>
      <c r="P17" s="25" t="n">
        <v>0</v>
      </c>
      <c r="Q17" s="25" t="n">
        <v>0</v>
      </c>
      <c r="R17" s="25" t="n">
        <v>0</v>
      </c>
      <c r="S17" s="25" t="n">
        <v>0</v>
      </c>
      <c r="T17" s="25" t="n">
        <v>0</v>
      </c>
      <c r="U17" s="25" t="n">
        <v>0</v>
      </c>
      <c r="V17" s="25" t="n">
        <v>0</v>
      </c>
      <c r="W17" s="25" t="n">
        <v>0</v>
      </c>
      <c r="X17" s="25" t="n">
        <v>0</v>
      </c>
      <c r="Y17" s="25" t="n">
        <v>0</v>
      </c>
      <c r="Z17" s="25" t="n">
        <v>0</v>
      </c>
      <c r="AA17" s="25" t="n">
        <v>0</v>
      </c>
      <c r="AB17" s="27" t="n">
        <f aca="false">AC17-SUM(F17:AA17)</f>
        <v>0</v>
      </c>
      <c r="AC17" s="25" t="n">
        <v>0</v>
      </c>
      <c r="AD17" s="56" t="n">
        <f aca="false">SUM(F17:AA17)</f>
        <v>0</v>
      </c>
      <c r="AE17" s="2"/>
    </row>
    <row r="18" customFormat="false" ht="15" hidden="false" customHeight="true" outlineLevel="0" collapsed="false">
      <c r="A18" s="21"/>
      <c r="B18" s="15" t="s">
        <v>74</v>
      </c>
      <c r="C18" s="2"/>
      <c r="D18" s="2"/>
      <c r="E18" s="70"/>
      <c r="F18" s="24" t="s">
        <v>40</v>
      </c>
      <c r="G18" s="24" t="s">
        <v>40</v>
      </c>
      <c r="H18" s="24" t="s">
        <v>40</v>
      </c>
      <c r="I18" s="24" t="s">
        <v>40</v>
      </c>
      <c r="J18" s="25" t="n">
        <v>0</v>
      </c>
      <c r="K18" s="25" t="n">
        <v>0</v>
      </c>
      <c r="L18" s="25" t="n">
        <v>0</v>
      </c>
      <c r="M18" s="25" t="n">
        <v>0</v>
      </c>
      <c r="N18" s="25" t="n">
        <v>0</v>
      </c>
      <c r="O18" s="25" t="n">
        <v>0</v>
      </c>
      <c r="P18" s="25" t="n">
        <v>0</v>
      </c>
      <c r="Q18" s="25" t="n">
        <v>0</v>
      </c>
      <c r="R18" s="25" t="n">
        <v>0</v>
      </c>
      <c r="S18" s="25" t="n">
        <v>0</v>
      </c>
      <c r="T18" s="25" t="n">
        <v>0</v>
      </c>
      <c r="U18" s="25" t="n">
        <v>0</v>
      </c>
      <c r="V18" s="25" t="n">
        <v>0</v>
      </c>
      <c r="W18" s="25" t="n">
        <v>0</v>
      </c>
      <c r="X18" s="25" t="n">
        <v>0</v>
      </c>
      <c r="Y18" s="25" t="n">
        <v>0</v>
      </c>
      <c r="Z18" s="25" t="n">
        <v>0</v>
      </c>
      <c r="AA18" s="25" t="n">
        <v>0</v>
      </c>
      <c r="AB18" s="27" t="n">
        <f aca="false">AC18-SUM(F18:AA18)</f>
        <v>0</v>
      </c>
      <c r="AC18" s="25" t="n">
        <v>0</v>
      </c>
      <c r="AD18" s="56" t="n">
        <f aca="false">SUM(F18:AA18)</f>
        <v>0</v>
      </c>
      <c r="AE18" s="2"/>
    </row>
    <row r="19" customFormat="false" ht="15" hidden="false" customHeight="true" outlineLevel="0" collapsed="false">
      <c r="A19" s="21"/>
      <c r="B19" s="15" t="s">
        <v>48</v>
      </c>
      <c r="C19" s="2"/>
      <c r="D19" s="2"/>
      <c r="E19" s="70" t="n">
        <v>301</v>
      </c>
      <c r="F19" s="24" t="s">
        <v>40</v>
      </c>
      <c r="G19" s="24" t="s">
        <v>40</v>
      </c>
      <c r="H19" s="24" t="s">
        <v>40</v>
      </c>
      <c r="I19" s="24" t="s">
        <v>40</v>
      </c>
      <c r="J19" s="25" t="n">
        <v>0</v>
      </c>
      <c r="K19" s="25" t="n">
        <v>0</v>
      </c>
      <c r="L19" s="25" t="n">
        <v>0</v>
      </c>
      <c r="M19" s="25" t="n">
        <v>0</v>
      </c>
      <c r="N19" s="25" t="n">
        <v>0</v>
      </c>
      <c r="O19" s="25" t="n">
        <v>0</v>
      </c>
      <c r="P19" s="25" t="n">
        <v>0</v>
      </c>
      <c r="Q19" s="25" t="n">
        <v>0</v>
      </c>
      <c r="R19" s="25" t="n">
        <v>0</v>
      </c>
      <c r="S19" s="25" t="n">
        <v>0.1</v>
      </c>
      <c r="T19" s="25" t="n">
        <v>0</v>
      </c>
      <c r="U19" s="25" t="n">
        <v>0</v>
      </c>
      <c r="V19" s="25" t="n">
        <v>0</v>
      </c>
      <c r="W19" s="25" t="n">
        <v>0</v>
      </c>
      <c r="X19" s="25" t="n">
        <v>0</v>
      </c>
      <c r="Y19" s="25" t="n">
        <v>0</v>
      </c>
      <c r="Z19" s="25" t="n">
        <v>0.2</v>
      </c>
      <c r="AA19" s="25" t="n">
        <v>0</v>
      </c>
      <c r="AB19" s="27" t="n">
        <f aca="false">AC19-SUM(F19:AA19)</f>
        <v>0</v>
      </c>
      <c r="AC19" s="25" t="n">
        <v>0.3</v>
      </c>
      <c r="AD19" s="56" t="n">
        <f aca="false">SUM(F19:AA19)</f>
        <v>0.3</v>
      </c>
      <c r="AE19" s="2"/>
    </row>
    <row r="20" customFormat="false" ht="15" hidden="false" customHeight="true" outlineLevel="0" collapsed="false">
      <c r="A20" s="21"/>
      <c r="B20" s="15" t="s">
        <v>65</v>
      </c>
      <c r="C20" s="2"/>
      <c r="D20" s="2"/>
      <c r="E20" s="70" t="n">
        <v>104</v>
      </c>
      <c r="F20" s="32" t="s">
        <v>40</v>
      </c>
      <c r="G20" s="32" t="s">
        <v>40</v>
      </c>
      <c r="H20" s="32" t="s">
        <v>40</v>
      </c>
      <c r="I20" s="32" t="s">
        <v>40</v>
      </c>
      <c r="J20" s="33" t="n">
        <v>0</v>
      </c>
      <c r="K20" s="33" t="n">
        <v>0</v>
      </c>
      <c r="L20" s="33" t="n">
        <v>0</v>
      </c>
      <c r="M20" s="33" t="n">
        <v>0</v>
      </c>
      <c r="N20" s="33" t="n">
        <v>0</v>
      </c>
      <c r="O20" s="33" t="n">
        <v>0</v>
      </c>
      <c r="P20" s="33" t="n">
        <v>0</v>
      </c>
      <c r="Q20" s="33" t="n">
        <v>0</v>
      </c>
      <c r="R20" s="33" t="n">
        <v>0</v>
      </c>
      <c r="S20" s="33" t="n">
        <v>0</v>
      </c>
      <c r="T20" s="33" t="n">
        <v>0</v>
      </c>
      <c r="U20" s="33" t="n">
        <v>0</v>
      </c>
      <c r="V20" s="33" t="n">
        <v>0</v>
      </c>
      <c r="W20" s="33" t="n">
        <v>0</v>
      </c>
      <c r="X20" s="33" t="n">
        <v>0</v>
      </c>
      <c r="Y20" s="33" t="n">
        <v>0</v>
      </c>
      <c r="Z20" s="33" t="n">
        <v>0</v>
      </c>
      <c r="AA20" s="33" t="n">
        <v>0</v>
      </c>
      <c r="AB20" s="34" t="n">
        <f aca="false">AC20-SUM(F20:AA20)</f>
        <v>0</v>
      </c>
      <c r="AC20" s="33" t="n">
        <v>0</v>
      </c>
      <c r="AD20" s="44" t="n">
        <f aca="false">SUM(F20:AA20)</f>
        <v>0</v>
      </c>
      <c r="AE20" s="2"/>
    </row>
    <row r="21" customFormat="false" ht="3.95" hidden="false" customHeight="true" outlineLevel="0" collapsed="false">
      <c r="A21" s="21"/>
      <c r="B21" s="21"/>
      <c r="C21" s="2"/>
      <c r="D21" s="2"/>
      <c r="E21" s="2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22"/>
      <c r="AE21" s="2"/>
    </row>
    <row r="22" customFormat="false" ht="15" hidden="false" customHeight="true" outlineLevel="0" collapsed="false">
      <c r="A22" s="21"/>
      <c r="B22" s="21"/>
      <c r="C22" s="20" t="s">
        <v>50</v>
      </c>
      <c r="D22" s="2"/>
      <c r="E22" s="2"/>
      <c r="F22" s="37" t="n">
        <f aca="false">SUM(F11:F20)</f>
        <v>0</v>
      </c>
      <c r="G22" s="37" t="n">
        <f aca="false">SUM(G11:G20)</f>
        <v>0</v>
      </c>
      <c r="H22" s="37" t="n">
        <f aca="false">SUM(H11:H20)</f>
        <v>0</v>
      </c>
      <c r="I22" s="37" t="n">
        <f aca="false">SUM(I11:I20)</f>
        <v>0</v>
      </c>
      <c r="J22" s="37" t="n">
        <f aca="false">SUM(J11:J20)</f>
        <v>0.3</v>
      </c>
      <c r="K22" s="37" t="n">
        <f aca="false">SUM(K11:K20)</f>
        <v>0.2</v>
      </c>
      <c r="L22" s="37" t="n">
        <f aca="false">SUM(L11:L20)</f>
        <v>0</v>
      </c>
      <c r="M22" s="37" t="n">
        <f aca="false">SUM(M11:M20)</f>
        <v>0.3</v>
      </c>
      <c r="N22" s="37" t="n">
        <f aca="false">SUM(N11:N20)</f>
        <v>4</v>
      </c>
      <c r="O22" s="37" t="n">
        <f aca="false">SUM(O11:O20)</f>
        <v>0</v>
      </c>
      <c r="P22" s="37" t="n">
        <f aca="false">SUM(P11:P20)</f>
        <v>0.1</v>
      </c>
      <c r="Q22" s="37" t="n">
        <f aca="false">SUM(Q11:Q20)</f>
        <v>0</v>
      </c>
      <c r="R22" s="37" t="n">
        <f aca="false">SUM(R11:R20)</f>
        <v>13.9</v>
      </c>
      <c r="S22" s="37" t="n">
        <f aca="false">SUM(S11:S20)</f>
        <v>0.3</v>
      </c>
      <c r="T22" s="37" t="n">
        <f aca="false">SUM(T11:T20)</f>
        <v>0.3</v>
      </c>
      <c r="U22" s="37" t="n">
        <f aca="false">SUM(U11:U20)</f>
        <v>2.5</v>
      </c>
      <c r="V22" s="37" t="n">
        <f aca="false">SUM(V11:V20)</f>
        <v>0.2</v>
      </c>
      <c r="W22" s="37" t="n">
        <f aca="false">SUM(W11:W20)</f>
        <v>0.1</v>
      </c>
      <c r="X22" s="37" t="n">
        <f aca="false">SUM(X11:X20)</f>
        <v>5.8</v>
      </c>
      <c r="Y22" s="37" t="n">
        <f aca="false">SUM(Y11:Y20)</f>
        <v>1.4</v>
      </c>
      <c r="Z22" s="37" t="n">
        <f aca="false">SUM(Z11:Z20)</f>
        <v>0.6</v>
      </c>
      <c r="AA22" s="37" t="n">
        <f aca="false">SUM(AA11:AA20)</f>
        <v>0</v>
      </c>
      <c r="AB22" s="37" t="n">
        <f aca="false">SUM(AB11:AB20)</f>
        <v>1.8</v>
      </c>
      <c r="AC22" s="37" t="n">
        <f aca="false">SUM(AC11:AC20)</f>
        <v>31.8</v>
      </c>
      <c r="AD22" s="37" t="n">
        <f aca="false">SUM(AD11:AD20)</f>
        <v>30</v>
      </c>
      <c r="AE22" s="2"/>
    </row>
    <row r="23" customFormat="false" ht="15" hidden="false" customHeight="true" outlineLevel="0" collapsed="false">
      <c r="A23" s="21"/>
      <c r="B23" s="2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2"/>
      <c r="AE23" s="2"/>
    </row>
    <row r="24" customFormat="false" ht="15" hidden="false" customHeight="true" outlineLevel="0" collapsed="false">
      <c r="A24" s="20" t="s">
        <v>51</v>
      </c>
      <c r="B24" s="21"/>
      <c r="C24" s="2"/>
      <c r="D24" s="2"/>
      <c r="E24" s="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"/>
    </row>
    <row r="25" customFormat="false" ht="15" hidden="false" customHeight="true" outlineLevel="0" collapsed="false">
      <c r="A25" s="21"/>
      <c r="B25" s="15" t="s">
        <v>288</v>
      </c>
      <c r="C25" s="2"/>
      <c r="D25" s="2"/>
      <c r="E25" s="70" t="n">
        <v>306</v>
      </c>
      <c r="F25" s="24" t="s">
        <v>40</v>
      </c>
      <c r="G25" s="24" t="s">
        <v>40</v>
      </c>
      <c r="H25" s="24" t="s">
        <v>40</v>
      </c>
      <c r="I25" s="24" t="s">
        <v>40</v>
      </c>
      <c r="J25" s="25" t="n">
        <v>0.2</v>
      </c>
      <c r="K25" s="25" t="n">
        <v>0</v>
      </c>
      <c r="L25" s="25" t="n">
        <v>0</v>
      </c>
      <c r="M25" s="25" t="n">
        <v>0</v>
      </c>
      <c r="N25" s="25" t="n">
        <v>0</v>
      </c>
      <c r="O25" s="25" t="n">
        <v>0</v>
      </c>
      <c r="P25" s="25" t="n">
        <v>0</v>
      </c>
      <c r="Q25" s="25" t="n">
        <v>0</v>
      </c>
      <c r="R25" s="25" t="n">
        <v>0</v>
      </c>
      <c r="S25" s="25" t="n">
        <v>0</v>
      </c>
      <c r="T25" s="25" t="n">
        <v>0</v>
      </c>
      <c r="U25" s="25" t="n">
        <v>0</v>
      </c>
      <c r="V25" s="25" t="n">
        <v>1</v>
      </c>
      <c r="W25" s="25" t="n">
        <v>0</v>
      </c>
      <c r="X25" s="25" t="n">
        <v>0</v>
      </c>
      <c r="Y25" s="25" t="n">
        <v>0</v>
      </c>
      <c r="Z25" s="25" t="n">
        <v>0</v>
      </c>
      <c r="AA25" s="25" t="n">
        <v>0</v>
      </c>
      <c r="AB25" s="27" t="n">
        <f aca="false">AC25-SUM(F25:AA25)</f>
        <v>0</v>
      </c>
      <c r="AC25" s="25" t="n">
        <v>1.2</v>
      </c>
      <c r="AD25" s="56" t="n">
        <f aca="false">SUM(F25:AA25)</f>
        <v>1.2</v>
      </c>
      <c r="AE25" s="2"/>
    </row>
    <row r="26" customFormat="false" ht="15" hidden="false" customHeight="true" outlineLevel="0" collapsed="false">
      <c r="A26" s="21"/>
      <c r="B26" s="15"/>
      <c r="C26" s="15" t="s">
        <v>315</v>
      </c>
      <c r="D26" s="2"/>
      <c r="E26" s="70" t="n">
        <v>306</v>
      </c>
      <c r="F26" s="24" t="s">
        <v>40</v>
      </c>
      <c r="G26" s="24" t="s">
        <v>40</v>
      </c>
      <c r="H26" s="24" t="s">
        <v>40</v>
      </c>
      <c r="I26" s="24" t="s">
        <v>40</v>
      </c>
      <c r="J26" s="25" t="n">
        <v>0</v>
      </c>
      <c r="K26" s="25" t="n">
        <v>0</v>
      </c>
      <c r="L26" s="25" t="n">
        <v>0</v>
      </c>
      <c r="M26" s="25" t="n">
        <v>0</v>
      </c>
      <c r="N26" s="25" t="n">
        <v>0</v>
      </c>
      <c r="O26" s="25" t="n">
        <v>2.7</v>
      </c>
      <c r="P26" s="25" t="n">
        <v>0</v>
      </c>
      <c r="Q26" s="25" t="n">
        <v>0</v>
      </c>
      <c r="R26" s="25" t="n">
        <v>0</v>
      </c>
      <c r="S26" s="25" t="n">
        <v>0</v>
      </c>
      <c r="T26" s="25" t="n">
        <v>0</v>
      </c>
      <c r="U26" s="25" t="n">
        <v>0</v>
      </c>
      <c r="V26" s="25" t="n">
        <v>0</v>
      </c>
      <c r="W26" s="25" t="n">
        <v>0</v>
      </c>
      <c r="X26" s="25" t="n">
        <v>0</v>
      </c>
      <c r="Y26" s="25" t="n">
        <v>0</v>
      </c>
      <c r="Z26" s="25" t="n">
        <v>0</v>
      </c>
      <c r="AA26" s="25" t="n">
        <v>0</v>
      </c>
      <c r="AB26" s="27" t="n">
        <f aca="false">AC26-SUM(F26:AA26)</f>
        <v>0</v>
      </c>
      <c r="AC26" s="28" t="n">
        <f aca="false">(2.7+0.3)-0.3</f>
        <v>2.7</v>
      </c>
      <c r="AD26" s="56" t="n">
        <f aca="false">SUM(F26:AA26)</f>
        <v>2.7</v>
      </c>
      <c r="AE26" s="2"/>
    </row>
    <row r="27" customFormat="false" ht="15" hidden="false" customHeight="true" outlineLevel="0" collapsed="false">
      <c r="A27" s="21"/>
      <c r="B27" s="15"/>
      <c r="C27" s="15" t="s">
        <v>54</v>
      </c>
      <c r="D27" s="2"/>
      <c r="E27" s="70" t="n">
        <v>306</v>
      </c>
      <c r="F27" s="24" t="s">
        <v>40</v>
      </c>
      <c r="G27" s="24" t="s">
        <v>40</v>
      </c>
      <c r="H27" s="24" t="s">
        <v>40</v>
      </c>
      <c r="I27" s="24" t="s">
        <v>40</v>
      </c>
      <c r="J27" s="25" t="n">
        <v>0</v>
      </c>
      <c r="K27" s="25" t="n">
        <v>0</v>
      </c>
      <c r="L27" s="25" t="n">
        <v>0</v>
      </c>
      <c r="M27" s="25" t="n">
        <v>0</v>
      </c>
      <c r="N27" s="25" t="n">
        <v>0</v>
      </c>
      <c r="O27" s="25" t="n">
        <v>0</v>
      </c>
      <c r="P27" s="25" t="n">
        <v>0</v>
      </c>
      <c r="Q27" s="25" t="n">
        <v>0</v>
      </c>
      <c r="R27" s="25" t="n">
        <v>0</v>
      </c>
      <c r="S27" s="25" t="n">
        <v>0</v>
      </c>
      <c r="T27" s="25" t="n">
        <v>0</v>
      </c>
      <c r="U27" s="25" t="n">
        <v>0</v>
      </c>
      <c r="V27" s="25" t="n">
        <v>0</v>
      </c>
      <c r="W27" s="25" t="n">
        <v>0</v>
      </c>
      <c r="X27" s="25" t="n">
        <v>0</v>
      </c>
      <c r="Y27" s="25" t="n">
        <v>0</v>
      </c>
      <c r="Z27" s="25" t="n">
        <v>0</v>
      </c>
      <c r="AA27" s="25" t="n">
        <v>0</v>
      </c>
      <c r="AB27" s="27" t="n">
        <f aca="false">AC27-SUM(F27:AA27)</f>
        <v>0</v>
      </c>
      <c r="AC27" s="25" t="n">
        <v>0</v>
      </c>
      <c r="AD27" s="56" t="n">
        <f aca="false">SUM(F27:AA27)</f>
        <v>0</v>
      </c>
      <c r="AE27" s="2"/>
    </row>
    <row r="28" customFormat="false" ht="15" hidden="false" customHeight="true" outlineLevel="0" collapsed="false">
      <c r="A28" s="21"/>
      <c r="B28" s="15"/>
      <c r="C28" s="15" t="s">
        <v>55</v>
      </c>
      <c r="D28" s="2"/>
      <c r="E28" s="70" t="n">
        <v>301</v>
      </c>
      <c r="F28" s="24" t="s">
        <v>40</v>
      </c>
      <c r="G28" s="24" t="s">
        <v>40</v>
      </c>
      <c r="H28" s="24" t="s">
        <v>40</v>
      </c>
      <c r="I28" s="24" t="s">
        <v>40</v>
      </c>
      <c r="J28" s="25" t="n">
        <v>0</v>
      </c>
      <c r="K28" s="25" t="n">
        <v>0</v>
      </c>
      <c r="L28" s="25" t="n">
        <v>0.1</v>
      </c>
      <c r="M28" s="25" t="n">
        <v>0</v>
      </c>
      <c r="N28" s="25" t="n">
        <v>0</v>
      </c>
      <c r="O28" s="25" t="n">
        <v>0</v>
      </c>
      <c r="P28" s="25" t="n">
        <v>0</v>
      </c>
      <c r="Q28" s="25" t="n">
        <v>0</v>
      </c>
      <c r="R28" s="25" t="n">
        <v>0</v>
      </c>
      <c r="S28" s="25" t="n">
        <v>0</v>
      </c>
      <c r="T28" s="25" t="n">
        <v>0.5</v>
      </c>
      <c r="U28" s="25" t="n">
        <v>0</v>
      </c>
      <c r="V28" s="25" t="n">
        <v>0</v>
      </c>
      <c r="W28" s="25" t="n">
        <v>0</v>
      </c>
      <c r="X28" s="26" t="n">
        <f aca="false">0.2+0.5</f>
        <v>0.7</v>
      </c>
      <c r="Y28" s="25" t="n">
        <v>0.1</v>
      </c>
      <c r="Z28" s="25" t="n">
        <v>0</v>
      </c>
      <c r="AA28" s="25" t="n">
        <v>0</v>
      </c>
      <c r="AB28" s="27" t="n">
        <f aca="false">AC28-SUM(F28:AA28)</f>
        <v>0</v>
      </c>
      <c r="AC28" s="25" t="n">
        <v>1.4</v>
      </c>
      <c r="AD28" s="56" t="n">
        <f aca="false">SUM(F28:AA28)</f>
        <v>1.4</v>
      </c>
      <c r="AE28" s="2"/>
    </row>
    <row r="29" customFormat="false" ht="15" hidden="false" customHeight="true" outlineLevel="0" collapsed="false">
      <c r="A29" s="21"/>
      <c r="B29" s="15" t="s">
        <v>56</v>
      </c>
      <c r="C29" s="2"/>
      <c r="D29" s="2"/>
      <c r="E29" s="70" t="n">
        <v>306</v>
      </c>
      <c r="F29" s="24" t="s">
        <v>40</v>
      </c>
      <c r="G29" s="24" t="s">
        <v>40</v>
      </c>
      <c r="H29" s="24" t="s">
        <v>40</v>
      </c>
      <c r="I29" s="24" t="s">
        <v>40</v>
      </c>
      <c r="J29" s="25" t="n">
        <v>0</v>
      </c>
      <c r="K29" s="25" t="n">
        <v>0</v>
      </c>
      <c r="L29" s="25" t="n">
        <v>0</v>
      </c>
      <c r="M29" s="25" t="n">
        <v>0</v>
      </c>
      <c r="N29" s="25" t="n">
        <v>0</v>
      </c>
      <c r="O29" s="25" t="n">
        <v>0</v>
      </c>
      <c r="P29" s="25" t="n">
        <v>0</v>
      </c>
      <c r="Q29" s="25" t="n">
        <v>0</v>
      </c>
      <c r="R29" s="25" t="n">
        <v>0</v>
      </c>
      <c r="S29" s="25" t="n">
        <v>0</v>
      </c>
      <c r="T29" s="25" t="n">
        <v>0</v>
      </c>
      <c r="U29" s="25" t="n">
        <v>0</v>
      </c>
      <c r="V29" s="25" t="n">
        <v>0</v>
      </c>
      <c r="W29" s="25" t="n">
        <v>0</v>
      </c>
      <c r="X29" s="25" t="n">
        <v>0</v>
      </c>
      <c r="Y29" s="25" t="n">
        <v>0</v>
      </c>
      <c r="Z29" s="25" t="n">
        <v>0</v>
      </c>
      <c r="AA29" s="25" t="n">
        <v>0</v>
      </c>
      <c r="AB29" s="27" t="n">
        <f aca="false">AC29-SUM(F29:AA29)</f>
        <v>0</v>
      </c>
      <c r="AC29" s="25" t="n">
        <v>0</v>
      </c>
      <c r="AD29" s="56" t="n">
        <f aca="false">SUM(F29:AA29)</f>
        <v>0</v>
      </c>
      <c r="AE29" s="2"/>
    </row>
    <row r="30" customFormat="false" ht="15" hidden="false" customHeight="true" outlineLevel="0" collapsed="false">
      <c r="A30" s="21"/>
      <c r="B30" s="15" t="s">
        <v>57</v>
      </c>
      <c r="C30" s="2"/>
      <c r="D30" s="2"/>
      <c r="E30" s="70" t="n">
        <v>401</v>
      </c>
      <c r="F30" s="24" t="s">
        <v>40</v>
      </c>
      <c r="G30" s="24" t="s">
        <v>40</v>
      </c>
      <c r="H30" s="24" t="s">
        <v>40</v>
      </c>
      <c r="I30" s="24" t="s">
        <v>40</v>
      </c>
      <c r="J30" s="25" t="n">
        <v>0.5</v>
      </c>
      <c r="K30" s="25" t="n">
        <v>0.4</v>
      </c>
      <c r="L30" s="25" t="n">
        <v>0.3</v>
      </c>
      <c r="M30" s="25" t="n">
        <v>0.2</v>
      </c>
      <c r="N30" s="25" t="n">
        <v>0.1</v>
      </c>
      <c r="O30" s="25" t="n">
        <v>0</v>
      </c>
      <c r="P30" s="25" t="n">
        <v>0</v>
      </c>
      <c r="Q30" s="25" t="n">
        <v>0</v>
      </c>
      <c r="R30" s="25" t="n">
        <v>0.3</v>
      </c>
      <c r="S30" s="25" t="n">
        <v>0.3</v>
      </c>
      <c r="T30" s="25" t="n">
        <v>0.3</v>
      </c>
      <c r="U30" s="25" t="n">
        <v>0.6</v>
      </c>
      <c r="V30" s="25" t="n">
        <v>0.3</v>
      </c>
      <c r="W30" s="25" t="n">
        <v>0.1</v>
      </c>
      <c r="X30" s="25" t="n">
        <v>0.2</v>
      </c>
      <c r="Y30" s="25" t="n">
        <v>0.6</v>
      </c>
      <c r="Z30" s="25" t="n">
        <v>0.1</v>
      </c>
      <c r="AA30" s="25" t="n">
        <v>0.1</v>
      </c>
      <c r="AB30" s="27" t="n">
        <f aca="false">AC30-SUM(F30:AA30)</f>
        <v>0.2</v>
      </c>
      <c r="AC30" s="25" t="n">
        <v>4.6</v>
      </c>
      <c r="AD30" s="56" t="n">
        <f aca="false">SUM(F30:AA30)</f>
        <v>4.4</v>
      </c>
      <c r="AE30" s="2"/>
    </row>
    <row r="31" customFormat="false" ht="15" hidden="false" customHeight="true" outlineLevel="0" collapsed="false">
      <c r="A31" s="21"/>
      <c r="B31" s="15"/>
      <c r="C31" s="15" t="s">
        <v>136</v>
      </c>
      <c r="D31" s="2"/>
      <c r="E31" s="70" t="n">
        <v>401</v>
      </c>
      <c r="F31" s="24" t="s">
        <v>40</v>
      </c>
      <c r="G31" s="24" t="s">
        <v>40</v>
      </c>
      <c r="H31" s="24" t="s">
        <v>40</v>
      </c>
      <c r="I31" s="24" t="s">
        <v>40</v>
      </c>
      <c r="J31" s="25" t="n">
        <v>0</v>
      </c>
      <c r="K31" s="25" t="n">
        <v>0</v>
      </c>
      <c r="L31" s="25" t="n">
        <v>0</v>
      </c>
      <c r="M31" s="25" t="n">
        <v>0</v>
      </c>
      <c r="N31" s="25" t="n">
        <v>0</v>
      </c>
      <c r="O31" s="25" t="n">
        <v>0</v>
      </c>
      <c r="P31" s="25" t="n">
        <v>0</v>
      </c>
      <c r="Q31" s="25" t="n">
        <v>0</v>
      </c>
      <c r="R31" s="25" t="n">
        <v>0</v>
      </c>
      <c r="S31" s="25" t="n">
        <v>0</v>
      </c>
      <c r="T31" s="25" t="n">
        <v>0</v>
      </c>
      <c r="U31" s="25" t="n">
        <v>0</v>
      </c>
      <c r="V31" s="25" t="n">
        <v>0</v>
      </c>
      <c r="W31" s="25" t="n">
        <v>0</v>
      </c>
      <c r="X31" s="25" t="n">
        <v>0</v>
      </c>
      <c r="Y31" s="25" t="n">
        <v>0</v>
      </c>
      <c r="Z31" s="25" t="n">
        <v>0</v>
      </c>
      <c r="AA31" s="25" t="n">
        <v>0</v>
      </c>
      <c r="AB31" s="27" t="n">
        <f aca="false">AC31-SUM(F31:AA31)</f>
        <v>0</v>
      </c>
      <c r="AC31" s="25" t="n">
        <v>0</v>
      </c>
      <c r="AD31" s="56" t="n">
        <f aca="false">SUM(F31:AA31)</f>
        <v>0</v>
      </c>
      <c r="AE31" s="2"/>
    </row>
    <row r="32" customFormat="false" ht="15" hidden="false" customHeight="true" outlineLevel="0" collapsed="false">
      <c r="A32" s="21"/>
      <c r="B32" s="15"/>
      <c r="C32" s="15" t="s">
        <v>136</v>
      </c>
      <c r="D32" s="2"/>
      <c r="E32" s="70" t="n">
        <v>401</v>
      </c>
      <c r="F32" s="24" t="s">
        <v>40</v>
      </c>
      <c r="G32" s="24" t="s">
        <v>40</v>
      </c>
      <c r="H32" s="24" t="s">
        <v>40</v>
      </c>
      <c r="I32" s="24" t="s">
        <v>40</v>
      </c>
      <c r="J32" s="25" t="n">
        <v>0</v>
      </c>
      <c r="K32" s="25" t="n">
        <v>0</v>
      </c>
      <c r="L32" s="25" t="n">
        <v>0</v>
      </c>
      <c r="M32" s="25" t="n">
        <v>0</v>
      </c>
      <c r="N32" s="25" t="n">
        <v>0</v>
      </c>
      <c r="O32" s="25" t="n">
        <v>0</v>
      </c>
      <c r="P32" s="25" t="n">
        <v>0</v>
      </c>
      <c r="Q32" s="25" t="n">
        <v>0</v>
      </c>
      <c r="R32" s="25" t="n">
        <v>0</v>
      </c>
      <c r="S32" s="25" t="n">
        <v>0</v>
      </c>
      <c r="T32" s="25" t="n">
        <v>0</v>
      </c>
      <c r="U32" s="25" t="n">
        <v>0</v>
      </c>
      <c r="V32" s="25" t="n">
        <v>0</v>
      </c>
      <c r="W32" s="25" t="n">
        <v>0</v>
      </c>
      <c r="X32" s="25" t="n">
        <v>0</v>
      </c>
      <c r="Y32" s="25" t="n">
        <v>0</v>
      </c>
      <c r="Z32" s="25" t="n">
        <v>0</v>
      </c>
      <c r="AA32" s="25" t="n">
        <v>0</v>
      </c>
      <c r="AB32" s="27" t="n">
        <f aca="false">AC32-SUM(F32:AA32)</f>
        <v>0</v>
      </c>
      <c r="AC32" s="25" t="n">
        <v>0</v>
      </c>
      <c r="AD32" s="56" t="n">
        <f aca="false">SUM(F32:AA32)</f>
        <v>0</v>
      </c>
      <c r="AE32" s="2"/>
    </row>
    <row r="33" customFormat="false" ht="15" hidden="false" customHeight="true" outlineLevel="0" collapsed="false">
      <c r="A33" s="21"/>
      <c r="B33" s="15" t="s">
        <v>289</v>
      </c>
      <c r="C33" s="2"/>
      <c r="D33" s="2"/>
      <c r="E33" s="70" t="n">
        <v>308</v>
      </c>
      <c r="F33" s="24" t="s">
        <v>40</v>
      </c>
      <c r="G33" s="24" t="s">
        <v>40</v>
      </c>
      <c r="H33" s="24" t="s">
        <v>40</v>
      </c>
      <c r="I33" s="24" t="s">
        <v>40</v>
      </c>
      <c r="J33" s="25" t="n">
        <v>0</v>
      </c>
      <c r="K33" s="25" t="n">
        <v>0</v>
      </c>
      <c r="L33" s="25" t="n">
        <v>0</v>
      </c>
      <c r="M33" s="25" t="n">
        <v>0</v>
      </c>
      <c r="N33" s="25" t="n">
        <v>0</v>
      </c>
      <c r="O33" s="25" t="n">
        <v>0</v>
      </c>
      <c r="P33" s="25" t="n">
        <v>0</v>
      </c>
      <c r="Q33" s="25" t="n">
        <v>0</v>
      </c>
      <c r="R33" s="25" t="n">
        <v>0</v>
      </c>
      <c r="S33" s="25" t="n">
        <v>0</v>
      </c>
      <c r="T33" s="25" t="n">
        <v>0</v>
      </c>
      <c r="U33" s="25" t="n">
        <v>0</v>
      </c>
      <c r="V33" s="25" t="n">
        <v>0</v>
      </c>
      <c r="W33" s="25" t="n">
        <v>0</v>
      </c>
      <c r="X33" s="25" t="n">
        <v>0</v>
      </c>
      <c r="Y33" s="25" t="n">
        <v>0.2</v>
      </c>
      <c r="Z33" s="25" t="n">
        <v>0.2</v>
      </c>
      <c r="AA33" s="25" t="n">
        <v>0.3</v>
      </c>
      <c r="AB33" s="27" t="n">
        <f aca="false">AC33-SUM(F33:AA33)</f>
        <v>0.7</v>
      </c>
      <c r="AC33" s="25" t="n">
        <v>1.4</v>
      </c>
      <c r="AD33" s="56" t="n">
        <f aca="false">SUM(F33:AA33)</f>
        <v>0.7</v>
      </c>
      <c r="AE33" s="2"/>
    </row>
    <row r="34" customFormat="false" ht="15" hidden="false" customHeight="true" outlineLevel="0" collapsed="false">
      <c r="A34" s="21"/>
      <c r="B34" s="15" t="s">
        <v>109</v>
      </c>
      <c r="C34" s="2"/>
      <c r="D34" s="2"/>
      <c r="E34" s="70" t="n">
        <v>305</v>
      </c>
      <c r="F34" s="24" t="s">
        <v>40</v>
      </c>
      <c r="G34" s="24" t="s">
        <v>40</v>
      </c>
      <c r="H34" s="24" t="s">
        <v>40</v>
      </c>
      <c r="I34" s="24" t="s">
        <v>40</v>
      </c>
      <c r="J34" s="25" t="n">
        <v>0.2</v>
      </c>
      <c r="K34" s="25" t="n">
        <v>0.2</v>
      </c>
      <c r="L34" s="25" t="n">
        <v>0.2</v>
      </c>
      <c r="M34" s="25" t="n">
        <v>0.1</v>
      </c>
      <c r="N34" s="25" t="n">
        <v>0.2</v>
      </c>
      <c r="O34" s="25" t="n">
        <v>0.2</v>
      </c>
      <c r="P34" s="25" t="n">
        <v>0.1</v>
      </c>
      <c r="Q34" s="25" t="n">
        <v>0.1</v>
      </c>
      <c r="R34" s="25" t="n">
        <v>1</v>
      </c>
      <c r="S34" s="25" t="n">
        <v>0.2</v>
      </c>
      <c r="T34" s="25" t="n">
        <v>0.2</v>
      </c>
      <c r="U34" s="25" t="n">
        <v>0.1</v>
      </c>
      <c r="V34" s="25" t="n">
        <v>0.2</v>
      </c>
      <c r="W34" s="25" t="n">
        <v>0.1</v>
      </c>
      <c r="X34" s="25" t="n">
        <v>0.2</v>
      </c>
      <c r="Y34" s="25" t="n">
        <v>0.2</v>
      </c>
      <c r="Z34" s="25" t="n">
        <v>0.3</v>
      </c>
      <c r="AA34" s="25" t="n">
        <v>0.2</v>
      </c>
      <c r="AB34" s="27" t="n">
        <f aca="false">AC34-SUM(F34:AA34)</f>
        <v>0.9</v>
      </c>
      <c r="AC34" s="25" t="n">
        <v>4.9</v>
      </c>
      <c r="AD34" s="56" t="n">
        <f aca="false">SUM(F34:AA34)</f>
        <v>4</v>
      </c>
      <c r="AE34" s="2"/>
    </row>
    <row r="35" customFormat="false" ht="15" hidden="false" customHeight="true" outlineLevel="0" collapsed="false">
      <c r="A35" s="21"/>
      <c r="B35" s="15" t="s">
        <v>62</v>
      </c>
      <c r="C35" s="2"/>
      <c r="D35" s="2"/>
      <c r="E35" s="70" t="n">
        <v>307</v>
      </c>
      <c r="F35" s="24" t="s">
        <v>40</v>
      </c>
      <c r="G35" s="24" t="s">
        <v>40</v>
      </c>
      <c r="H35" s="24" t="s">
        <v>40</v>
      </c>
      <c r="I35" s="24" t="s">
        <v>40</v>
      </c>
      <c r="J35" s="25" t="n">
        <v>0</v>
      </c>
      <c r="K35" s="25" t="n">
        <v>0</v>
      </c>
      <c r="L35" s="25" t="n">
        <v>0</v>
      </c>
      <c r="M35" s="25" t="n">
        <v>0</v>
      </c>
      <c r="N35" s="25" t="n">
        <v>0</v>
      </c>
      <c r="O35" s="25" t="n">
        <v>0</v>
      </c>
      <c r="P35" s="25" t="n">
        <v>0</v>
      </c>
      <c r="Q35" s="25" t="n">
        <v>0</v>
      </c>
      <c r="R35" s="25" t="n">
        <v>0</v>
      </c>
      <c r="S35" s="25" t="n">
        <v>5</v>
      </c>
      <c r="T35" s="25" t="n">
        <v>0</v>
      </c>
      <c r="U35" s="25" t="n">
        <v>0</v>
      </c>
      <c r="V35" s="25" t="n">
        <v>0</v>
      </c>
      <c r="W35" s="25" t="n">
        <v>0</v>
      </c>
      <c r="X35" s="25" t="n">
        <v>0</v>
      </c>
      <c r="Y35" s="25" t="n">
        <v>0</v>
      </c>
      <c r="Z35" s="25" t="n">
        <v>0</v>
      </c>
      <c r="AA35" s="25" t="n">
        <v>0</v>
      </c>
      <c r="AB35" s="27" t="n">
        <f aca="false">AC35-SUM(F35:AA35)</f>
        <v>0</v>
      </c>
      <c r="AC35" s="25" t="n">
        <v>5</v>
      </c>
      <c r="AD35" s="56" t="n">
        <f aca="false">SUM(F35:AA35)</f>
        <v>5</v>
      </c>
      <c r="AE35" s="2"/>
    </row>
    <row r="36" customFormat="false" ht="15" hidden="false" customHeight="true" outlineLevel="0" collapsed="false">
      <c r="A36" s="21"/>
      <c r="B36" s="15" t="s">
        <v>138</v>
      </c>
      <c r="C36" s="2"/>
      <c r="D36" s="2"/>
      <c r="E36" s="70"/>
      <c r="F36" s="24" t="s">
        <v>40</v>
      </c>
      <c r="G36" s="24" t="s">
        <v>40</v>
      </c>
      <c r="H36" s="24" t="s">
        <v>40</v>
      </c>
      <c r="I36" s="24" t="s">
        <v>40</v>
      </c>
      <c r="J36" s="25" t="n">
        <v>0</v>
      </c>
      <c r="K36" s="25" t="n">
        <v>0</v>
      </c>
      <c r="L36" s="25" t="n">
        <v>0</v>
      </c>
      <c r="M36" s="25" t="n">
        <v>0</v>
      </c>
      <c r="N36" s="25" t="n">
        <v>0</v>
      </c>
      <c r="O36" s="25" t="n">
        <v>0</v>
      </c>
      <c r="P36" s="25" t="n">
        <v>0</v>
      </c>
      <c r="Q36" s="25" t="n">
        <v>0</v>
      </c>
      <c r="R36" s="25" t="n">
        <v>0</v>
      </c>
      <c r="S36" s="25" t="n">
        <v>0</v>
      </c>
      <c r="T36" s="25" t="n">
        <v>0</v>
      </c>
      <c r="U36" s="25" t="n">
        <v>0</v>
      </c>
      <c r="V36" s="25" t="n">
        <v>0</v>
      </c>
      <c r="W36" s="25" t="n">
        <v>0</v>
      </c>
      <c r="X36" s="25" t="n">
        <v>0</v>
      </c>
      <c r="Y36" s="25" t="n">
        <v>0</v>
      </c>
      <c r="Z36" s="25" t="n">
        <v>0</v>
      </c>
      <c r="AA36" s="25" t="n">
        <v>0</v>
      </c>
      <c r="AB36" s="27" t="n">
        <f aca="false">AC36-SUM(F36:AA36)</f>
        <v>0</v>
      </c>
      <c r="AC36" s="25" t="n">
        <v>0</v>
      </c>
      <c r="AD36" s="56" t="n">
        <f aca="false">SUM(F36:AA36)</f>
        <v>0</v>
      </c>
      <c r="AE36" s="2"/>
    </row>
    <row r="37" customFormat="false" ht="15" hidden="false" customHeight="true" outlineLevel="0" collapsed="false">
      <c r="A37" s="21"/>
      <c r="B37" s="15" t="s">
        <v>138</v>
      </c>
      <c r="C37" s="2"/>
      <c r="D37" s="2"/>
      <c r="E37" s="70"/>
      <c r="F37" s="24" t="s">
        <v>40</v>
      </c>
      <c r="G37" s="24" t="s">
        <v>40</v>
      </c>
      <c r="H37" s="24" t="s">
        <v>40</v>
      </c>
      <c r="I37" s="24" t="s">
        <v>40</v>
      </c>
      <c r="J37" s="25" t="n">
        <v>0</v>
      </c>
      <c r="K37" s="25" t="n">
        <v>0</v>
      </c>
      <c r="L37" s="25" t="n">
        <v>0</v>
      </c>
      <c r="M37" s="25" t="n">
        <v>0</v>
      </c>
      <c r="N37" s="25" t="n">
        <v>0</v>
      </c>
      <c r="O37" s="25" t="n">
        <v>0</v>
      </c>
      <c r="P37" s="25" t="n">
        <v>0</v>
      </c>
      <c r="Q37" s="25" t="n">
        <v>0</v>
      </c>
      <c r="R37" s="25" t="n">
        <v>0</v>
      </c>
      <c r="S37" s="25" t="n">
        <v>0</v>
      </c>
      <c r="T37" s="25" t="n">
        <v>0</v>
      </c>
      <c r="U37" s="25" t="n">
        <v>0</v>
      </c>
      <c r="V37" s="25" t="n">
        <v>0</v>
      </c>
      <c r="W37" s="25" t="n">
        <v>0</v>
      </c>
      <c r="X37" s="25" t="n">
        <v>0</v>
      </c>
      <c r="Y37" s="25" t="n">
        <v>0</v>
      </c>
      <c r="Z37" s="25" t="n">
        <v>0</v>
      </c>
      <c r="AA37" s="25" t="n">
        <v>0</v>
      </c>
      <c r="AB37" s="27" t="n">
        <f aca="false">AC37-SUM(F37:AA37)</f>
        <v>0</v>
      </c>
      <c r="AC37" s="25" t="n">
        <v>0</v>
      </c>
      <c r="AD37" s="56" t="n">
        <f aca="false">SUM(F37:AA37)</f>
        <v>0</v>
      </c>
      <c r="AE37" s="2"/>
    </row>
    <row r="38" customFormat="false" ht="15" hidden="false" customHeight="true" outlineLevel="0" collapsed="false">
      <c r="A38" s="21"/>
      <c r="B38" s="15" t="s">
        <v>138</v>
      </c>
      <c r="C38" s="2"/>
      <c r="D38" s="2"/>
      <c r="E38" s="70"/>
      <c r="F38" s="24" t="s">
        <v>40</v>
      </c>
      <c r="G38" s="24" t="s">
        <v>40</v>
      </c>
      <c r="H38" s="24" t="s">
        <v>40</v>
      </c>
      <c r="I38" s="24" t="s">
        <v>40</v>
      </c>
      <c r="J38" s="25" t="n">
        <v>0</v>
      </c>
      <c r="K38" s="25" t="n">
        <v>0</v>
      </c>
      <c r="L38" s="25" t="n">
        <v>0</v>
      </c>
      <c r="M38" s="25" t="n">
        <v>0</v>
      </c>
      <c r="N38" s="25" t="n">
        <v>0</v>
      </c>
      <c r="O38" s="25" t="n">
        <v>0</v>
      </c>
      <c r="P38" s="25" t="n">
        <v>0</v>
      </c>
      <c r="Q38" s="25" t="n">
        <v>0</v>
      </c>
      <c r="R38" s="25" t="n">
        <v>0</v>
      </c>
      <c r="S38" s="25" t="n">
        <v>0</v>
      </c>
      <c r="T38" s="25" t="n">
        <v>0</v>
      </c>
      <c r="U38" s="25" t="n">
        <v>0</v>
      </c>
      <c r="V38" s="25" t="n">
        <v>0</v>
      </c>
      <c r="W38" s="25" t="n">
        <v>0</v>
      </c>
      <c r="X38" s="25" t="n">
        <v>0</v>
      </c>
      <c r="Y38" s="25" t="n">
        <v>0</v>
      </c>
      <c r="Z38" s="25" t="n">
        <v>0</v>
      </c>
      <c r="AA38" s="25" t="n">
        <v>0</v>
      </c>
      <c r="AB38" s="27" t="n">
        <f aca="false">AC38-SUM(F38:AA38)</f>
        <v>0</v>
      </c>
      <c r="AC38" s="25" t="n">
        <v>0</v>
      </c>
      <c r="AD38" s="56" t="n">
        <f aca="false">SUM(F38:AA38)</f>
        <v>0</v>
      </c>
      <c r="AE38" s="2"/>
    </row>
    <row r="39" customFormat="false" ht="15" hidden="false" customHeight="true" outlineLevel="0" collapsed="false">
      <c r="A39" s="21"/>
      <c r="B39" s="15" t="s">
        <v>65</v>
      </c>
      <c r="C39" s="2"/>
      <c r="D39" s="2"/>
      <c r="E39" s="70" t="n">
        <v>306</v>
      </c>
      <c r="F39" s="32" t="s">
        <v>40</v>
      </c>
      <c r="G39" s="32" t="s">
        <v>40</v>
      </c>
      <c r="H39" s="32" t="s">
        <v>40</v>
      </c>
      <c r="I39" s="32" t="s">
        <v>40</v>
      </c>
      <c r="J39" s="39" t="n">
        <v>0</v>
      </c>
      <c r="K39" s="39" t="n">
        <v>0</v>
      </c>
      <c r="L39" s="39" t="n">
        <v>0</v>
      </c>
      <c r="M39" s="39" t="n">
        <v>0</v>
      </c>
      <c r="N39" s="39" t="n">
        <v>0</v>
      </c>
      <c r="O39" s="39" t="n">
        <v>0</v>
      </c>
      <c r="P39" s="39" t="n">
        <v>0</v>
      </c>
      <c r="Q39" s="39" t="n">
        <v>0</v>
      </c>
      <c r="R39" s="39" t="n">
        <v>0</v>
      </c>
      <c r="S39" s="39" t="n">
        <v>0</v>
      </c>
      <c r="T39" s="39" t="n">
        <v>0</v>
      </c>
      <c r="U39" s="39" t="n">
        <v>0</v>
      </c>
      <c r="V39" s="39" t="n">
        <v>0</v>
      </c>
      <c r="W39" s="39" t="n">
        <v>0</v>
      </c>
      <c r="X39" s="39" t="n">
        <v>0</v>
      </c>
      <c r="Y39" s="39" t="n">
        <v>0</v>
      </c>
      <c r="Z39" s="39" t="n">
        <v>0</v>
      </c>
      <c r="AA39" s="39" t="n">
        <v>0</v>
      </c>
      <c r="AB39" s="34" t="n">
        <f aca="false">AC39-SUM(F39:AA39)</f>
        <v>0</v>
      </c>
      <c r="AC39" s="33" t="n">
        <v>0</v>
      </c>
      <c r="AD39" s="44" t="n">
        <f aca="false">SUM(F39:AA39)</f>
        <v>0</v>
      </c>
      <c r="AE39" s="2"/>
    </row>
    <row r="40" customFormat="false" ht="3.95" hidden="false" customHeight="true" outlineLevel="0" collapsed="false">
      <c r="A40" s="21"/>
      <c r="B40" s="2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2"/>
      <c r="AE40" s="2"/>
    </row>
    <row r="41" customFormat="false" ht="15" hidden="false" customHeight="true" outlineLevel="0" collapsed="false">
      <c r="A41" s="21"/>
      <c r="B41" s="21"/>
      <c r="C41" s="20" t="s">
        <v>66</v>
      </c>
      <c r="D41" s="2"/>
      <c r="E41" s="2"/>
      <c r="F41" s="37" t="n">
        <f aca="false">SUM(F25:F39)</f>
        <v>0</v>
      </c>
      <c r="G41" s="37" t="n">
        <f aca="false">SUM(G25:G39)</f>
        <v>0</v>
      </c>
      <c r="H41" s="37" t="n">
        <f aca="false">SUM(H25:H39)</f>
        <v>0</v>
      </c>
      <c r="I41" s="37" t="n">
        <f aca="false">SUM(I25:I39)</f>
        <v>0</v>
      </c>
      <c r="J41" s="37" t="n">
        <f aca="false">SUM(J25:J39)</f>
        <v>0.9</v>
      </c>
      <c r="K41" s="37" t="n">
        <f aca="false">SUM(K25:K39)</f>
        <v>0.6</v>
      </c>
      <c r="L41" s="37" t="n">
        <f aca="false">SUM(L25:L39)</f>
        <v>0.6</v>
      </c>
      <c r="M41" s="37" t="n">
        <f aca="false">SUM(M25:M39)</f>
        <v>0.3</v>
      </c>
      <c r="N41" s="37" t="n">
        <f aca="false">SUM(N25:N39)</f>
        <v>0.3</v>
      </c>
      <c r="O41" s="37" t="n">
        <f aca="false">SUM(O25:O39)</f>
        <v>2.9</v>
      </c>
      <c r="P41" s="37" t="n">
        <f aca="false">SUM(P25:P39)</f>
        <v>0.1</v>
      </c>
      <c r="Q41" s="37" t="n">
        <f aca="false">SUM(Q25:Q39)</f>
        <v>0.1</v>
      </c>
      <c r="R41" s="37" t="n">
        <f aca="false">SUM(R25:R39)</f>
        <v>1.3</v>
      </c>
      <c r="S41" s="37" t="n">
        <f aca="false">SUM(S25:S39)</f>
        <v>5.5</v>
      </c>
      <c r="T41" s="37" t="n">
        <f aca="false">SUM(T25:T39)</f>
        <v>1</v>
      </c>
      <c r="U41" s="37" t="n">
        <f aca="false">SUM(U25:U39)</f>
        <v>0.7</v>
      </c>
      <c r="V41" s="37" t="n">
        <f aca="false">SUM(V25:V39)</f>
        <v>1.5</v>
      </c>
      <c r="W41" s="37" t="n">
        <f aca="false">SUM(W25:W39)</f>
        <v>0.2</v>
      </c>
      <c r="X41" s="37" t="n">
        <f aca="false">SUM(X25:X39)</f>
        <v>1.1</v>
      </c>
      <c r="Y41" s="37" t="n">
        <f aca="false">SUM(Y25:Y39)</f>
        <v>1.1</v>
      </c>
      <c r="Z41" s="37" t="n">
        <f aca="false">SUM(Z25:Z39)</f>
        <v>0.6</v>
      </c>
      <c r="AA41" s="37" t="n">
        <f aca="false">SUM(AA25:AA39)</f>
        <v>0.6</v>
      </c>
      <c r="AB41" s="37" t="n">
        <f aca="false">SUM(AB25:AB39)</f>
        <v>1.8</v>
      </c>
      <c r="AC41" s="37" t="n">
        <f aca="false">SUM(AC25:AC39)</f>
        <v>21.2</v>
      </c>
      <c r="AD41" s="37" t="n">
        <f aca="false">SUM(AD25:AD39)</f>
        <v>19.4</v>
      </c>
      <c r="AE41" s="2"/>
    </row>
    <row r="42" customFormat="false" ht="15" hidden="false" customHeight="true" outlineLevel="0" collapsed="false">
      <c r="A42" s="21"/>
      <c r="B42" s="21"/>
      <c r="C42" s="2"/>
      <c r="D42" s="2"/>
      <c r="E42" s="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"/>
    </row>
    <row r="43" customFormat="false" ht="15" hidden="false" customHeight="true" outlineLevel="0" collapsed="false">
      <c r="A43" s="40" t="s">
        <v>67</v>
      </c>
      <c r="B43" s="41"/>
      <c r="C43" s="42"/>
      <c r="D43" s="42"/>
      <c r="E43" s="42"/>
      <c r="F43" s="43" t="n">
        <f aca="false">F22-F41</f>
        <v>0</v>
      </c>
      <c r="G43" s="43" t="n">
        <f aca="false">G22-G41</f>
        <v>0</v>
      </c>
      <c r="H43" s="43" t="n">
        <f aca="false">H22-H41</f>
        <v>0</v>
      </c>
      <c r="I43" s="43" t="n">
        <f aca="false">I22-I41</f>
        <v>0</v>
      </c>
      <c r="J43" s="43" t="n">
        <f aca="false">J22-J41</f>
        <v>-0.6</v>
      </c>
      <c r="K43" s="43" t="n">
        <f aca="false">K22-K41</f>
        <v>-0.4</v>
      </c>
      <c r="L43" s="43" t="n">
        <f aca="false">L22-L41</f>
        <v>-0.6</v>
      </c>
      <c r="M43" s="43" t="n">
        <f aca="false">M22-M41</f>
        <v>0</v>
      </c>
      <c r="N43" s="43" t="n">
        <f aca="false">N22-N41</f>
        <v>3.7</v>
      </c>
      <c r="O43" s="43" t="n">
        <f aca="false">O22-O41</f>
        <v>-2.9</v>
      </c>
      <c r="P43" s="43" t="n">
        <f aca="false">P22-P41</f>
        <v>0</v>
      </c>
      <c r="Q43" s="43" t="n">
        <f aca="false">Q22-Q41</f>
        <v>-0.1</v>
      </c>
      <c r="R43" s="43" t="n">
        <f aca="false">R22-R41</f>
        <v>12.6</v>
      </c>
      <c r="S43" s="43" t="n">
        <f aca="false">S22-S41</f>
        <v>-5.2</v>
      </c>
      <c r="T43" s="43" t="n">
        <f aca="false">T22-T41</f>
        <v>-0.7</v>
      </c>
      <c r="U43" s="43" t="n">
        <f aca="false">U22-U41</f>
        <v>1.8</v>
      </c>
      <c r="V43" s="43" t="n">
        <f aca="false">V22-V41</f>
        <v>-1.3</v>
      </c>
      <c r="W43" s="43" t="n">
        <f aca="false">W22-W41</f>
        <v>-0.1</v>
      </c>
      <c r="X43" s="43" t="n">
        <f aca="false">X22-X41</f>
        <v>4.7</v>
      </c>
      <c r="Y43" s="43" t="n">
        <f aca="false">Y22-Y41</f>
        <v>0.3</v>
      </c>
      <c r="Z43" s="43" t="n">
        <f aca="false">Z22-Z41</f>
        <v>0</v>
      </c>
      <c r="AA43" s="43" t="n">
        <f aca="false">AA22-AA41</f>
        <v>-0.6</v>
      </c>
      <c r="AB43" s="43" t="n">
        <f aca="false">AB22-AB41</f>
        <v>0</v>
      </c>
      <c r="AC43" s="43" t="n">
        <f aca="false">AC22-AC41</f>
        <v>10.6</v>
      </c>
      <c r="AD43" s="43" t="n">
        <f aca="false">AD22-AD41</f>
        <v>10.6</v>
      </c>
      <c r="AE43" s="2"/>
    </row>
    <row r="44" customFormat="false" ht="12.75" hidden="false" customHeight="true" outlineLevel="0" collapsed="false">
      <c r="A44" s="40"/>
      <c r="B44" s="41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2"/>
    </row>
    <row r="45" customFormat="false" ht="12" hidden="false" customHeight="true" outlineLevel="0" collapsed="false">
      <c r="A45" s="40"/>
      <c r="B45" s="20"/>
      <c r="C45" s="42"/>
      <c r="D45" s="42"/>
      <c r="E45" s="42"/>
      <c r="F45" s="32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4"/>
      <c r="AC45" s="33"/>
      <c r="AD45" s="44"/>
      <c r="AE45" s="2"/>
    </row>
    <row r="46" customFormat="false" ht="12" hidden="false" customHeight="true" outlineLevel="0" collapsed="false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2"/>
    </row>
    <row r="47" customFormat="false" ht="12" hidden="false" customHeight="true" outlineLevel="0" collapsed="false">
      <c r="A47" s="40"/>
      <c r="B47" s="41"/>
      <c r="C47" s="42"/>
      <c r="D47" s="42"/>
      <c r="E47" s="42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2"/>
    </row>
    <row r="48" customFormat="false" ht="12" hidden="false" customHeight="true" outlineLevel="0" collapsed="false">
      <c r="A48" s="40"/>
      <c r="B48" s="41"/>
      <c r="C48" s="42"/>
      <c r="D48" s="42"/>
      <c r="E48" s="42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2"/>
    </row>
    <row r="49" customFormat="false" ht="12" hidden="false" customHeight="true" outlineLevel="0" collapsed="false">
      <c r="A49" s="40"/>
      <c r="B49" s="41"/>
      <c r="C49" s="42"/>
      <c r="D49" s="42"/>
      <c r="E49" s="42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2"/>
    </row>
    <row r="50" customFormat="false" ht="12" hidden="false" customHeight="true" outlineLevel="0" collapsed="false">
      <c r="A50" s="40"/>
      <c r="B50" s="41"/>
      <c r="C50" s="42"/>
      <c r="D50" s="42"/>
      <c r="E50" s="42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2"/>
    </row>
    <row r="51" customFormat="false" ht="12" hidden="false" customHeight="true" outlineLevel="0" collapsed="false">
      <c r="A51" s="40"/>
      <c r="B51" s="41"/>
      <c r="C51" s="42"/>
      <c r="D51" s="42"/>
      <c r="E51" s="42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2"/>
    </row>
    <row r="52" customFormat="false" ht="12" hidden="false" customHeight="true" outlineLevel="0" collapsed="false">
      <c r="A52" s="40"/>
      <c r="B52" s="41"/>
      <c r="C52" s="42"/>
      <c r="D52" s="42"/>
      <c r="E52" s="42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2"/>
    </row>
    <row r="53" customFormat="false" ht="12" hidden="false" customHeight="true" outlineLevel="0" collapsed="false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2"/>
    </row>
    <row r="54" customFormat="false" ht="12" hidden="false" customHeight="true" outlineLevel="0" collapsed="false">
      <c r="A54" s="40"/>
      <c r="B54" s="41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2"/>
    </row>
    <row r="55" customFormat="false" ht="12" hidden="false" customHeight="true" outlineLevel="0" collapsed="false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2"/>
    </row>
    <row r="56" customFormat="false" ht="12" hidden="false" customHeight="true" outlineLevel="0" collapsed="false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2"/>
    </row>
    <row r="57" customFormat="false" ht="12" hidden="false" customHeight="true" outlineLevel="0" collapsed="false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5" t="n">
        <f aca="true">NOW()</f>
        <v>45926.9584546248</v>
      </c>
      <c r="AE57" s="2"/>
    </row>
    <row r="58" customFormat="false" ht="12" hidden="false" customHeight="true" outlineLevel="0" collapsed="false">
      <c r="A58" s="46" t="str">
        <f aca="true">CELL("FILENAME")</f>
        <v>'file:///mnt/12tb/@roms/datasets/enron/EDRM Enron Email Data Set v2 XML/filtered-attachments/xls/NNG_TWDAY01.xls'#$NNG-Sep</v>
      </c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7" t="n">
        <f aca="true">NOW()</f>
        <v>45926.958454625</v>
      </c>
      <c r="AE58" s="2"/>
    </row>
    <row r="59" customFormat="false" ht="3.95" hidden="false" customHeight="true" outlineLevel="0" collapsed="false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2"/>
      <c r="AE59" s="2"/>
    </row>
    <row r="60" customFormat="false" ht="14.65" hidden="false" customHeight="false" outlineLevel="0" collapsed="false">
      <c r="AD60" s="48"/>
    </row>
    <row r="61" customFormat="false" ht="14.65" hidden="false" customHeight="false" outlineLevel="0" collapsed="false">
      <c r="AD61" s="48"/>
    </row>
    <row r="62" customFormat="false" ht="12" hidden="false" customHeight="true" outlineLevel="0" collapsed="false">
      <c r="B62" s="49"/>
      <c r="C62" s="49"/>
    </row>
    <row r="63" customFormat="false" ht="12" hidden="false" customHeight="true" outlineLevel="0" collapsed="false">
      <c r="C63" s="49"/>
    </row>
    <row r="64" customFormat="false" ht="12" hidden="false" customHeight="true" outlineLevel="0" collapsed="false">
      <c r="C64" s="49"/>
    </row>
    <row r="65" customFormat="false" ht="12" hidden="false" customHeight="true" outlineLevel="0" collapsed="false"/>
    <row r="68" customFormat="false" ht="12" hidden="false" customHeight="true" outlineLevel="0" collapsed="false">
      <c r="B68" s="49"/>
      <c r="C68" s="49"/>
    </row>
    <row r="69" customFormat="false" ht="12" hidden="false" customHeight="true" outlineLevel="0" collapsed="false">
      <c r="C69" s="49"/>
    </row>
    <row r="70" customFormat="false" ht="12" hidden="false" customHeight="true" outlineLevel="0" collapsed="false">
      <c r="C70" s="49"/>
    </row>
    <row r="71" customFormat="false" ht="12" hidden="false" customHeight="true" outlineLevel="0" collapsed="false">
      <c r="C71" s="49"/>
    </row>
    <row r="72" customFormat="false" ht="14.65" hidden="false" customHeight="false" outlineLevel="0" collapsed="false">
      <c r="C72" s="49"/>
    </row>
    <row r="73" customFormat="false" ht="14.65" hidden="false" customHeight="false" outlineLevel="0" collapsed="false">
      <c r="C73" s="49"/>
    </row>
    <row r="74" customFormat="false" ht="12" hidden="false" customHeight="true" outlineLevel="0" collapsed="false">
      <c r="C74" s="49"/>
    </row>
    <row r="75" customFormat="false" ht="12" hidden="false" customHeight="true" outlineLevel="0" collapsed="false"/>
    <row r="76" customFormat="false" ht="12" hidden="false" customHeight="true" outlineLevel="0" collapsed="false"/>
    <row r="77" customFormat="false" ht="12" hidden="false" customHeight="true" outlineLevel="0" collapsed="false"/>
    <row r="78" customFormat="false" ht="12" hidden="false" customHeight="true" outlineLevel="0" collapsed="false"/>
    <row r="79" customFormat="false" ht="12" hidden="false" customHeight="true" outlineLevel="0" collapsed="false"/>
    <row r="80" customFormat="false" ht="12" hidden="false" customHeight="true" outlineLevel="0" collapsed="false"/>
    <row r="81" customFormat="false" ht="12" hidden="false" customHeight="true" outlineLevel="0" collapsed="false"/>
    <row r="82" customFormat="false" ht="12" hidden="false" customHeight="true" outlineLevel="0" collapsed="false"/>
    <row r="83" customFormat="false" ht="12" hidden="false" customHeight="true" outlineLevel="0" collapsed="false"/>
    <row r="84" customFormat="false" ht="3.95" hidden="false" customHeight="true" outlineLevel="0" collapsed="false"/>
    <row r="85" customFormat="false" ht="12" hidden="false" customHeight="true" outlineLevel="0" collapsed="false"/>
    <row r="86" customFormat="false" ht="3.95" hidden="false" customHeight="true" outlineLevel="0" collapsed="false"/>
    <row r="87" customFormat="false" ht="12" hidden="false" customHeight="true" outlineLevel="0" collapsed="false"/>
    <row r="88" customFormat="false" ht="12" hidden="false" customHeight="true" outlineLevel="0" collapsed="false"/>
    <row r="90" customFormat="false" ht="12" hidden="false" customHeight="true" outlineLevel="0" collapsed="false"/>
    <row r="93" customFormat="false" ht="12" hidden="false" customHeight="true" outlineLevel="0" collapsed="false"/>
    <row r="96" customFormat="false" ht="12" hidden="false" customHeight="true" outlineLevel="0" collapsed="false"/>
    <row r="97" customFormat="false" ht="12" hidden="false" customHeight="true" outlineLevel="0" collapsed="false"/>
    <row r="99" customFormat="false" ht="12" hidden="false" customHeight="true" outlineLevel="0" collapsed="false"/>
    <row r="101" customFormat="false" ht="12" hidden="false" customHeight="true" outlineLevel="0" collapsed="false"/>
    <row r="102" customFormat="false" ht="12" hidden="false" customHeight="true" outlineLevel="0" collapsed="false"/>
    <row r="103" customFormat="false" ht="12" hidden="false" customHeight="true" outlineLevel="0" collapsed="false"/>
    <row r="105" customFormat="false" ht="12" hidden="false" customHeight="true" outlineLevel="0" collapsed="false"/>
    <row r="109" customFormat="false" ht="12" hidden="false" customHeight="true" outlineLevel="0" collapsed="false"/>
    <row r="110" customFormat="false" ht="3.95" hidden="false" customHeight="true" outlineLevel="0" collapsed="false"/>
    <row r="112" customFormat="false" ht="6" hidden="false" customHeight="true" outlineLevel="0" collapsed="false"/>
    <row r="114" customFormat="false" ht="6" hidden="false" customHeight="true" outlineLevel="0" collapsed="false"/>
    <row r="115" customFormat="false" ht="12" hidden="false" customHeight="true" outlineLevel="0" collapsed="false"/>
    <row r="116" customFormat="false" ht="12" hidden="false" customHeight="true" outlineLevel="0" collapsed="false"/>
    <row r="117" customFormat="false" ht="12" hidden="false" customHeight="true" outlineLevel="0" collapsed="false"/>
    <row r="118" customFormat="false" ht="12" hidden="false" customHeight="true" outlineLevel="0" collapsed="false"/>
    <row r="119" customFormat="false" ht="12" hidden="false" customHeight="true" outlineLevel="0" collapsed="false"/>
    <row r="120" customFormat="false" ht="3.95" hidden="false" customHeight="true" outlineLevel="0" collapsed="false"/>
    <row r="122" customFormat="false" ht="6" hidden="false" customHeight="true" outlineLevel="0" collapsed="false"/>
    <row r="125" customFormat="false" ht="6" hidden="false" customHeight="true" outlineLevel="0" collapsed="false"/>
    <row r="128" customFormat="false" ht="6" hidden="false" customHeight="true" outlineLevel="0" collapsed="false"/>
    <row r="131" customFormat="false" ht="6" hidden="false" customHeight="true" outlineLevel="0" collapsed="false"/>
    <row r="135" customFormat="false" ht="8.1" hidden="false" customHeight="true" outlineLevel="0" collapsed="false"/>
  </sheetData>
  <mergeCells count="3">
    <mergeCell ref="A1:AD1"/>
    <mergeCell ref="A2:AD2"/>
    <mergeCell ref="A3:AD3"/>
  </mergeCells>
  <printOptions headings="false" gridLines="false" gridLinesSet="true" horizontalCentered="true" verticalCentered="false"/>
  <pageMargins left="0.25" right="0.25" top="0.7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135"/>
  <sheetViews>
    <sheetView showFormulas="false" showGridLines="false" showRowColHeaders="true" showZeros="true" rightToLeft="false" tabSelected="false" showOutlineSymbols="true" defaultGridColor="true" view="normal" topLeftCell="A7" colorId="64" zoomScale="100" zoomScaleNormal="100" zoomScalePageLayoutView="100" workbookViewId="0">
      <pane xSplit="5" ySplit="3" topLeftCell="W10" activePane="bottomRight" state="frozen"/>
      <selection pane="topLeft" activeCell="A7" activeCellId="0" sqref="A7"/>
      <selection pane="topRight" activeCell="W7" activeCellId="0" sqref="W7"/>
      <selection pane="bottomLeft" activeCell="A10" activeCellId="0" sqref="A10"/>
      <selection pane="bottomRight" activeCell="AC11" activeCellId="0" sqref="AC11 AC11"/>
    </sheetView>
  </sheetViews>
  <sheetFormatPr defaultColWidth="9.70703125" defaultRowHeight="14.65" customHeight="true" zeroHeight="false" outlineLevelRow="0" outlineLevelCol="0"/>
  <cols>
    <col collapsed="false" customWidth="true" hidden="false" outlineLevel="0" max="2" min="1" style="0" width="1.7"/>
    <col collapsed="false" customWidth="true" hidden="false" outlineLevel="0" max="4" min="3" style="0" width="17.7"/>
    <col collapsed="false" customWidth="true" hidden="false" outlineLevel="0" max="5" min="5" style="0" width="6.7"/>
    <col collapsed="false" customWidth="true" hidden="false" outlineLevel="0" max="28" min="6" style="0" width="5.71"/>
    <col collapsed="false" customWidth="true" hidden="false" outlineLevel="0" max="30" min="29" style="0" width="8.7"/>
    <col collapsed="false" customWidth="true" hidden="false" outlineLevel="0" max="36" min="35" style="0" width="2.7"/>
    <col collapsed="false" customWidth="true" hidden="false" outlineLevel="0" max="37" min="37" style="0" width="3.7"/>
    <col collapsed="false" customWidth="true" hidden="false" outlineLevel="0" max="53" min="41" style="0" width="6.7"/>
    <col collapsed="false" customWidth="true" hidden="false" outlineLevel="0" max="55" min="54" style="0" width="7.7"/>
    <col collapsed="false" customWidth="true" hidden="false" outlineLevel="0" max="56" min="56" style="0" width="2.7"/>
  </cols>
  <sheetData>
    <row r="1" customFormat="false" ht="15" hidden="false" customHeight="true" outlineLevel="0" collapsed="false">
      <c r="A1" s="1" t="s">
        <v>70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2"/>
    </row>
    <row r="2" customFormat="false" ht="15" hidden="false" customHeight="true" outlineLevel="0" collapsed="false">
      <c r="A2" s="50" t="str">
        <f aca="false">'NNG-Sep'!A2</f>
        <v>SEPTEMBER, 2001 CASH FLOW - DIRECT METHOD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2"/>
    </row>
    <row r="3" customFormat="false" ht="15" hidden="false" customHeight="true" outlineLevel="0" collapsed="false">
      <c r="A3" s="51" t="str">
        <f aca="false">'NNG-Sep'!A3</f>
        <v>(Millions of Dollars)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2"/>
    </row>
    <row r="4" customFormat="false" ht="12" hidden="false" customHeight="true" outlineLevel="0" collapsed="false">
      <c r="A4" s="5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6"/>
      <c r="T4" s="7"/>
      <c r="U4" s="7"/>
      <c r="V4" s="7"/>
      <c r="W4" s="7"/>
      <c r="X4" s="2"/>
      <c r="Y4" s="2"/>
      <c r="Z4" s="2"/>
      <c r="AA4" s="2"/>
      <c r="AB4" s="2"/>
      <c r="AC4" s="2"/>
      <c r="AD4" s="2"/>
      <c r="AE4" s="2"/>
    </row>
    <row r="5" customFormat="false" ht="12" hidden="false" customHeight="true" outlineLevel="0" collapsed="false">
      <c r="A5" s="5"/>
      <c r="B5" s="8"/>
      <c r="C5" s="9"/>
      <c r="D5" s="9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10"/>
      <c r="S5" s="10"/>
      <c r="T5" s="11"/>
      <c r="U5" s="12"/>
      <c r="V5" s="11"/>
      <c r="W5" s="11"/>
      <c r="X5" s="10"/>
      <c r="Y5" s="10"/>
      <c r="Z5" s="10"/>
      <c r="AA5" s="13"/>
      <c r="AB5" s="14"/>
      <c r="AC5" s="2"/>
      <c r="AD5" s="2"/>
      <c r="AE5" s="2"/>
    </row>
    <row r="6" customFormat="false" ht="12" hidden="false" customHeight="true" outlineLevel="0" collapsed="false">
      <c r="A6" s="5"/>
      <c r="B6" s="8"/>
      <c r="C6" s="9"/>
      <c r="D6" s="9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10"/>
      <c r="S6" s="10"/>
      <c r="T6" s="11"/>
      <c r="U6" s="12"/>
      <c r="V6" s="11"/>
      <c r="W6" s="11"/>
      <c r="X6" s="10"/>
      <c r="Y6" s="10"/>
      <c r="Z6" s="10"/>
      <c r="AA6" s="13"/>
      <c r="AB6" s="14"/>
      <c r="AC6" s="2"/>
      <c r="AD6" s="2"/>
      <c r="AE6" s="2"/>
    </row>
    <row r="7" customFormat="false" ht="12" hidden="false" customHeight="true" outlineLevel="0" collapsed="false">
      <c r="A7" s="5"/>
      <c r="B7" s="8"/>
      <c r="C7" s="9"/>
      <c r="D7" s="9"/>
      <c r="E7" s="2"/>
      <c r="F7" s="52" t="n">
        <f aca="false">'NNG-Sep'!F7</f>
        <v>0</v>
      </c>
      <c r="G7" s="52" t="n">
        <f aca="false">'NNG-Sep'!G7</f>
        <v>0</v>
      </c>
      <c r="H7" s="52" t="n">
        <f aca="false">'NNG-Sep'!H7</f>
        <v>0</v>
      </c>
      <c r="I7" s="52" t="str">
        <f aca="false">'NNG-Sep'!I7</f>
        <v>B.C.</v>
      </c>
      <c r="J7" s="52" t="str">
        <f aca="false">'NNG-Sep'!J7</f>
        <v>Act</v>
      </c>
      <c r="K7" s="52" t="str">
        <f aca="false">'NNG-Sep'!K7</f>
        <v>Act</v>
      </c>
      <c r="L7" s="52" t="str">
        <f aca="false">'NNG-Sep'!L7</f>
        <v>Act</v>
      </c>
      <c r="M7" s="52" t="str">
        <f aca="false">'NNG-Sep'!M7</f>
        <v>Act</v>
      </c>
      <c r="N7" s="52" t="str">
        <f aca="false">'NNG-Sep'!N7</f>
        <v>Act</v>
      </c>
      <c r="O7" s="52" t="str">
        <f aca="false">'NNG-Sep'!O7</f>
        <v>Act</v>
      </c>
      <c r="P7" s="52" t="str">
        <f aca="false">'NNG-Sep'!P7</f>
        <v>Act</v>
      </c>
      <c r="Q7" s="52" t="str">
        <f aca="false">'NNG-Sep'!Q7</f>
        <v>Act</v>
      </c>
      <c r="R7" s="52" t="str">
        <f aca="false">'NNG-Sep'!R7</f>
        <v>Act</v>
      </c>
      <c r="S7" s="52" t="str">
        <f aca="false">'NNG-Sep'!S7</f>
        <v>Act</v>
      </c>
      <c r="T7" s="52" t="str">
        <f aca="false">'NNG-Sep'!T7</f>
        <v>Act</v>
      </c>
      <c r="U7" s="52" t="str">
        <f aca="false">'NNG-Sep'!U7</f>
        <v>Act</v>
      </c>
      <c r="V7" s="52" t="str">
        <f aca="false">'NNG-Sep'!V7</f>
        <v>Act</v>
      </c>
      <c r="W7" s="52" t="str">
        <f aca="false">'NNG-Sep'!W7</f>
        <v>Act</v>
      </c>
      <c r="X7" s="52" t="str">
        <f aca="false">'NNG-Sep'!X7</f>
        <v>Act</v>
      </c>
      <c r="Y7" s="52" t="str">
        <f aca="false">'NNG-Sep'!Y7</f>
        <v>Act</v>
      </c>
      <c r="Z7" s="52" t="str">
        <f aca="false">'NNG-Sep'!Z7</f>
        <v>Act</v>
      </c>
      <c r="AA7" s="52" t="str">
        <f aca="false">'NNG-Sep'!AA7</f>
        <v>Act</v>
      </c>
      <c r="AB7" s="52" t="str">
        <f aca="false">'NNG-Sep'!AB7</f>
        <v>Act</v>
      </c>
      <c r="AC7" s="52"/>
      <c r="AD7" s="52" t="str">
        <f aca="false">'NNG-Sep'!AD7</f>
        <v>ACT.</v>
      </c>
      <c r="AE7" s="2"/>
    </row>
    <row r="8" customFormat="false" ht="15" hidden="false" customHeight="true" outlineLevel="0" collapsed="false">
      <c r="A8" s="2"/>
      <c r="B8" s="2"/>
      <c r="C8" s="2"/>
      <c r="D8" s="2"/>
      <c r="E8" s="69" t="s">
        <v>260</v>
      </c>
      <c r="F8" s="52" t="str">
        <f aca="false">'NNG-Sep'!F8</f>
        <v>Day</v>
      </c>
      <c r="G8" s="52" t="str">
        <f aca="false">'NNG-Sep'!G8</f>
        <v>Day</v>
      </c>
      <c r="H8" s="52" t="str">
        <f aca="false">'NNG-Sep'!H8</f>
        <v>Day</v>
      </c>
      <c r="I8" s="52" t="str">
        <f aca="false">'NNG-Sep'!I8</f>
        <v>Mon</v>
      </c>
      <c r="J8" s="52" t="str">
        <f aca="false">'NNG-Sep'!J8</f>
        <v>Tue</v>
      </c>
      <c r="K8" s="52" t="str">
        <f aca="false">'NNG-Sep'!K8</f>
        <v>Wed</v>
      </c>
      <c r="L8" s="52" t="str">
        <f aca="false">'NNG-Sep'!L8</f>
        <v>Thu</v>
      </c>
      <c r="M8" s="52" t="str">
        <f aca="false">'NNG-Sep'!M8</f>
        <v>Fri</v>
      </c>
      <c r="N8" s="52" t="str">
        <f aca="false">'NNG-Sep'!N8</f>
        <v>Mon</v>
      </c>
      <c r="O8" s="52" t="str">
        <f aca="false">'NNG-Sep'!O8</f>
        <v>Tue</v>
      </c>
      <c r="P8" s="52" t="str">
        <f aca="false">'NNG-Sep'!P8</f>
        <v>Wed</v>
      </c>
      <c r="Q8" s="52" t="str">
        <f aca="false">'NNG-Sep'!Q8</f>
        <v>Thu</v>
      </c>
      <c r="R8" s="52" t="str">
        <f aca="false">'NNG-Sep'!R8</f>
        <v>Fri</v>
      </c>
      <c r="S8" s="52" t="str">
        <f aca="false">'NNG-Sep'!S8</f>
        <v>Mon</v>
      </c>
      <c r="T8" s="52" t="str">
        <f aca="false">'NNG-Sep'!T8</f>
        <v>Tue</v>
      </c>
      <c r="U8" s="52" t="str">
        <f aca="false">'NNG-Sep'!U8</f>
        <v>Wed</v>
      </c>
      <c r="V8" s="52" t="str">
        <f aca="false">'NNG-Sep'!V8</f>
        <v>Thu</v>
      </c>
      <c r="W8" s="52" t="str">
        <f aca="false">'NNG-Sep'!W8</f>
        <v>Fri</v>
      </c>
      <c r="X8" s="52" t="str">
        <f aca="false">'NNG-Sep'!X8</f>
        <v>Mon</v>
      </c>
      <c r="Y8" s="52" t="str">
        <f aca="false">'NNG-Sep'!Y8</f>
        <v>Tue</v>
      </c>
      <c r="Z8" s="52" t="str">
        <f aca="false">'NNG-Sep'!Z8</f>
        <v>Wed</v>
      </c>
      <c r="AA8" s="52" t="str">
        <f aca="false">'NNG-Sep'!AA8</f>
        <v>Thu</v>
      </c>
      <c r="AB8" s="52" t="str">
        <f aca="false">'NNG-Sep'!AB8</f>
        <v>Fri</v>
      </c>
      <c r="AC8" s="52" t="str">
        <f aca="false">'NNG-Sep'!AC8</f>
        <v>SEPT.</v>
      </c>
      <c r="AD8" s="52" t="str">
        <f aca="false">'NNG-Sep'!AD8</f>
        <v>9/1 Thru</v>
      </c>
      <c r="AE8" s="2"/>
    </row>
    <row r="9" customFormat="false" ht="15" hidden="false" customHeight="true" outlineLevel="0" collapsed="false">
      <c r="A9" s="2"/>
      <c r="B9" s="2"/>
      <c r="C9" s="15"/>
      <c r="D9" s="2"/>
      <c r="E9" s="18" t="s">
        <v>263</v>
      </c>
      <c r="F9" s="53" t="str">
        <f aca="false">'NNG-Sep'!F9</f>
        <v>0/0</v>
      </c>
      <c r="G9" s="53" t="str">
        <f aca="false">'NNG-Sep'!G9</f>
        <v>0/0</v>
      </c>
      <c r="H9" s="53" t="str">
        <f aca="false">'NNG-Sep'!H9</f>
        <v>0/0</v>
      </c>
      <c r="I9" s="53" t="str">
        <f aca="false">'NNG-Sep'!I9</f>
        <v>9/3</v>
      </c>
      <c r="J9" s="53" t="str">
        <f aca="false">'NNG-Sep'!J9</f>
        <v>9/4</v>
      </c>
      <c r="K9" s="53" t="str">
        <f aca="false">'NNG-Sep'!K9</f>
        <v>9/5</v>
      </c>
      <c r="L9" s="53" t="str">
        <f aca="false">'NNG-Sep'!L9</f>
        <v>9/6</v>
      </c>
      <c r="M9" s="53" t="str">
        <f aca="false">'NNG-Sep'!M9</f>
        <v>9/7</v>
      </c>
      <c r="N9" s="53" t="str">
        <f aca="false">'NNG-Sep'!N9</f>
        <v>9/10</v>
      </c>
      <c r="O9" s="53" t="str">
        <f aca="false">'NNG-Sep'!O9</f>
        <v>9/11</v>
      </c>
      <c r="P9" s="53" t="str">
        <f aca="false">'NNG-Sep'!P9</f>
        <v>9/12</v>
      </c>
      <c r="Q9" s="53" t="str">
        <f aca="false">'NNG-Sep'!Q9</f>
        <v>9/13</v>
      </c>
      <c r="R9" s="53" t="str">
        <f aca="false">'NNG-Sep'!R9</f>
        <v>9/14</v>
      </c>
      <c r="S9" s="53" t="str">
        <f aca="false">'NNG-Sep'!S9</f>
        <v>9/17</v>
      </c>
      <c r="T9" s="53" t="str">
        <f aca="false">'NNG-Sep'!T9</f>
        <v>9/18</v>
      </c>
      <c r="U9" s="53" t="str">
        <f aca="false">'NNG-Sep'!U9</f>
        <v>9/19</v>
      </c>
      <c r="V9" s="53" t="str">
        <f aca="false">'NNG-Sep'!V9</f>
        <v>9/20</v>
      </c>
      <c r="W9" s="53" t="str">
        <f aca="false">'NNG-Sep'!W9</f>
        <v>9/21</v>
      </c>
      <c r="X9" s="53" t="str">
        <f aca="false">'NNG-Sep'!X9</f>
        <v>9/24</v>
      </c>
      <c r="Y9" s="53" t="str">
        <f aca="false">'NNG-Sep'!Y9</f>
        <v>9/25</v>
      </c>
      <c r="Z9" s="53" t="str">
        <f aca="false">'NNG-Sep'!Z9</f>
        <v>9/26</v>
      </c>
      <c r="AA9" s="53" t="str">
        <f aca="false">'NNG-Sep'!AA9</f>
        <v>9/27</v>
      </c>
      <c r="AB9" s="53" t="str">
        <f aca="false">'NNG-Sep'!AB9</f>
        <v>9/28</v>
      </c>
      <c r="AC9" s="53" t="str">
        <f aca="false">'NNG-Sep'!AC9</f>
        <v>TOTAL</v>
      </c>
      <c r="AD9" s="53" t="str">
        <f aca="false">'NNG-Sep'!AD9</f>
        <v>9/27</v>
      </c>
      <c r="AE9" s="2"/>
    </row>
    <row r="10" customFormat="false" ht="15" hidden="false" customHeight="true" outlineLevel="0" collapsed="false">
      <c r="A10" s="20" t="s">
        <v>37</v>
      </c>
      <c r="B10" s="21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3" t="s">
        <v>38</v>
      </c>
      <c r="AD10" s="2"/>
      <c r="AE10" s="2"/>
    </row>
    <row r="11" customFormat="false" ht="15" hidden="false" customHeight="true" outlineLevel="0" collapsed="false">
      <c r="A11" s="21"/>
      <c r="B11" s="15" t="s">
        <v>39</v>
      </c>
      <c r="C11" s="2"/>
      <c r="D11" s="2"/>
      <c r="E11" s="70" t="n">
        <v>301</v>
      </c>
      <c r="F11" s="24" t="s">
        <v>40</v>
      </c>
      <c r="G11" s="24" t="s">
        <v>40</v>
      </c>
      <c r="H11" s="24" t="s">
        <v>40</v>
      </c>
      <c r="I11" s="24" t="s">
        <v>40</v>
      </c>
      <c r="J11" s="25" t="n">
        <v>0.1</v>
      </c>
      <c r="K11" s="25" t="n">
        <v>0</v>
      </c>
      <c r="L11" s="25" t="n">
        <v>0</v>
      </c>
      <c r="M11" s="25" t="n">
        <v>0</v>
      </c>
      <c r="N11" s="25" t="n">
        <v>0</v>
      </c>
      <c r="O11" s="25" t="n">
        <v>0.1</v>
      </c>
      <c r="P11" s="25" t="n">
        <v>0</v>
      </c>
      <c r="Q11" s="25" t="n">
        <v>0</v>
      </c>
      <c r="R11" s="25" t="n">
        <v>5.7</v>
      </c>
      <c r="S11" s="25" t="n">
        <v>3.7</v>
      </c>
      <c r="T11" s="25" t="n">
        <v>0.4</v>
      </c>
      <c r="U11" s="25" t="n">
        <v>1.2</v>
      </c>
      <c r="V11" s="25" t="n">
        <v>0.1</v>
      </c>
      <c r="W11" s="25" t="n">
        <v>0</v>
      </c>
      <c r="X11" s="25" t="n">
        <v>0.1</v>
      </c>
      <c r="Y11" s="25" t="n">
        <v>0.3</v>
      </c>
      <c r="Z11" s="25" t="n">
        <v>0.1</v>
      </c>
      <c r="AA11" s="25" t="n">
        <v>0</v>
      </c>
      <c r="AB11" s="27" t="n">
        <f aca="false">AC11-SUM(F11:AA11)</f>
        <v>0.699999999999999</v>
      </c>
      <c r="AC11" s="28" t="n">
        <f aca="false">13.8-1.3</f>
        <v>12.5</v>
      </c>
      <c r="AD11" s="29" t="n">
        <f aca="false">SUM(F11:AA11)</f>
        <v>11.8</v>
      </c>
      <c r="AE11" s="2"/>
    </row>
    <row r="12" customFormat="false" ht="15" hidden="false" customHeight="true" outlineLevel="0" collapsed="false">
      <c r="A12" s="21"/>
      <c r="B12" s="15"/>
      <c r="C12" s="15" t="s">
        <v>42</v>
      </c>
      <c r="D12" s="2"/>
      <c r="E12" s="70" t="n">
        <v>301</v>
      </c>
      <c r="F12" s="24" t="s">
        <v>40</v>
      </c>
      <c r="G12" s="24" t="s">
        <v>40</v>
      </c>
      <c r="H12" s="24" t="s">
        <v>40</v>
      </c>
      <c r="I12" s="24" t="s">
        <v>40</v>
      </c>
      <c r="J12" s="25" t="n">
        <v>0</v>
      </c>
      <c r="K12" s="25" t="n">
        <v>0</v>
      </c>
      <c r="L12" s="25" t="n">
        <v>0.2</v>
      </c>
      <c r="M12" s="25" t="n">
        <v>0</v>
      </c>
      <c r="N12" s="25" t="n">
        <v>0</v>
      </c>
      <c r="O12" s="25" t="n">
        <v>0</v>
      </c>
      <c r="P12" s="25" t="n">
        <v>0</v>
      </c>
      <c r="Q12" s="25" t="n">
        <v>0</v>
      </c>
      <c r="R12" s="25" t="n">
        <v>0.1</v>
      </c>
      <c r="S12" s="25" t="n">
        <v>0</v>
      </c>
      <c r="T12" s="25" t="n">
        <v>0</v>
      </c>
      <c r="U12" s="25" t="n">
        <v>0</v>
      </c>
      <c r="V12" s="25" t="n">
        <v>0</v>
      </c>
      <c r="W12" s="25" t="n">
        <v>0</v>
      </c>
      <c r="X12" s="25" t="n">
        <v>0.1</v>
      </c>
      <c r="Y12" s="25" t="n">
        <v>0</v>
      </c>
      <c r="Z12" s="25" t="n">
        <v>0</v>
      </c>
      <c r="AA12" s="25" t="n">
        <v>0</v>
      </c>
      <c r="AB12" s="27" t="n">
        <f aca="false">AC12-SUM(F12:AA12)</f>
        <v>0</v>
      </c>
      <c r="AC12" s="25" t="n">
        <v>0.4</v>
      </c>
      <c r="AD12" s="29" t="n">
        <f aca="false">SUM(F12:AA12)</f>
        <v>0.4</v>
      </c>
      <c r="AE12" s="2"/>
    </row>
    <row r="13" customFormat="false" ht="15" hidden="false" customHeight="true" outlineLevel="0" collapsed="false">
      <c r="A13" s="21"/>
      <c r="B13" s="15"/>
      <c r="C13" s="15" t="s">
        <v>316</v>
      </c>
      <c r="D13" s="2"/>
      <c r="E13" s="70" t="n">
        <v>301</v>
      </c>
      <c r="F13" s="24" t="s">
        <v>40</v>
      </c>
      <c r="G13" s="24" t="s">
        <v>40</v>
      </c>
      <c r="H13" s="24" t="s">
        <v>40</v>
      </c>
      <c r="I13" s="24" t="s">
        <v>40</v>
      </c>
      <c r="J13" s="25" t="n">
        <v>0</v>
      </c>
      <c r="K13" s="25" t="n">
        <v>0</v>
      </c>
      <c r="L13" s="25" t="n">
        <v>0</v>
      </c>
      <c r="M13" s="25" t="n">
        <v>0</v>
      </c>
      <c r="N13" s="25" t="n">
        <v>0</v>
      </c>
      <c r="O13" s="25" t="n">
        <v>0</v>
      </c>
      <c r="P13" s="25" t="n">
        <v>0</v>
      </c>
      <c r="Q13" s="25" t="n">
        <v>0</v>
      </c>
      <c r="R13" s="25" t="n">
        <v>0</v>
      </c>
      <c r="S13" s="25" t="n">
        <v>0</v>
      </c>
      <c r="T13" s="25" t="n">
        <v>0</v>
      </c>
      <c r="U13" s="25" t="n">
        <v>0</v>
      </c>
      <c r="V13" s="25" t="n">
        <v>0</v>
      </c>
      <c r="W13" s="25" t="n">
        <v>0</v>
      </c>
      <c r="X13" s="25" t="n">
        <v>0</v>
      </c>
      <c r="Y13" s="25" t="n">
        <v>0.9</v>
      </c>
      <c r="Z13" s="25" t="n">
        <v>0</v>
      </c>
      <c r="AA13" s="25" t="n">
        <v>0</v>
      </c>
      <c r="AB13" s="27" t="n">
        <f aca="false">AC13-SUM(F13:AA13)</f>
        <v>0</v>
      </c>
      <c r="AC13" s="25" t="n">
        <v>0.9</v>
      </c>
      <c r="AD13" s="29" t="n">
        <f aca="false">SUM(F13:AA13)</f>
        <v>0.9</v>
      </c>
      <c r="AE13" s="2"/>
    </row>
    <row r="14" customFormat="false" ht="15" hidden="false" customHeight="true" outlineLevel="0" collapsed="false">
      <c r="A14" s="21"/>
      <c r="B14" s="15" t="s">
        <v>72</v>
      </c>
      <c r="C14" s="2"/>
      <c r="D14" s="2"/>
      <c r="E14" s="70" t="n">
        <v>201</v>
      </c>
      <c r="F14" s="24" t="s">
        <v>40</v>
      </c>
      <c r="G14" s="24" t="s">
        <v>40</v>
      </c>
      <c r="H14" s="24" t="s">
        <v>40</v>
      </c>
      <c r="I14" s="24" t="s">
        <v>40</v>
      </c>
      <c r="J14" s="25" t="n">
        <v>0</v>
      </c>
      <c r="K14" s="25" t="n">
        <v>0</v>
      </c>
      <c r="L14" s="25" t="n">
        <v>0</v>
      </c>
      <c r="M14" s="25" t="n">
        <v>0</v>
      </c>
      <c r="N14" s="25" t="n">
        <v>0</v>
      </c>
      <c r="O14" s="25" t="n">
        <v>0</v>
      </c>
      <c r="P14" s="25" t="n">
        <v>0</v>
      </c>
      <c r="Q14" s="25" t="n">
        <v>0</v>
      </c>
      <c r="R14" s="25" t="n">
        <v>0</v>
      </c>
      <c r="S14" s="25" t="n">
        <v>0</v>
      </c>
      <c r="T14" s="25" t="n">
        <v>0</v>
      </c>
      <c r="U14" s="25" t="n">
        <v>0</v>
      </c>
      <c r="V14" s="25" t="n">
        <v>0</v>
      </c>
      <c r="W14" s="25" t="n">
        <v>0</v>
      </c>
      <c r="X14" s="25" t="n">
        <v>0</v>
      </c>
      <c r="Y14" s="25" t="n">
        <v>3.4</v>
      </c>
      <c r="Z14" s="25" t="n">
        <v>0</v>
      </c>
      <c r="AA14" s="25" t="n">
        <v>0</v>
      </c>
      <c r="AB14" s="27" t="n">
        <f aca="false">AC14-SUM(F14:AA14)</f>
        <v>0</v>
      </c>
      <c r="AC14" s="25" t="n">
        <v>3.4</v>
      </c>
      <c r="AD14" s="29" t="n">
        <f aca="false">SUM(F14:AA14)</f>
        <v>3.4</v>
      </c>
      <c r="AE14" s="2"/>
    </row>
    <row r="15" customFormat="false" ht="15" hidden="false" customHeight="true" outlineLevel="0" collapsed="false">
      <c r="A15" s="21"/>
      <c r="B15" s="15" t="s">
        <v>73</v>
      </c>
      <c r="C15" s="2"/>
      <c r="D15" s="2"/>
      <c r="E15" s="70" t="n">
        <v>400</v>
      </c>
      <c r="F15" s="24" t="s">
        <v>40</v>
      </c>
      <c r="G15" s="24" t="s">
        <v>40</v>
      </c>
      <c r="H15" s="24" t="s">
        <v>40</v>
      </c>
      <c r="I15" s="24" t="s">
        <v>40</v>
      </c>
      <c r="J15" s="25" t="n">
        <v>0</v>
      </c>
      <c r="K15" s="25" t="n">
        <v>0</v>
      </c>
      <c r="L15" s="25" t="n">
        <v>0</v>
      </c>
      <c r="M15" s="25" t="n">
        <v>0</v>
      </c>
      <c r="N15" s="25" t="n">
        <v>0</v>
      </c>
      <c r="O15" s="25" t="n">
        <v>0</v>
      </c>
      <c r="P15" s="25" t="n">
        <v>0</v>
      </c>
      <c r="Q15" s="25" t="n">
        <v>0</v>
      </c>
      <c r="R15" s="25" t="n">
        <v>0</v>
      </c>
      <c r="S15" s="25" t="n">
        <v>0</v>
      </c>
      <c r="T15" s="25" t="n">
        <v>0</v>
      </c>
      <c r="U15" s="25" t="n">
        <v>0</v>
      </c>
      <c r="V15" s="25" t="n">
        <v>0</v>
      </c>
      <c r="W15" s="25" t="n">
        <v>0</v>
      </c>
      <c r="X15" s="25" t="n">
        <v>0</v>
      </c>
      <c r="Y15" s="25" t="n">
        <v>0</v>
      </c>
      <c r="Z15" s="25" t="n">
        <v>0</v>
      </c>
      <c r="AA15" s="25" t="n">
        <v>0</v>
      </c>
      <c r="AB15" s="27" t="n">
        <f aca="false">AC15-SUM(F15:AA15)</f>
        <v>0</v>
      </c>
      <c r="AC15" s="25" t="n">
        <v>0</v>
      </c>
      <c r="AD15" s="29" t="n">
        <f aca="false">SUM(F15:AA15)</f>
        <v>0</v>
      </c>
      <c r="AE15" s="2"/>
    </row>
    <row r="16" customFormat="false" ht="15" hidden="false" customHeight="true" outlineLevel="0" collapsed="false">
      <c r="A16" s="21"/>
      <c r="B16" s="15" t="s">
        <v>224</v>
      </c>
      <c r="C16" s="2"/>
      <c r="D16" s="2"/>
      <c r="E16" s="70" t="n">
        <v>301</v>
      </c>
      <c r="F16" s="24" t="s">
        <v>40</v>
      </c>
      <c r="G16" s="24" t="s">
        <v>40</v>
      </c>
      <c r="H16" s="24" t="s">
        <v>40</v>
      </c>
      <c r="I16" s="24" t="s">
        <v>40</v>
      </c>
      <c r="J16" s="25" t="n">
        <v>0</v>
      </c>
      <c r="K16" s="25" t="n">
        <v>0</v>
      </c>
      <c r="L16" s="25" t="n">
        <v>0</v>
      </c>
      <c r="M16" s="25" t="n">
        <v>0</v>
      </c>
      <c r="N16" s="25" t="n">
        <v>0</v>
      </c>
      <c r="O16" s="25" t="n">
        <v>0</v>
      </c>
      <c r="P16" s="25" t="n">
        <v>0</v>
      </c>
      <c r="Q16" s="25" t="n">
        <v>0</v>
      </c>
      <c r="R16" s="25" t="n">
        <v>0</v>
      </c>
      <c r="S16" s="25" t="n">
        <v>2.2</v>
      </c>
      <c r="T16" s="25" t="n">
        <v>0</v>
      </c>
      <c r="U16" s="25" t="n">
        <v>0.9</v>
      </c>
      <c r="V16" s="25" t="n">
        <v>0</v>
      </c>
      <c r="W16" s="25" t="n">
        <v>0</v>
      </c>
      <c r="X16" s="25" t="n">
        <v>0</v>
      </c>
      <c r="Y16" s="25" t="n">
        <v>0</v>
      </c>
      <c r="Z16" s="25" t="n">
        <v>0</v>
      </c>
      <c r="AA16" s="25" t="n">
        <v>0</v>
      </c>
      <c r="AB16" s="27" t="n">
        <f aca="false">AC16-SUM(F16:AA16)</f>
        <v>0</v>
      </c>
      <c r="AC16" s="25" t="n">
        <v>3.1</v>
      </c>
      <c r="AD16" s="29" t="n">
        <f aca="false">SUM(F16:AA16)</f>
        <v>3.1</v>
      </c>
      <c r="AE16" s="2"/>
    </row>
    <row r="17" customFormat="false" ht="15" hidden="false" customHeight="true" outlineLevel="0" collapsed="false">
      <c r="A17" s="21"/>
      <c r="B17" s="15" t="s">
        <v>80</v>
      </c>
      <c r="C17" s="2"/>
      <c r="D17" s="2"/>
      <c r="E17" s="70" t="n">
        <v>102</v>
      </c>
      <c r="F17" s="24" t="s">
        <v>40</v>
      </c>
      <c r="G17" s="24" t="s">
        <v>40</v>
      </c>
      <c r="H17" s="24" t="s">
        <v>40</v>
      </c>
      <c r="I17" s="24" t="s">
        <v>40</v>
      </c>
      <c r="J17" s="25" t="n">
        <v>0</v>
      </c>
      <c r="K17" s="25" t="n">
        <v>0</v>
      </c>
      <c r="L17" s="25" t="n">
        <v>0</v>
      </c>
      <c r="M17" s="25" t="n">
        <v>0</v>
      </c>
      <c r="N17" s="25" t="n">
        <v>0</v>
      </c>
      <c r="O17" s="25" t="n">
        <v>0</v>
      </c>
      <c r="P17" s="25" t="n">
        <v>0</v>
      </c>
      <c r="Q17" s="25" t="n">
        <v>0</v>
      </c>
      <c r="R17" s="25" t="n">
        <v>0</v>
      </c>
      <c r="S17" s="25" t="n">
        <v>0</v>
      </c>
      <c r="T17" s="25" t="n">
        <v>0.7</v>
      </c>
      <c r="U17" s="25" t="n">
        <v>0</v>
      </c>
      <c r="V17" s="25" t="n">
        <v>0</v>
      </c>
      <c r="W17" s="25" t="n">
        <v>0</v>
      </c>
      <c r="X17" s="25" t="n">
        <v>0</v>
      </c>
      <c r="Y17" s="25" t="n">
        <v>0</v>
      </c>
      <c r="Z17" s="25" t="n">
        <v>0</v>
      </c>
      <c r="AA17" s="25" t="n">
        <v>0</v>
      </c>
      <c r="AB17" s="27" t="n">
        <f aca="false">AC17-SUM(F17:AA17)</f>
        <v>0</v>
      </c>
      <c r="AC17" s="25" t="n">
        <v>0.7</v>
      </c>
      <c r="AD17" s="29" t="n">
        <f aca="false">SUM(F17:AA17)</f>
        <v>0.7</v>
      </c>
      <c r="AE17" s="2"/>
    </row>
    <row r="18" customFormat="false" ht="15" hidden="false" customHeight="true" outlineLevel="0" collapsed="false">
      <c r="A18" s="21"/>
      <c r="B18" s="15" t="s">
        <v>74</v>
      </c>
      <c r="C18" s="2"/>
      <c r="D18" s="2"/>
      <c r="E18" s="70"/>
      <c r="F18" s="24" t="s">
        <v>40</v>
      </c>
      <c r="G18" s="24" t="s">
        <v>40</v>
      </c>
      <c r="H18" s="24" t="s">
        <v>40</v>
      </c>
      <c r="I18" s="24" t="s">
        <v>40</v>
      </c>
      <c r="J18" s="25" t="n">
        <v>0</v>
      </c>
      <c r="K18" s="25" t="n">
        <v>0</v>
      </c>
      <c r="L18" s="25" t="n">
        <v>0</v>
      </c>
      <c r="M18" s="25" t="n">
        <v>0</v>
      </c>
      <c r="N18" s="25" t="n">
        <v>0</v>
      </c>
      <c r="O18" s="25" t="n">
        <v>0</v>
      </c>
      <c r="P18" s="25" t="n">
        <v>0</v>
      </c>
      <c r="Q18" s="25" t="n">
        <v>0</v>
      </c>
      <c r="R18" s="25" t="n">
        <v>0</v>
      </c>
      <c r="S18" s="25" t="n">
        <v>0</v>
      </c>
      <c r="T18" s="25" t="n">
        <v>0</v>
      </c>
      <c r="U18" s="25" t="n">
        <v>0</v>
      </c>
      <c r="V18" s="25" t="n">
        <v>0</v>
      </c>
      <c r="W18" s="25" t="n">
        <v>0</v>
      </c>
      <c r="X18" s="25" t="n">
        <v>0</v>
      </c>
      <c r="Y18" s="25" t="n">
        <v>0</v>
      </c>
      <c r="Z18" s="25" t="n">
        <v>0</v>
      </c>
      <c r="AA18" s="25" t="n">
        <v>0</v>
      </c>
      <c r="AB18" s="27" t="n">
        <f aca="false">AC18-SUM(F18:AA18)</f>
        <v>0</v>
      </c>
      <c r="AC18" s="25" t="n">
        <v>0</v>
      </c>
      <c r="AD18" s="29" t="n">
        <f aca="false">SUM(F18:AA18)</f>
        <v>0</v>
      </c>
      <c r="AE18" s="2"/>
    </row>
    <row r="19" customFormat="false" ht="15" hidden="false" customHeight="true" outlineLevel="0" collapsed="false">
      <c r="A19" s="21"/>
      <c r="B19" s="15" t="s">
        <v>76</v>
      </c>
      <c r="C19" s="2"/>
      <c r="D19" s="2"/>
      <c r="E19" s="70" t="n">
        <v>301</v>
      </c>
      <c r="F19" s="24" t="s">
        <v>40</v>
      </c>
      <c r="G19" s="24" t="s">
        <v>40</v>
      </c>
      <c r="H19" s="24" t="s">
        <v>40</v>
      </c>
      <c r="I19" s="24" t="s">
        <v>40</v>
      </c>
      <c r="J19" s="25" t="n">
        <v>0</v>
      </c>
      <c r="K19" s="25" t="n">
        <v>0</v>
      </c>
      <c r="L19" s="25" t="n">
        <v>0</v>
      </c>
      <c r="M19" s="25" t="n">
        <v>0</v>
      </c>
      <c r="N19" s="25" t="n">
        <v>0</v>
      </c>
      <c r="O19" s="25" t="n">
        <v>0</v>
      </c>
      <c r="P19" s="25" t="n">
        <v>0</v>
      </c>
      <c r="Q19" s="25" t="n">
        <v>0</v>
      </c>
      <c r="R19" s="25" t="n">
        <v>0</v>
      </c>
      <c r="S19" s="25" t="n">
        <v>0.1</v>
      </c>
      <c r="T19" s="25" t="n">
        <v>0</v>
      </c>
      <c r="U19" s="25" t="n">
        <v>0</v>
      </c>
      <c r="V19" s="25" t="n">
        <v>0</v>
      </c>
      <c r="W19" s="25" t="n">
        <v>0</v>
      </c>
      <c r="X19" s="25" t="n">
        <v>0</v>
      </c>
      <c r="Y19" s="25" t="n">
        <v>0</v>
      </c>
      <c r="Z19" s="25" t="n">
        <v>0</v>
      </c>
      <c r="AA19" s="25" t="n">
        <v>0</v>
      </c>
      <c r="AB19" s="27" t="n">
        <f aca="false">AC19-SUM(F19:AA19)</f>
        <v>0</v>
      </c>
      <c r="AC19" s="25" t="n">
        <v>0.1</v>
      </c>
      <c r="AD19" s="29" t="n">
        <f aca="false">SUM(F19:AA19)</f>
        <v>0.1</v>
      </c>
      <c r="AE19" s="2"/>
    </row>
    <row r="20" customFormat="false" ht="15" hidden="false" customHeight="true" outlineLevel="0" collapsed="false">
      <c r="A20" s="21"/>
      <c r="B20" s="15" t="s">
        <v>65</v>
      </c>
      <c r="C20" s="2"/>
      <c r="D20" s="2"/>
      <c r="E20" s="70" t="n">
        <v>104</v>
      </c>
      <c r="F20" s="32" t="s">
        <v>40</v>
      </c>
      <c r="G20" s="32" t="s">
        <v>40</v>
      </c>
      <c r="H20" s="32" t="s">
        <v>40</v>
      </c>
      <c r="I20" s="32" t="s">
        <v>40</v>
      </c>
      <c r="J20" s="33" t="n">
        <v>0</v>
      </c>
      <c r="K20" s="33" t="n">
        <v>0</v>
      </c>
      <c r="L20" s="33" t="n">
        <v>0</v>
      </c>
      <c r="M20" s="33" t="n">
        <v>0</v>
      </c>
      <c r="N20" s="33" t="n">
        <v>0</v>
      </c>
      <c r="O20" s="33" t="n">
        <v>0</v>
      </c>
      <c r="P20" s="33" t="n">
        <v>0</v>
      </c>
      <c r="Q20" s="33" t="n">
        <v>0</v>
      </c>
      <c r="R20" s="33" t="n">
        <v>0</v>
      </c>
      <c r="S20" s="33" t="n">
        <v>0</v>
      </c>
      <c r="T20" s="33" t="n">
        <v>0</v>
      </c>
      <c r="U20" s="33" t="n">
        <v>0</v>
      </c>
      <c r="V20" s="33" t="n">
        <v>0</v>
      </c>
      <c r="W20" s="33" t="n">
        <v>0</v>
      </c>
      <c r="X20" s="33" t="n">
        <v>0</v>
      </c>
      <c r="Y20" s="33" t="n">
        <v>0</v>
      </c>
      <c r="Z20" s="33" t="n">
        <v>0</v>
      </c>
      <c r="AA20" s="33" t="n">
        <v>0</v>
      </c>
      <c r="AB20" s="34" t="n">
        <f aca="false">AC20-SUM(F20:AA20)</f>
        <v>0</v>
      </c>
      <c r="AC20" s="33" t="n">
        <v>0</v>
      </c>
      <c r="AD20" s="35" t="n">
        <f aca="false">SUM(F20:AA20)</f>
        <v>0</v>
      </c>
      <c r="AE20" s="2"/>
    </row>
    <row r="21" customFormat="false" ht="3.95" hidden="false" customHeight="true" outlineLevel="0" collapsed="false">
      <c r="A21" s="21"/>
      <c r="B21" s="2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22"/>
      <c r="AE21" s="2"/>
    </row>
    <row r="22" customFormat="false" ht="15" hidden="false" customHeight="true" outlineLevel="0" collapsed="false">
      <c r="A22" s="21"/>
      <c r="B22" s="21"/>
      <c r="C22" s="20" t="s">
        <v>50</v>
      </c>
      <c r="D22" s="2"/>
      <c r="E22" s="2"/>
      <c r="F22" s="37" t="n">
        <f aca="false">SUM(F11:F20)</f>
        <v>0</v>
      </c>
      <c r="G22" s="37" t="n">
        <f aca="false">SUM(G11:G20)</f>
        <v>0</v>
      </c>
      <c r="H22" s="37" t="n">
        <f aca="false">SUM(H11:H20)</f>
        <v>0</v>
      </c>
      <c r="I22" s="37" t="n">
        <f aca="false">SUM(I11:I20)</f>
        <v>0</v>
      </c>
      <c r="J22" s="37" t="n">
        <f aca="false">SUM(J11:J20)</f>
        <v>0.1</v>
      </c>
      <c r="K22" s="37" t="n">
        <f aca="false">SUM(K11:K20)</f>
        <v>0</v>
      </c>
      <c r="L22" s="37" t="n">
        <f aca="false">SUM(L11:L20)</f>
        <v>0.2</v>
      </c>
      <c r="M22" s="37" t="n">
        <f aca="false">SUM(M11:M20)</f>
        <v>0</v>
      </c>
      <c r="N22" s="37" t="n">
        <f aca="false">SUM(N11:N20)</f>
        <v>0</v>
      </c>
      <c r="O22" s="37" t="n">
        <f aca="false">SUM(O11:O20)</f>
        <v>0.1</v>
      </c>
      <c r="P22" s="37" t="n">
        <f aca="false">SUM(P11:P20)</f>
        <v>0</v>
      </c>
      <c r="Q22" s="37" t="n">
        <f aca="false">SUM(Q11:Q20)</f>
        <v>0</v>
      </c>
      <c r="R22" s="37" t="n">
        <f aca="false">SUM(R11:R20)</f>
        <v>5.8</v>
      </c>
      <c r="S22" s="37" t="n">
        <f aca="false">SUM(S11:S20)</f>
        <v>6</v>
      </c>
      <c r="T22" s="37" t="n">
        <f aca="false">SUM(T11:T20)</f>
        <v>1.1</v>
      </c>
      <c r="U22" s="37" t="n">
        <f aca="false">SUM(U11:U20)</f>
        <v>2.1</v>
      </c>
      <c r="V22" s="37" t="n">
        <f aca="false">SUM(V11:V20)</f>
        <v>0.1</v>
      </c>
      <c r="W22" s="37" t="n">
        <f aca="false">SUM(W11:W20)</f>
        <v>0</v>
      </c>
      <c r="X22" s="37" t="n">
        <f aca="false">SUM(X11:X20)</f>
        <v>0.2</v>
      </c>
      <c r="Y22" s="37" t="n">
        <f aca="false">SUM(Y11:Y20)</f>
        <v>4.6</v>
      </c>
      <c r="Z22" s="37" t="n">
        <f aca="false">SUM(Z11:Z20)</f>
        <v>0.1</v>
      </c>
      <c r="AA22" s="37" t="n">
        <f aca="false">SUM(AA11:AA20)</f>
        <v>0</v>
      </c>
      <c r="AB22" s="37" t="n">
        <f aca="false">SUM(AB11:AB20)</f>
        <v>0.699999999999999</v>
      </c>
      <c r="AC22" s="37" t="n">
        <f aca="false">SUM(AC11:AC20)</f>
        <v>21.1</v>
      </c>
      <c r="AD22" s="37" t="n">
        <f aca="false">SUM(AD11:AD20)</f>
        <v>20.4</v>
      </c>
      <c r="AE22" s="2"/>
    </row>
    <row r="23" customFormat="false" ht="15" hidden="false" customHeight="true" outlineLevel="0" collapsed="false">
      <c r="A23" s="21"/>
      <c r="B23" s="2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2"/>
      <c r="AE23" s="2"/>
    </row>
    <row r="24" customFormat="false" ht="15" hidden="false" customHeight="true" outlineLevel="0" collapsed="false">
      <c r="A24" s="20" t="s">
        <v>51</v>
      </c>
      <c r="B24" s="21"/>
      <c r="C24" s="2"/>
      <c r="D24" s="2"/>
      <c r="E24" s="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"/>
    </row>
    <row r="25" customFormat="false" ht="15" hidden="false" customHeight="true" outlineLevel="0" collapsed="false">
      <c r="A25" s="21"/>
      <c r="B25" s="15" t="s">
        <v>77</v>
      </c>
      <c r="C25" s="2"/>
      <c r="D25" s="2"/>
      <c r="E25" s="70" t="n">
        <v>306</v>
      </c>
      <c r="F25" s="24" t="s">
        <v>40</v>
      </c>
      <c r="G25" s="24" t="s">
        <v>40</v>
      </c>
      <c r="H25" s="24" t="s">
        <v>40</v>
      </c>
      <c r="I25" s="24" t="s">
        <v>40</v>
      </c>
      <c r="J25" s="25" t="n">
        <v>0</v>
      </c>
      <c r="K25" s="25" t="n">
        <v>0</v>
      </c>
      <c r="L25" s="25" t="n">
        <v>0</v>
      </c>
      <c r="M25" s="25" t="n">
        <v>0</v>
      </c>
      <c r="N25" s="25" t="n">
        <v>0</v>
      </c>
      <c r="O25" s="25" t="n">
        <v>0</v>
      </c>
      <c r="P25" s="25" t="n">
        <v>0</v>
      </c>
      <c r="Q25" s="25" t="n">
        <v>0</v>
      </c>
      <c r="R25" s="25" t="n">
        <v>0</v>
      </c>
      <c r="S25" s="25" t="n">
        <v>0</v>
      </c>
      <c r="T25" s="25" t="n">
        <v>0</v>
      </c>
      <c r="U25" s="25" t="n">
        <v>0</v>
      </c>
      <c r="V25" s="25" t="n">
        <v>0</v>
      </c>
      <c r="W25" s="25" t="n">
        <v>0</v>
      </c>
      <c r="X25" s="25" t="n">
        <v>0</v>
      </c>
      <c r="Y25" s="25" t="n">
        <v>0</v>
      </c>
      <c r="Z25" s="25" t="n">
        <v>0</v>
      </c>
      <c r="AA25" s="25" t="n">
        <v>0</v>
      </c>
      <c r="AB25" s="27" t="n">
        <f aca="false">AC25-SUM(F25:AA25)</f>
        <v>0</v>
      </c>
      <c r="AC25" s="25" t="n">
        <v>0</v>
      </c>
      <c r="AD25" s="29" t="n">
        <f aca="false">SUM(F25:AA25)</f>
        <v>0</v>
      </c>
      <c r="AE25" s="2"/>
    </row>
    <row r="26" customFormat="false" ht="15" hidden="false" customHeight="true" outlineLevel="0" collapsed="false">
      <c r="A26" s="21"/>
      <c r="B26" s="15"/>
      <c r="C26" s="15" t="s">
        <v>315</v>
      </c>
      <c r="D26" s="2"/>
      <c r="E26" s="70" t="n">
        <v>306</v>
      </c>
      <c r="F26" s="24" t="s">
        <v>40</v>
      </c>
      <c r="G26" s="24" t="s">
        <v>40</v>
      </c>
      <c r="H26" s="24" t="s">
        <v>40</v>
      </c>
      <c r="I26" s="24" t="s">
        <v>40</v>
      </c>
      <c r="J26" s="25" t="n">
        <v>0</v>
      </c>
      <c r="K26" s="25" t="n">
        <v>0</v>
      </c>
      <c r="L26" s="25" t="n">
        <v>0</v>
      </c>
      <c r="M26" s="25" t="n">
        <v>0</v>
      </c>
      <c r="N26" s="25" t="n">
        <v>0</v>
      </c>
      <c r="O26" s="25" t="n">
        <v>1.3</v>
      </c>
      <c r="P26" s="25" t="n">
        <v>0</v>
      </c>
      <c r="Q26" s="25" t="n">
        <v>0</v>
      </c>
      <c r="R26" s="25" t="n">
        <v>0</v>
      </c>
      <c r="S26" s="25" t="n">
        <v>0</v>
      </c>
      <c r="T26" s="25" t="n">
        <v>0</v>
      </c>
      <c r="U26" s="25" t="n">
        <v>0</v>
      </c>
      <c r="V26" s="25" t="n">
        <v>0</v>
      </c>
      <c r="W26" s="25" t="n">
        <v>0</v>
      </c>
      <c r="X26" s="25" t="n">
        <v>0</v>
      </c>
      <c r="Y26" s="25" t="n">
        <v>0</v>
      </c>
      <c r="Z26" s="25" t="n">
        <v>0</v>
      </c>
      <c r="AA26" s="25" t="n">
        <v>0</v>
      </c>
      <c r="AB26" s="27" t="n">
        <f aca="false">AC26-SUM(F26:AA26)</f>
        <v>0</v>
      </c>
      <c r="AC26" s="28" t="n">
        <f aca="false">(1.3+0.2)-0.2</f>
        <v>1.3</v>
      </c>
      <c r="AD26" s="29" t="n">
        <f aca="false">SUM(F26:AA26)</f>
        <v>1.3</v>
      </c>
      <c r="AE26" s="2"/>
    </row>
    <row r="27" customFormat="false" ht="15" hidden="false" customHeight="true" outlineLevel="0" collapsed="false">
      <c r="A27" s="21"/>
      <c r="B27" s="15"/>
      <c r="C27" s="15" t="s">
        <v>74</v>
      </c>
      <c r="D27" s="2"/>
      <c r="E27" s="70" t="n">
        <v>306</v>
      </c>
      <c r="F27" s="24" t="s">
        <v>40</v>
      </c>
      <c r="G27" s="24" t="s">
        <v>40</v>
      </c>
      <c r="H27" s="24" t="s">
        <v>40</v>
      </c>
      <c r="I27" s="24" t="s">
        <v>40</v>
      </c>
      <c r="J27" s="25" t="n">
        <v>0</v>
      </c>
      <c r="K27" s="25" t="n">
        <v>0</v>
      </c>
      <c r="L27" s="25" t="n">
        <v>0</v>
      </c>
      <c r="M27" s="25" t="n">
        <v>0</v>
      </c>
      <c r="N27" s="25" t="n">
        <v>0</v>
      </c>
      <c r="O27" s="25" t="n">
        <v>0</v>
      </c>
      <c r="P27" s="25" t="n">
        <v>0</v>
      </c>
      <c r="Q27" s="25" t="n">
        <v>0</v>
      </c>
      <c r="R27" s="25" t="n">
        <v>0</v>
      </c>
      <c r="S27" s="25" t="n">
        <v>0</v>
      </c>
      <c r="T27" s="25" t="n">
        <v>0</v>
      </c>
      <c r="U27" s="25" t="n">
        <v>0</v>
      </c>
      <c r="V27" s="25" t="n">
        <v>0</v>
      </c>
      <c r="W27" s="25" t="n">
        <v>0</v>
      </c>
      <c r="X27" s="25" t="n">
        <v>0</v>
      </c>
      <c r="Y27" s="25" t="n">
        <v>0</v>
      </c>
      <c r="Z27" s="25" t="n">
        <v>0</v>
      </c>
      <c r="AA27" s="25" t="n">
        <v>0</v>
      </c>
      <c r="AB27" s="27" t="n">
        <f aca="false">AC27-SUM(F27:AA27)</f>
        <v>0</v>
      </c>
      <c r="AC27" s="25" t="n">
        <v>0</v>
      </c>
      <c r="AD27" s="29" t="n">
        <f aca="false">SUM(F27:AA27)</f>
        <v>0</v>
      </c>
      <c r="AE27" s="2"/>
    </row>
    <row r="28" customFormat="false" ht="15" hidden="false" customHeight="true" outlineLevel="0" collapsed="false">
      <c r="A28" s="21"/>
      <c r="B28" s="15"/>
      <c r="C28" s="15" t="s">
        <v>55</v>
      </c>
      <c r="D28" s="2"/>
      <c r="E28" s="70" t="n">
        <v>301</v>
      </c>
      <c r="F28" s="24" t="s">
        <v>40</v>
      </c>
      <c r="G28" s="24" t="s">
        <v>40</v>
      </c>
      <c r="H28" s="24" t="s">
        <v>40</v>
      </c>
      <c r="I28" s="24" t="s">
        <v>40</v>
      </c>
      <c r="J28" s="25" t="n">
        <v>0</v>
      </c>
      <c r="K28" s="25" t="n">
        <v>0</v>
      </c>
      <c r="L28" s="25" t="n">
        <v>0</v>
      </c>
      <c r="M28" s="25" t="n">
        <v>0</v>
      </c>
      <c r="N28" s="25" t="n">
        <v>0</v>
      </c>
      <c r="O28" s="25" t="n">
        <v>0</v>
      </c>
      <c r="P28" s="25" t="n">
        <v>0</v>
      </c>
      <c r="Q28" s="25" t="n">
        <v>0</v>
      </c>
      <c r="R28" s="25" t="n">
        <v>0</v>
      </c>
      <c r="S28" s="25" t="n">
        <v>0</v>
      </c>
      <c r="T28" s="25" t="n">
        <v>0</v>
      </c>
      <c r="U28" s="25" t="n">
        <v>0</v>
      </c>
      <c r="V28" s="25" t="n">
        <v>0</v>
      </c>
      <c r="W28" s="25" t="n">
        <v>0</v>
      </c>
      <c r="X28" s="25" t="n">
        <v>0</v>
      </c>
      <c r="Y28" s="25" t="n">
        <v>0</v>
      </c>
      <c r="Z28" s="25" t="n">
        <v>0</v>
      </c>
      <c r="AA28" s="25" t="n">
        <v>0.1</v>
      </c>
      <c r="AB28" s="27" t="n">
        <f aca="false">AC28-SUM(F28:AA28)</f>
        <v>0</v>
      </c>
      <c r="AC28" s="25" t="n">
        <v>0.1</v>
      </c>
      <c r="AD28" s="29" t="n">
        <f aca="false">SUM(F28:AA28)</f>
        <v>0.1</v>
      </c>
      <c r="AE28" s="2"/>
    </row>
    <row r="29" customFormat="false" ht="15" hidden="false" customHeight="true" outlineLevel="0" collapsed="false">
      <c r="A29" s="21"/>
      <c r="B29" s="15" t="s">
        <v>56</v>
      </c>
      <c r="C29" s="2"/>
      <c r="D29" s="2"/>
      <c r="E29" s="70" t="n">
        <v>306</v>
      </c>
      <c r="F29" s="24" t="s">
        <v>40</v>
      </c>
      <c r="G29" s="24" t="s">
        <v>40</v>
      </c>
      <c r="H29" s="24" t="s">
        <v>40</v>
      </c>
      <c r="I29" s="24" t="s">
        <v>40</v>
      </c>
      <c r="J29" s="25" t="n">
        <v>0</v>
      </c>
      <c r="K29" s="25" t="n">
        <v>0</v>
      </c>
      <c r="L29" s="25" t="n">
        <v>0</v>
      </c>
      <c r="M29" s="25" t="n">
        <v>0</v>
      </c>
      <c r="N29" s="25" t="n">
        <v>0</v>
      </c>
      <c r="O29" s="25" t="n">
        <v>0</v>
      </c>
      <c r="P29" s="25" t="n">
        <v>0</v>
      </c>
      <c r="Q29" s="25" t="n">
        <v>0</v>
      </c>
      <c r="R29" s="25" t="n">
        <v>0</v>
      </c>
      <c r="S29" s="25" t="n">
        <v>0</v>
      </c>
      <c r="T29" s="25" t="n">
        <v>0</v>
      </c>
      <c r="U29" s="25" t="n">
        <v>0</v>
      </c>
      <c r="V29" s="25" t="n">
        <v>0</v>
      </c>
      <c r="W29" s="25" t="n">
        <v>0</v>
      </c>
      <c r="X29" s="25" t="n">
        <v>0</v>
      </c>
      <c r="Y29" s="25" t="n">
        <v>0</v>
      </c>
      <c r="Z29" s="25" t="n">
        <v>0</v>
      </c>
      <c r="AA29" s="25" t="n">
        <v>0</v>
      </c>
      <c r="AB29" s="27" t="n">
        <f aca="false">AC29-SUM(F29:AA29)</f>
        <v>0</v>
      </c>
      <c r="AC29" s="25" t="n">
        <v>0</v>
      </c>
      <c r="AD29" s="29" t="n">
        <f aca="false">SUM(F29:AA29)</f>
        <v>0</v>
      </c>
      <c r="AE29" s="2"/>
    </row>
    <row r="30" customFormat="false" ht="15" hidden="false" customHeight="true" outlineLevel="0" collapsed="false">
      <c r="A30" s="21"/>
      <c r="B30" s="15" t="s">
        <v>57</v>
      </c>
      <c r="C30" s="2"/>
      <c r="D30" s="2"/>
      <c r="E30" s="70" t="n">
        <v>401</v>
      </c>
      <c r="F30" s="24" t="s">
        <v>40</v>
      </c>
      <c r="G30" s="24" t="s">
        <v>40</v>
      </c>
      <c r="H30" s="24" t="s">
        <v>40</v>
      </c>
      <c r="I30" s="24" t="s">
        <v>40</v>
      </c>
      <c r="J30" s="25" t="n">
        <v>0.1</v>
      </c>
      <c r="K30" s="25" t="n">
        <v>0.1</v>
      </c>
      <c r="L30" s="25" t="n">
        <v>0</v>
      </c>
      <c r="M30" s="25" t="n">
        <v>0</v>
      </c>
      <c r="N30" s="25" t="n">
        <v>0</v>
      </c>
      <c r="O30" s="25" t="n">
        <v>0</v>
      </c>
      <c r="P30" s="25" t="n">
        <v>0</v>
      </c>
      <c r="Q30" s="25" t="n">
        <v>0</v>
      </c>
      <c r="R30" s="25" t="n">
        <v>0</v>
      </c>
      <c r="S30" s="25" t="n">
        <v>0</v>
      </c>
      <c r="T30" s="25" t="n">
        <v>0.1</v>
      </c>
      <c r="U30" s="25" t="n">
        <v>0</v>
      </c>
      <c r="V30" s="25" t="n">
        <v>0.1</v>
      </c>
      <c r="W30" s="25" t="n">
        <v>0</v>
      </c>
      <c r="X30" s="25" t="n">
        <v>0</v>
      </c>
      <c r="Y30" s="25" t="n">
        <v>0</v>
      </c>
      <c r="Z30" s="25" t="n">
        <v>0.1</v>
      </c>
      <c r="AA30" s="25" t="n">
        <v>0</v>
      </c>
      <c r="AB30" s="27" t="n">
        <f aca="false">AC30-SUM(F30:AA30)</f>
        <v>0</v>
      </c>
      <c r="AC30" s="25" t="n">
        <v>0.5</v>
      </c>
      <c r="AD30" s="29" t="n">
        <f aca="false">SUM(F30:AA30)</f>
        <v>0.5</v>
      </c>
      <c r="AE30" s="2"/>
    </row>
    <row r="31" customFormat="false" ht="15" hidden="false" customHeight="true" outlineLevel="0" collapsed="false">
      <c r="A31" s="21"/>
      <c r="B31" s="15"/>
      <c r="C31" s="15" t="s">
        <v>291</v>
      </c>
      <c r="D31" s="2"/>
      <c r="E31" s="70" t="n">
        <v>401</v>
      </c>
      <c r="F31" s="24" t="s">
        <v>40</v>
      </c>
      <c r="G31" s="24" t="s">
        <v>40</v>
      </c>
      <c r="H31" s="24" t="s">
        <v>40</v>
      </c>
      <c r="I31" s="24" t="s">
        <v>40</v>
      </c>
      <c r="J31" s="25" t="n">
        <v>0</v>
      </c>
      <c r="K31" s="25" t="n">
        <v>0</v>
      </c>
      <c r="L31" s="25" t="n">
        <v>0</v>
      </c>
      <c r="M31" s="25" t="n">
        <v>0</v>
      </c>
      <c r="N31" s="25" t="n">
        <v>0</v>
      </c>
      <c r="O31" s="25" t="n">
        <v>0</v>
      </c>
      <c r="P31" s="25" t="n">
        <v>0</v>
      </c>
      <c r="Q31" s="25" t="n">
        <v>0</v>
      </c>
      <c r="R31" s="25" t="n">
        <v>0</v>
      </c>
      <c r="S31" s="25" t="n">
        <v>0</v>
      </c>
      <c r="T31" s="25" t="n">
        <v>0</v>
      </c>
      <c r="U31" s="25" t="n">
        <v>0</v>
      </c>
      <c r="V31" s="25" t="n">
        <v>0</v>
      </c>
      <c r="W31" s="25" t="n">
        <v>6.6</v>
      </c>
      <c r="X31" s="25" t="n">
        <v>1.3</v>
      </c>
      <c r="Y31" s="25" t="n">
        <v>0</v>
      </c>
      <c r="Z31" s="25" t="n">
        <v>0</v>
      </c>
      <c r="AA31" s="25" t="n">
        <v>0</v>
      </c>
      <c r="AB31" s="27" t="n">
        <f aca="false">AC31-SUM(F31:AA31)</f>
        <v>0</v>
      </c>
      <c r="AC31" s="28" t="n">
        <v>7.9</v>
      </c>
      <c r="AD31" s="29" t="n">
        <f aca="false">SUM(F31:AA31)</f>
        <v>7.9</v>
      </c>
      <c r="AE31" s="2"/>
    </row>
    <row r="32" customFormat="false" ht="15" hidden="false" customHeight="true" outlineLevel="0" collapsed="false">
      <c r="A32" s="21"/>
      <c r="B32" s="15"/>
      <c r="C32" s="15" t="s">
        <v>317</v>
      </c>
      <c r="D32" s="2"/>
      <c r="E32" s="70" t="n">
        <v>401</v>
      </c>
      <c r="F32" s="24" t="s">
        <v>40</v>
      </c>
      <c r="G32" s="24" t="s">
        <v>40</v>
      </c>
      <c r="H32" s="24" t="s">
        <v>40</v>
      </c>
      <c r="I32" s="24" t="s">
        <v>40</v>
      </c>
      <c r="J32" s="25" t="n">
        <v>0</v>
      </c>
      <c r="K32" s="25" t="n">
        <v>0</v>
      </c>
      <c r="L32" s="25" t="n">
        <v>0</v>
      </c>
      <c r="M32" s="25" t="n">
        <v>0</v>
      </c>
      <c r="N32" s="25" t="n">
        <v>0</v>
      </c>
      <c r="O32" s="25" t="n">
        <v>0</v>
      </c>
      <c r="P32" s="25" t="n">
        <v>0</v>
      </c>
      <c r="Q32" s="25" t="n">
        <v>0</v>
      </c>
      <c r="R32" s="25" t="n">
        <v>0</v>
      </c>
      <c r="S32" s="25" t="n">
        <v>0</v>
      </c>
      <c r="T32" s="25" t="n">
        <v>0</v>
      </c>
      <c r="U32" s="25" t="n">
        <v>0</v>
      </c>
      <c r="V32" s="25" t="n">
        <v>0</v>
      </c>
      <c r="W32" s="25" t="n">
        <v>0</v>
      </c>
      <c r="X32" s="25" t="n">
        <v>0</v>
      </c>
      <c r="Y32" s="25" t="n">
        <v>0</v>
      </c>
      <c r="Z32" s="25" t="n">
        <v>0</v>
      </c>
      <c r="AA32" s="25" t="n">
        <v>0</v>
      </c>
      <c r="AB32" s="27" t="n">
        <f aca="false">AC32-SUM(F32:AA32)</f>
        <v>0</v>
      </c>
      <c r="AC32" s="25" t="n">
        <v>0</v>
      </c>
      <c r="AD32" s="29" t="n">
        <f aca="false">SUM(F32:AA32)</f>
        <v>0</v>
      </c>
      <c r="AE32" s="2"/>
    </row>
    <row r="33" customFormat="false" ht="15" hidden="false" customHeight="true" outlineLevel="0" collapsed="false">
      <c r="A33" s="21"/>
      <c r="B33" s="15" t="s">
        <v>289</v>
      </c>
      <c r="C33" s="2"/>
      <c r="D33" s="2"/>
      <c r="E33" s="70" t="n">
        <v>308</v>
      </c>
      <c r="F33" s="24" t="s">
        <v>40</v>
      </c>
      <c r="G33" s="24" t="s">
        <v>40</v>
      </c>
      <c r="H33" s="24" t="s">
        <v>40</v>
      </c>
      <c r="I33" s="24" t="s">
        <v>40</v>
      </c>
      <c r="J33" s="25" t="n">
        <v>0</v>
      </c>
      <c r="K33" s="25" t="n">
        <v>0</v>
      </c>
      <c r="L33" s="25" t="n">
        <v>0</v>
      </c>
      <c r="M33" s="25" t="n">
        <v>0</v>
      </c>
      <c r="N33" s="25" t="n">
        <v>0</v>
      </c>
      <c r="O33" s="25" t="n">
        <v>0</v>
      </c>
      <c r="P33" s="25" t="n">
        <v>0</v>
      </c>
      <c r="Q33" s="25" t="n">
        <v>0</v>
      </c>
      <c r="R33" s="25" t="n">
        <v>0</v>
      </c>
      <c r="S33" s="25" t="n">
        <v>0</v>
      </c>
      <c r="T33" s="25" t="n">
        <v>0</v>
      </c>
      <c r="U33" s="25" t="n">
        <v>0</v>
      </c>
      <c r="V33" s="25" t="n">
        <v>0</v>
      </c>
      <c r="W33" s="25" t="n">
        <v>0</v>
      </c>
      <c r="X33" s="25" t="n">
        <v>0</v>
      </c>
      <c r="Y33" s="25" t="n">
        <v>0</v>
      </c>
      <c r="Z33" s="25" t="n">
        <v>0</v>
      </c>
      <c r="AA33" s="25" t="n">
        <v>0</v>
      </c>
      <c r="AB33" s="27" t="n">
        <f aca="false">AC33-SUM(F33:AA33)</f>
        <v>0</v>
      </c>
      <c r="AC33" s="25" t="n">
        <v>0</v>
      </c>
      <c r="AD33" s="29" t="n">
        <f aca="false">SUM(F33:AA33)</f>
        <v>0</v>
      </c>
      <c r="AE33" s="2"/>
    </row>
    <row r="34" customFormat="false" ht="15" hidden="false" customHeight="true" outlineLevel="0" collapsed="false">
      <c r="A34" s="21"/>
      <c r="B34" s="15" t="s">
        <v>79</v>
      </c>
      <c r="C34" s="2"/>
      <c r="D34" s="2"/>
      <c r="E34" s="70" t="n">
        <v>305</v>
      </c>
      <c r="F34" s="24" t="s">
        <v>40</v>
      </c>
      <c r="G34" s="24" t="s">
        <v>40</v>
      </c>
      <c r="H34" s="24" t="s">
        <v>40</v>
      </c>
      <c r="I34" s="24" t="s">
        <v>40</v>
      </c>
      <c r="J34" s="25" t="n">
        <v>0</v>
      </c>
      <c r="K34" s="25" t="n">
        <v>0</v>
      </c>
      <c r="L34" s="25" t="n">
        <v>0.1</v>
      </c>
      <c r="M34" s="25" t="n">
        <v>0</v>
      </c>
      <c r="N34" s="25" t="n">
        <v>0</v>
      </c>
      <c r="O34" s="25" t="n">
        <v>0</v>
      </c>
      <c r="P34" s="25" t="n">
        <v>0</v>
      </c>
      <c r="Q34" s="25" t="n">
        <v>0</v>
      </c>
      <c r="R34" s="25" t="n">
        <v>0.2</v>
      </c>
      <c r="S34" s="25" t="n">
        <v>0.1</v>
      </c>
      <c r="T34" s="25" t="n">
        <v>0.1</v>
      </c>
      <c r="U34" s="25" t="n">
        <v>0.1</v>
      </c>
      <c r="V34" s="25" t="n">
        <v>0</v>
      </c>
      <c r="W34" s="25" t="n">
        <v>0</v>
      </c>
      <c r="X34" s="25" t="n">
        <v>0.3</v>
      </c>
      <c r="Y34" s="25" t="n">
        <v>0.1</v>
      </c>
      <c r="Z34" s="25" t="n">
        <v>0</v>
      </c>
      <c r="AA34" s="25" t="n">
        <v>0</v>
      </c>
      <c r="AB34" s="27" t="n">
        <f aca="false">AC34-SUM(F34:AA34)</f>
        <v>0.2</v>
      </c>
      <c r="AC34" s="25" t="n">
        <v>1.2</v>
      </c>
      <c r="AD34" s="29" t="n">
        <f aca="false">SUM(F34:AA34)</f>
        <v>1</v>
      </c>
      <c r="AE34" s="2"/>
    </row>
    <row r="35" customFormat="false" ht="15" hidden="false" customHeight="true" outlineLevel="0" collapsed="false">
      <c r="A35" s="21"/>
      <c r="B35" s="15" t="s">
        <v>62</v>
      </c>
      <c r="C35" s="2"/>
      <c r="D35" s="2"/>
      <c r="E35" s="70" t="n">
        <v>307</v>
      </c>
      <c r="F35" s="24" t="s">
        <v>40</v>
      </c>
      <c r="G35" s="24" t="s">
        <v>40</v>
      </c>
      <c r="H35" s="24" t="s">
        <v>40</v>
      </c>
      <c r="I35" s="24" t="s">
        <v>40</v>
      </c>
      <c r="J35" s="25" t="n">
        <v>0</v>
      </c>
      <c r="K35" s="25" t="n">
        <v>0</v>
      </c>
      <c r="L35" s="25" t="n">
        <v>0</v>
      </c>
      <c r="M35" s="25" t="n">
        <v>0</v>
      </c>
      <c r="N35" s="25" t="n">
        <v>0</v>
      </c>
      <c r="O35" s="25" t="n">
        <v>0</v>
      </c>
      <c r="P35" s="25" t="n">
        <v>0</v>
      </c>
      <c r="Q35" s="25" t="n">
        <v>0</v>
      </c>
      <c r="R35" s="25" t="n">
        <v>0</v>
      </c>
      <c r="S35" s="25" t="n">
        <v>0</v>
      </c>
      <c r="T35" s="25" t="n">
        <v>0</v>
      </c>
      <c r="U35" s="25" t="n">
        <v>0</v>
      </c>
      <c r="V35" s="25" t="n">
        <v>0</v>
      </c>
      <c r="W35" s="25" t="n">
        <v>0</v>
      </c>
      <c r="X35" s="25" t="n">
        <v>0</v>
      </c>
      <c r="Y35" s="25" t="n">
        <v>0</v>
      </c>
      <c r="Z35" s="25" t="n">
        <v>0</v>
      </c>
      <c r="AA35" s="25" t="n">
        <v>0</v>
      </c>
      <c r="AB35" s="27" t="n">
        <f aca="false">AC35-SUM(F35:AA35)</f>
        <v>0</v>
      </c>
      <c r="AC35" s="25" t="n">
        <v>0</v>
      </c>
      <c r="AD35" s="29" t="n">
        <f aca="false">SUM(F35:AA35)</f>
        <v>0</v>
      </c>
      <c r="AE35" s="2"/>
    </row>
    <row r="36" customFormat="false" ht="15" hidden="false" customHeight="true" outlineLevel="0" collapsed="false">
      <c r="A36" s="21"/>
      <c r="B36" s="15" t="s">
        <v>318</v>
      </c>
      <c r="C36" s="2"/>
      <c r="D36" s="2"/>
      <c r="E36" s="70" t="n">
        <v>102</v>
      </c>
      <c r="F36" s="24" t="s">
        <v>40</v>
      </c>
      <c r="G36" s="24" t="s">
        <v>40</v>
      </c>
      <c r="H36" s="24" t="s">
        <v>40</v>
      </c>
      <c r="I36" s="24" t="s">
        <v>40</v>
      </c>
      <c r="J36" s="25" t="n">
        <v>0</v>
      </c>
      <c r="K36" s="25" t="n">
        <v>0</v>
      </c>
      <c r="L36" s="25" t="n">
        <v>0</v>
      </c>
      <c r="M36" s="25" t="n">
        <v>0</v>
      </c>
      <c r="N36" s="25" t="n">
        <v>0</v>
      </c>
      <c r="O36" s="25" t="n">
        <v>0</v>
      </c>
      <c r="P36" s="25" t="n">
        <v>0</v>
      </c>
      <c r="Q36" s="25" t="n">
        <v>0</v>
      </c>
      <c r="R36" s="25" t="n">
        <v>0</v>
      </c>
      <c r="S36" s="25" t="n">
        <v>0</v>
      </c>
      <c r="T36" s="25" t="n">
        <v>0</v>
      </c>
      <c r="U36" s="25" t="n">
        <v>0</v>
      </c>
      <c r="V36" s="25" t="n">
        <v>0</v>
      </c>
      <c r="W36" s="25" t="n">
        <v>0</v>
      </c>
      <c r="X36" s="25" t="n">
        <v>0</v>
      </c>
      <c r="Y36" s="25" t="n">
        <v>0</v>
      </c>
      <c r="Z36" s="25" t="n">
        <v>0</v>
      </c>
      <c r="AA36" s="25" t="n">
        <v>0</v>
      </c>
      <c r="AB36" s="27" t="n">
        <f aca="false">AC36-SUM(F36:AA36)</f>
        <v>0</v>
      </c>
      <c r="AC36" s="25" t="n">
        <v>0</v>
      </c>
      <c r="AD36" s="29" t="n">
        <f aca="false">SUM(F36:AA36)</f>
        <v>0</v>
      </c>
      <c r="AE36" s="2"/>
    </row>
    <row r="37" customFormat="false" ht="15" hidden="false" customHeight="true" outlineLevel="0" collapsed="false">
      <c r="A37" s="21"/>
      <c r="B37" s="15" t="s">
        <v>253</v>
      </c>
      <c r="C37" s="2"/>
      <c r="D37" s="2"/>
      <c r="E37" s="70" t="n">
        <v>301</v>
      </c>
      <c r="F37" s="24" t="s">
        <v>40</v>
      </c>
      <c r="G37" s="24" t="s">
        <v>40</v>
      </c>
      <c r="H37" s="24" t="s">
        <v>40</v>
      </c>
      <c r="I37" s="24" t="s">
        <v>40</v>
      </c>
      <c r="J37" s="25" t="n">
        <v>0</v>
      </c>
      <c r="K37" s="25" t="n">
        <v>0</v>
      </c>
      <c r="L37" s="25" t="n">
        <v>0</v>
      </c>
      <c r="M37" s="25" t="n">
        <v>0</v>
      </c>
      <c r="N37" s="25" t="n">
        <v>0</v>
      </c>
      <c r="O37" s="25" t="n">
        <v>0</v>
      </c>
      <c r="P37" s="25" t="n">
        <v>0</v>
      </c>
      <c r="Q37" s="25" t="n">
        <v>0</v>
      </c>
      <c r="R37" s="25" t="n">
        <v>0</v>
      </c>
      <c r="S37" s="25" t="n">
        <v>0</v>
      </c>
      <c r="T37" s="25" t="n">
        <v>0</v>
      </c>
      <c r="U37" s="25" t="n">
        <v>0</v>
      </c>
      <c r="V37" s="25" t="n">
        <v>0</v>
      </c>
      <c r="W37" s="25" t="n">
        <v>0</v>
      </c>
      <c r="X37" s="25" t="n">
        <v>0</v>
      </c>
      <c r="Y37" s="25" t="n">
        <v>0</v>
      </c>
      <c r="Z37" s="25" t="n">
        <v>0</v>
      </c>
      <c r="AA37" s="25" t="n">
        <v>2.1</v>
      </c>
      <c r="AB37" s="27" t="n">
        <f aca="false">AC37-SUM(F37:AA37)</f>
        <v>0</v>
      </c>
      <c r="AC37" s="25" t="n">
        <v>2.1</v>
      </c>
      <c r="AD37" s="29" t="n">
        <f aca="false">SUM(F37:AA37)</f>
        <v>2.1</v>
      </c>
      <c r="AE37" s="2"/>
    </row>
    <row r="38" customFormat="false" ht="15" hidden="false" customHeight="true" outlineLevel="0" collapsed="false">
      <c r="A38" s="21"/>
      <c r="B38" s="15" t="s">
        <v>74</v>
      </c>
      <c r="C38" s="2"/>
      <c r="D38" s="2"/>
      <c r="E38" s="70"/>
      <c r="F38" s="24" t="s">
        <v>40</v>
      </c>
      <c r="G38" s="24" t="s">
        <v>40</v>
      </c>
      <c r="H38" s="24" t="s">
        <v>40</v>
      </c>
      <c r="I38" s="24" t="s">
        <v>40</v>
      </c>
      <c r="J38" s="25" t="n">
        <v>0</v>
      </c>
      <c r="K38" s="25" t="n">
        <v>0</v>
      </c>
      <c r="L38" s="25" t="n">
        <v>0</v>
      </c>
      <c r="M38" s="25" t="n">
        <v>0</v>
      </c>
      <c r="N38" s="25" t="n">
        <v>0</v>
      </c>
      <c r="O38" s="25" t="n">
        <v>0</v>
      </c>
      <c r="P38" s="25" t="n">
        <v>0</v>
      </c>
      <c r="Q38" s="25" t="n">
        <v>0</v>
      </c>
      <c r="R38" s="25" t="n">
        <v>0</v>
      </c>
      <c r="S38" s="25" t="n">
        <v>0</v>
      </c>
      <c r="T38" s="25" t="n">
        <v>0</v>
      </c>
      <c r="U38" s="25" t="n">
        <v>0</v>
      </c>
      <c r="V38" s="25" t="n">
        <v>0</v>
      </c>
      <c r="W38" s="25" t="n">
        <v>0</v>
      </c>
      <c r="X38" s="25" t="n">
        <v>0</v>
      </c>
      <c r="Y38" s="25" t="n">
        <v>0</v>
      </c>
      <c r="Z38" s="25" t="n">
        <v>0</v>
      </c>
      <c r="AA38" s="25" t="n">
        <v>0</v>
      </c>
      <c r="AB38" s="27" t="n">
        <f aca="false">AC38-SUM(F38:AA38)</f>
        <v>0</v>
      </c>
      <c r="AC38" s="25" t="n">
        <v>0</v>
      </c>
      <c r="AD38" s="29" t="n">
        <f aca="false">SUM(F38:AA38)</f>
        <v>0</v>
      </c>
      <c r="AE38" s="2"/>
    </row>
    <row r="39" customFormat="false" ht="15" hidden="false" customHeight="true" outlineLevel="0" collapsed="false">
      <c r="A39" s="21"/>
      <c r="B39" s="15" t="s">
        <v>65</v>
      </c>
      <c r="C39" s="2"/>
      <c r="D39" s="2"/>
      <c r="E39" s="70" t="n">
        <v>306</v>
      </c>
      <c r="F39" s="32" t="s">
        <v>40</v>
      </c>
      <c r="G39" s="32" t="s">
        <v>40</v>
      </c>
      <c r="H39" s="32" t="s">
        <v>40</v>
      </c>
      <c r="I39" s="32" t="s">
        <v>40</v>
      </c>
      <c r="J39" s="39" t="n">
        <v>0</v>
      </c>
      <c r="K39" s="39" t="n">
        <v>0</v>
      </c>
      <c r="L39" s="39" t="n">
        <v>0</v>
      </c>
      <c r="M39" s="39" t="n">
        <v>0</v>
      </c>
      <c r="N39" s="39" t="n">
        <v>0</v>
      </c>
      <c r="O39" s="39" t="n">
        <v>0</v>
      </c>
      <c r="P39" s="39" t="n">
        <v>0</v>
      </c>
      <c r="Q39" s="39" t="n">
        <v>0</v>
      </c>
      <c r="R39" s="39" t="n">
        <v>0</v>
      </c>
      <c r="S39" s="39" t="n">
        <v>0</v>
      </c>
      <c r="T39" s="39" t="n">
        <v>0</v>
      </c>
      <c r="U39" s="39" t="n">
        <v>0</v>
      </c>
      <c r="V39" s="39" t="n">
        <v>0</v>
      </c>
      <c r="W39" s="39" t="n">
        <v>0</v>
      </c>
      <c r="X39" s="39" t="n">
        <v>0</v>
      </c>
      <c r="Y39" s="39" t="n">
        <v>0</v>
      </c>
      <c r="Z39" s="39" t="n">
        <v>0</v>
      </c>
      <c r="AA39" s="39" t="n">
        <v>0</v>
      </c>
      <c r="AB39" s="34" t="n">
        <f aca="false">AC39-SUM(F39:AA39)</f>
        <v>0</v>
      </c>
      <c r="AC39" s="33" t="n">
        <v>0</v>
      </c>
      <c r="AD39" s="35" t="n">
        <f aca="false">SUM(F39:AA39)</f>
        <v>0</v>
      </c>
      <c r="AE39" s="2"/>
    </row>
    <row r="40" customFormat="false" ht="3.95" hidden="false" customHeight="true" outlineLevel="0" collapsed="false">
      <c r="A40" s="21"/>
      <c r="B40" s="2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2"/>
      <c r="AE40" s="2"/>
    </row>
    <row r="41" customFormat="false" ht="15" hidden="false" customHeight="true" outlineLevel="0" collapsed="false">
      <c r="A41" s="21"/>
      <c r="B41" s="21"/>
      <c r="C41" s="20" t="s">
        <v>66</v>
      </c>
      <c r="D41" s="2"/>
      <c r="E41" s="2"/>
      <c r="F41" s="37" t="n">
        <f aca="false">SUM(F25:F39)</f>
        <v>0</v>
      </c>
      <c r="G41" s="37" t="n">
        <f aca="false">SUM(G25:G39)</f>
        <v>0</v>
      </c>
      <c r="H41" s="37" t="n">
        <f aca="false">SUM(H25:H39)</f>
        <v>0</v>
      </c>
      <c r="I41" s="37" t="n">
        <f aca="false">SUM(I25:I39)</f>
        <v>0</v>
      </c>
      <c r="J41" s="37" t="n">
        <f aca="false">SUM(J25:J39)</f>
        <v>0.1</v>
      </c>
      <c r="K41" s="37" t="n">
        <f aca="false">SUM(K25:K39)</f>
        <v>0.1</v>
      </c>
      <c r="L41" s="37" t="n">
        <f aca="false">SUM(L25:L39)</f>
        <v>0.1</v>
      </c>
      <c r="M41" s="37" t="n">
        <f aca="false">SUM(M25:M39)</f>
        <v>0</v>
      </c>
      <c r="N41" s="37" t="n">
        <f aca="false">SUM(N25:N39)</f>
        <v>0</v>
      </c>
      <c r="O41" s="37" t="n">
        <f aca="false">SUM(O25:O39)</f>
        <v>1.3</v>
      </c>
      <c r="P41" s="37" t="n">
        <f aca="false">SUM(P25:P39)</f>
        <v>0</v>
      </c>
      <c r="Q41" s="37" t="n">
        <f aca="false">SUM(Q25:Q39)</f>
        <v>0</v>
      </c>
      <c r="R41" s="37" t="n">
        <f aca="false">SUM(R25:R39)</f>
        <v>0.2</v>
      </c>
      <c r="S41" s="37" t="n">
        <f aca="false">SUM(S25:S39)</f>
        <v>0.1</v>
      </c>
      <c r="T41" s="37" t="n">
        <f aca="false">SUM(T25:T39)</f>
        <v>0.2</v>
      </c>
      <c r="U41" s="37" t="n">
        <f aca="false">SUM(U25:U39)</f>
        <v>0.1</v>
      </c>
      <c r="V41" s="37" t="n">
        <f aca="false">SUM(V25:V39)</f>
        <v>0.1</v>
      </c>
      <c r="W41" s="37" t="n">
        <f aca="false">SUM(W25:W39)</f>
        <v>6.6</v>
      </c>
      <c r="X41" s="37" t="n">
        <f aca="false">SUM(X25:X39)</f>
        <v>1.6</v>
      </c>
      <c r="Y41" s="37" t="n">
        <f aca="false">SUM(Y25:Y39)</f>
        <v>0.1</v>
      </c>
      <c r="Z41" s="37" t="n">
        <f aca="false">SUM(Z25:Z39)</f>
        <v>0.1</v>
      </c>
      <c r="AA41" s="37" t="n">
        <f aca="false">SUM(AA25:AA39)</f>
        <v>2.2</v>
      </c>
      <c r="AB41" s="37" t="n">
        <f aca="false">SUM(AB25:AB39)</f>
        <v>0.2</v>
      </c>
      <c r="AC41" s="37" t="n">
        <f aca="false">SUM(AC25:AC39)</f>
        <v>13.1</v>
      </c>
      <c r="AD41" s="37" t="n">
        <f aca="false">SUM(AD25:AD39)</f>
        <v>12.9</v>
      </c>
      <c r="AE41" s="2"/>
    </row>
    <row r="42" customFormat="false" ht="15" hidden="false" customHeight="true" outlineLevel="0" collapsed="false">
      <c r="A42" s="21"/>
      <c r="B42" s="21"/>
      <c r="C42" s="20"/>
      <c r="D42" s="2"/>
      <c r="E42" s="2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2"/>
    </row>
    <row r="43" customFormat="false" ht="15" hidden="false" customHeight="true" outlineLevel="0" collapsed="false">
      <c r="A43" s="40" t="s">
        <v>81</v>
      </c>
      <c r="B43" s="41"/>
      <c r="C43" s="42"/>
      <c r="D43" s="42"/>
      <c r="E43" s="42"/>
      <c r="F43" s="43" t="n">
        <f aca="false">F22-F41</f>
        <v>0</v>
      </c>
      <c r="G43" s="43" t="n">
        <f aca="false">G22-G41</f>
        <v>0</v>
      </c>
      <c r="H43" s="43" t="n">
        <f aca="false">H22-H41</f>
        <v>0</v>
      </c>
      <c r="I43" s="43" t="n">
        <f aca="false">I22-I41</f>
        <v>0</v>
      </c>
      <c r="J43" s="43" t="n">
        <f aca="false">J22-J41</f>
        <v>0</v>
      </c>
      <c r="K43" s="43" t="n">
        <f aca="false">K22-K41</f>
        <v>-0.1</v>
      </c>
      <c r="L43" s="43" t="n">
        <f aca="false">L22-L41</f>
        <v>0.1</v>
      </c>
      <c r="M43" s="43" t="n">
        <f aca="false">M22-M41</f>
        <v>0</v>
      </c>
      <c r="N43" s="43" t="n">
        <f aca="false">N22-N41</f>
        <v>0</v>
      </c>
      <c r="O43" s="43" t="n">
        <f aca="false">O22-O41</f>
        <v>-1.2</v>
      </c>
      <c r="P43" s="43" t="n">
        <f aca="false">P22-P41</f>
        <v>0</v>
      </c>
      <c r="Q43" s="43" t="n">
        <f aca="false">Q22-Q41</f>
        <v>0</v>
      </c>
      <c r="R43" s="43" t="n">
        <f aca="false">R22-R41</f>
        <v>5.6</v>
      </c>
      <c r="S43" s="43" t="n">
        <f aca="false">S22-S41</f>
        <v>5.9</v>
      </c>
      <c r="T43" s="43" t="n">
        <f aca="false">T22-T41</f>
        <v>0.9</v>
      </c>
      <c r="U43" s="43" t="n">
        <f aca="false">U22-U41</f>
        <v>2</v>
      </c>
      <c r="V43" s="43" t="n">
        <f aca="false">V22-V41</f>
        <v>0</v>
      </c>
      <c r="W43" s="43" t="n">
        <f aca="false">W22-W41</f>
        <v>-6.6</v>
      </c>
      <c r="X43" s="43" t="n">
        <f aca="false">X22-X41</f>
        <v>-1.4</v>
      </c>
      <c r="Y43" s="43" t="n">
        <f aca="false">Y22-Y41</f>
        <v>4.5</v>
      </c>
      <c r="Z43" s="43" t="n">
        <f aca="false">Z22-Z41</f>
        <v>0</v>
      </c>
      <c r="AA43" s="43" t="n">
        <f aca="false">AA22-AA41</f>
        <v>-2.2</v>
      </c>
      <c r="AB43" s="43" t="n">
        <f aca="false">AB22-AB41</f>
        <v>0.499999999999999</v>
      </c>
      <c r="AC43" s="43" t="n">
        <f aca="false">AC22-AC41</f>
        <v>8</v>
      </c>
      <c r="AD43" s="43" t="n">
        <f aca="false">AD22-AD41</f>
        <v>7.5</v>
      </c>
      <c r="AE43" s="2"/>
    </row>
    <row r="44" customFormat="false" ht="12.75" hidden="false" customHeight="true" outlineLevel="0" collapsed="false">
      <c r="A44" s="40"/>
      <c r="B44" s="41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2"/>
    </row>
    <row r="45" customFormat="false" ht="6" hidden="false" customHeight="true" outlineLevel="0" collapsed="false">
      <c r="A45" s="57"/>
      <c r="B45" s="57"/>
      <c r="C45" s="58"/>
      <c r="D45" s="58"/>
      <c r="E45" s="58"/>
      <c r="F45" s="59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60"/>
      <c r="AD45" s="62"/>
      <c r="AE45" s="2"/>
    </row>
    <row r="46" customFormat="false" ht="12.75" hidden="false" customHeight="true" outlineLevel="0" collapsed="false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2"/>
    </row>
    <row r="47" customFormat="false" ht="15" hidden="false" customHeight="true" outlineLevel="0" collapsed="false">
      <c r="A47" s="40" t="s">
        <v>254</v>
      </c>
      <c r="B47" s="41"/>
      <c r="C47" s="42"/>
      <c r="D47" s="42"/>
      <c r="E47" s="42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2"/>
    </row>
    <row r="48" customFormat="false" ht="15" hidden="false" customHeight="true" outlineLevel="0" collapsed="false">
      <c r="B48" s="20" t="s">
        <v>255</v>
      </c>
      <c r="C48" s="42"/>
      <c r="D48" s="42"/>
      <c r="E48" s="42"/>
      <c r="F48" s="63" t="n">
        <f aca="false">'NNG-Sep'!F43</f>
        <v>0</v>
      </c>
      <c r="G48" s="63" t="n">
        <f aca="false">'NNG-Sep'!G43</f>
        <v>0</v>
      </c>
      <c r="H48" s="63" t="n">
        <f aca="false">'NNG-Sep'!H43</f>
        <v>0</v>
      </c>
      <c r="I48" s="63" t="n">
        <f aca="false">'NNG-Sep'!I43</f>
        <v>0</v>
      </c>
      <c r="J48" s="63" t="n">
        <f aca="false">'NNG-Sep'!J43</f>
        <v>-0.6</v>
      </c>
      <c r="K48" s="63" t="n">
        <f aca="false">'NNG-Sep'!K43</f>
        <v>-0.4</v>
      </c>
      <c r="L48" s="63" t="n">
        <f aca="false">'NNG-Sep'!L43</f>
        <v>-0.6</v>
      </c>
      <c r="M48" s="63" t="n">
        <f aca="false">'NNG-Sep'!M43</f>
        <v>0</v>
      </c>
      <c r="N48" s="63" t="n">
        <f aca="false">'NNG-Sep'!N43</f>
        <v>3.7</v>
      </c>
      <c r="O48" s="63" t="n">
        <f aca="false">'NNG-Sep'!O43</f>
        <v>-2.9</v>
      </c>
      <c r="P48" s="63" t="n">
        <f aca="false">'NNG-Sep'!P43</f>
        <v>0</v>
      </c>
      <c r="Q48" s="63" t="n">
        <f aca="false">'NNG-Sep'!Q43</f>
        <v>-0.1</v>
      </c>
      <c r="R48" s="63" t="n">
        <f aca="false">'NNG-Sep'!R43</f>
        <v>12.6</v>
      </c>
      <c r="S48" s="63" t="n">
        <f aca="false">'NNG-Sep'!S43</f>
        <v>-5.2</v>
      </c>
      <c r="T48" s="63" t="n">
        <f aca="false">'NNG-Sep'!T43</f>
        <v>-0.7</v>
      </c>
      <c r="U48" s="63" t="n">
        <f aca="false">'NNG-Sep'!U43</f>
        <v>1.8</v>
      </c>
      <c r="V48" s="63" t="n">
        <f aca="false">'NNG-Sep'!V43</f>
        <v>-1.3</v>
      </c>
      <c r="W48" s="63" t="n">
        <f aca="false">'NNG-Sep'!W43</f>
        <v>-0.1</v>
      </c>
      <c r="X48" s="63" t="n">
        <f aca="false">'NNG-Sep'!X43</f>
        <v>4.7</v>
      </c>
      <c r="Y48" s="63" t="n">
        <f aca="false">'NNG-Sep'!Y43</f>
        <v>0.3</v>
      </c>
      <c r="Z48" s="63" t="n">
        <f aca="false">'NNG-Sep'!Z43</f>
        <v>0</v>
      </c>
      <c r="AA48" s="63" t="n">
        <f aca="false">'NNG-Sep'!AA43</f>
        <v>-0.6</v>
      </c>
      <c r="AB48" s="63" t="n">
        <f aca="false">'NNG-Sep'!AB43</f>
        <v>0</v>
      </c>
      <c r="AC48" s="63" t="n">
        <f aca="false">'NNG-Sep'!AC43</f>
        <v>10.6</v>
      </c>
      <c r="AD48" s="63" t="n">
        <f aca="false">'NNG-Sep'!AD43</f>
        <v>10.6</v>
      </c>
      <c r="AE48" s="2"/>
    </row>
    <row r="49" customFormat="false" ht="15" hidden="false" customHeight="true" outlineLevel="0" collapsed="false">
      <c r="B49" s="20" t="s">
        <v>256</v>
      </c>
      <c r="C49" s="42"/>
      <c r="D49" s="42"/>
      <c r="E49" s="42"/>
      <c r="F49" s="63" t="n">
        <f aca="false">F43</f>
        <v>0</v>
      </c>
      <c r="G49" s="63" t="n">
        <f aca="false">G43</f>
        <v>0</v>
      </c>
      <c r="H49" s="63" t="n">
        <f aca="false">H43</f>
        <v>0</v>
      </c>
      <c r="I49" s="63" t="n">
        <f aca="false">I43</f>
        <v>0</v>
      </c>
      <c r="J49" s="63" t="n">
        <f aca="false">J43</f>
        <v>0</v>
      </c>
      <c r="K49" s="63" t="n">
        <f aca="false">K43</f>
        <v>-0.1</v>
      </c>
      <c r="L49" s="63" t="n">
        <f aca="false">L43</f>
        <v>0.1</v>
      </c>
      <c r="M49" s="63" t="n">
        <f aca="false">M43</f>
        <v>0</v>
      </c>
      <c r="N49" s="63" t="n">
        <f aca="false">N43</f>
        <v>0</v>
      </c>
      <c r="O49" s="63" t="n">
        <f aca="false">O43</f>
        <v>-1.2</v>
      </c>
      <c r="P49" s="63" t="n">
        <f aca="false">P43</f>
        <v>0</v>
      </c>
      <c r="Q49" s="63" t="n">
        <f aca="false">Q43</f>
        <v>0</v>
      </c>
      <c r="R49" s="63" t="n">
        <f aca="false">R43</f>
        <v>5.6</v>
      </c>
      <c r="S49" s="63" t="n">
        <f aca="false">S43</f>
        <v>5.9</v>
      </c>
      <c r="T49" s="63" t="n">
        <f aca="false">T43</f>
        <v>0.9</v>
      </c>
      <c r="U49" s="63" t="n">
        <f aca="false">U43</f>
        <v>2</v>
      </c>
      <c r="V49" s="63" t="n">
        <f aca="false">V43</f>
        <v>0</v>
      </c>
      <c r="W49" s="63" t="n">
        <f aca="false">W43</f>
        <v>-6.6</v>
      </c>
      <c r="X49" s="63" t="n">
        <f aca="false">X43</f>
        <v>-1.4</v>
      </c>
      <c r="Y49" s="63" t="n">
        <f aca="false">Y43</f>
        <v>4.5</v>
      </c>
      <c r="Z49" s="63" t="n">
        <f aca="false">Z43</f>
        <v>0</v>
      </c>
      <c r="AA49" s="63" t="n">
        <f aca="false">AA43</f>
        <v>-2.2</v>
      </c>
      <c r="AB49" s="63" t="n">
        <f aca="false">AB43</f>
        <v>0.499999999999999</v>
      </c>
      <c r="AC49" s="63" t="n">
        <f aca="false">AC43</f>
        <v>8</v>
      </c>
      <c r="AD49" s="63" t="n">
        <f aca="false">AD43</f>
        <v>7.5</v>
      </c>
      <c r="AE49" s="2"/>
    </row>
    <row r="50" customFormat="false" ht="15" hidden="false" customHeight="true" outlineLevel="0" collapsed="false">
      <c r="B50" s="40" t="s">
        <v>257</v>
      </c>
      <c r="C50" s="42"/>
      <c r="D50" s="42"/>
      <c r="E50" s="42"/>
      <c r="F50" s="64" t="n">
        <f aca="false">F52-SUM(F48:F49)</f>
        <v>0</v>
      </c>
      <c r="G50" s="64" t="n">
        <f aca="false">G52-SUM(G48:G49)</f>
        <v>0</v>
      </c>
      <c r="H50" s="64" t="n">
        <f aca="false">H52-SUM(H48:H49)</f>
        <v>0</v>
      </c>
      <c r="I50" s="64" t="n">
        <f aca="false">I52-SUM(I48:I49)</f>
        <v>0</v>
      </c>
      <c r="J50" s="64" t="n">
        <f aca="false">J52-SUM(J48:J49)</f>
        <v>-0.6</v>
      </c>
      <c r="K50" s="64" t="n">
        <f aca="false">K52-SUM(K48:K49)</f>
        <v>-0.3</v>
      </c>
      <c r="L50" s="64" t="n">
        <f aca="false">L52-SUM(L48:L49)</f>
        <v>1.8</v>
      </c>
      <c r="M50" s="64" t="n">
        <f aca="false">M52-SUM(M48:M49)</f>
        <v>-0.4</v>
      </c>
      <c r="N50" s="64" t="n">
        <f aca="false">N52-SUM(N48:N49)</f>
        <v>5</v>
      </c>
      <c r="O50" s="64" t="n">
        <f aca="false">O52-SUM(O48:O49)</f>
        <v>-0.3</v>
      </c>
      <c r="P50" s="64" t="n">
        <f aca="false">P52-SUM(P48:P49)</f>
        <v>0</v>
      </c>
      <c r="Q50" s="64" t="n">
        <f aca="false">Q52-SUM(Q48:Q49)</f>
        <v>1.8</v>
      </c>
      <c r="R50" s="64" t="n">
        <f aca="false">R52-SUM(R48:R49)</f>
        <v>-1</v>
      </c>
      <c r="S50" s="64" t="n">
        <f aca="false">S52-SUM(S48:S49)</f>
        <v>0.2</v>
      </c>
      <c r="T50" s="64" t="n">
        <f aca="false">T52-SUM(T48:T49)</f>
        <v>-0.1</v>
      </c>
      <c r="U50" s="64" t="n">
        <f aca="false">U52-SUM(U48:U49)</f>
        <v>-0.4</v>
      </c>
      <c r="V50" s="64" t="n">
        <f aca="false">V52-SUM(V48:V49)</f>
        <v>-4.4</v>
      </c>
      <c r="W50" s="64" t="n">
        <f aca="false">W52-SUM(W48:W49)</f>
        <v>3.5</v>
      </c>
      <c r="X50" s="64" t="n">
        <f aca="false">X52-SUM(X48:X49)</f>
        <v>-0.199999999999999</v>
      </c>
      <c r="Y50" s="64" t="n">
        <f aca="false">Y52-SUM(Y48:Y49)</f>
        <v>1.6</v>
      </c>
      <c r="Z50" s="64" t="n">
        <f aca="false">Z52-SUM(Z48:Z49)</f>
        <v>-1.4</v>
      </c>
      <c r="AA50" s="64" t="n">
        <f aca="false">AA52-SUM(AA48:AA49)</f>
        <v>-0.2</v>
      </c>
      <c r="AB50" s="64" t="n">
        <f aca="false">AB52-SUM(AB48:AB49)</f>
        <v>56.4</v>
      </c>
      <c r="AC50" s="65" t="n">
        <f aca="false">SUM(F50:AB50)</f>
        <v>61</v>
      </c>
      <c r="AD50" s="66" t="n">
        <f aca="false">SUM(F50:N50)</f>
        <v>5.5</v>
      </c>
      <c r="AE50" s="2"/>
    </row>
    <row r="51" customFormat="false" ht="6" hidden="false" customHeight="true" outlineLevel="0" collapsed="false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2"/>
    </row>
    <row r="52" customFormat="false" ht="15" hidden="false" customHeight="true" outlineLevel="0" collapsed="false">
      <c r="A52" s="40"/>
      <c r="B52" s="41"/>
      <c r="C52" s="40" t="s">
        <v>258</v>
      </c>
      <c r="D52" s="42"/>
      <c r="E52" s="42"/>
      <c r="F52" s="67" t="n">
        <v>0</v>
      </c>
      <c r="G52" s="67" t="n">
        <v>0</v>
      </c>
      <c r="H52" s="67" t="n">
        <v>0</v>
      </c>
      <c r="I52" s="67" t="n">
        <v>0</v>
      </c>
      <c r="J52" s="67" t="n">
        <v>-1.2</v>
      </c>
      <c r="K52" s="67" t="n">
        <v>-0.8</v>
      </c>
      <c r="L52" s="67" t="n">
        <v>1.3</v>
      </c>
      <c r="M52" s="67" t="n">
        <v>-0.4</v>
      </c>
      <c r="N52" s="67" t="n">
        <v>8.7</v>
      </c>
      <c r="O52" s="67" t="n">
        <v>-4.4</v>
      </c>
      <c r="P52" s="67" t="n">
        <v>0</v>
      </c>
      <c r="Q52" s="67" t="n">
        <v>1.7</v>
      </c>
      <c r="R52" s="67" t="n">
        <v>17.2</v>
      </c>
      <c r="S52" s="67" t="n">
        <v>0.9</v>
      </c>
      <c r="T52" s="67" t="n">
        <v>0.1</v>
      </c>
      <c r="U52" s="67" t="n">
        <v>3.4</v>
      </c>
      <c r="V52" s="67" t="n">
        <v>-5.7</v>
      </c>
      <c r="W52" s="67" t="n">
        <v>-3.2</v>
      </c>
      <c r="X52" s="67" t="n">
        <v>3.1</v>
      </c>
      <c r="Y52" s="67" t="n">
        <v>6.4</v>
      </c>
      <c r="Z52" s="67" t="n">
        <v>-1.4</v>
      </c>
      <c r="AA52" s="67" t="n">
        <v>-3</v>
      </c>
      <c r="AB52" s="67" t="n">
        <v>56.9</v>
      </c>
      <c r="AC52" s="68" t="n">
        <f aca="false">SUM(AC48:AC50)</f>
        <v>79.6</v>
      </c>
      <c r="AD52" s="68" t="n">
        <f aca="false">SUM(AD48:AD50)</f>
        <v>23.6</v>
      </c>
      <c r="AE52" s="2"/>
    </row>
    <row r="53" customFormat="false" ht="12" hidden="false" customHeight="true" outlineLevel="0" collapsed="false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2"/>
    </row>
    <row r="54" customFormat="false" ht="12" hidden="false" customHeight="true" outlineLevel="0" collapsed="false">
      <c r="A54" s="40"/>
      <c r="B54" s="41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2"/>
    </row>
    <row r="55" customFormat="false" ht="12" hidden="false" customHeight="true" outlineLevel="0" collapsed="false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2"/>
    </row>
    <row r="56" customFormat="false" ht="12" hidden="false" customHeight="true" outlineLevel="0" collapsed="false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2"/>
    </row>
    <row r="57" customFormat="false" ht="12" hidden="false" customHeight="true" outlineLevel="0" collapsed="false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5" t="n">
        <f aca="true">NOW()</f>
        <v>45926.9584546479</v>
      </c>
      <c r="AE57" s="2"/>
    </row>
    <row r="58" customFormat="false" ht="12" hidden="false" customHeight="true" outlineLevel="0" collapsed="false">
      <c r="A58" s="46" t="str">
        <f aca="true">CELL("FILENAME")</f>
        <v>'file:///mnt/12tb/@roms/datasets/enron/EDRM Enron Email Data Set v2 XML/filtered-attachments/xls/NNG_TWDAY01.xls'#$TW &amp; ETS-Sep</v>
      </c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7" t="n">
        <f aca="true">NOW()</f>
        <v>45926.9584546481</v>
      </c>
      <c r="AE58" s="2"/>
    </row>
    <row r="59" customFormat="false" ht="3.95" hidden="false" customHeight="true" outlineLevel="0" collapsed="false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2"/>
      <c r="AE59" s="2"/>
    </row>
    <row r="60" customFormat="false" ht="14.65" hidden="false" customHeight="false" outlineLevel="0" collapsed="false">
      <c r="AD60" s="48"/>
    </row>
    <row r="61" customFormat="false" ht="14.65" hidden="false" customHeight="false" outlineLevel="0" collapsed="false">
      <c r="AD61" s="48"/>
    </row>
    <row r="62" customFormat="false" ht="12" hidden="false" customHeight="true" outlineLevel="0" collapsed="false">
      <c r="B62" s="49"/>
      <c r="C62" s="49"/>
    </row>
    <row r="63" customFormat="false" ht="12" hidden="false" customHeight="true" outlineLevel="0" collapsed="false">
      <c r="C63" s="49"/>
    </row>
    <row r="64" customFormat="false" ht="12" hidden="false" customHeight="true" outlineLevel="0" collapsed="false">
      <c r="C64" s="49"/>
    </row>
    <row r="65" customFormat="false" ht="12" hidden="false" customHeight="true" outlineLevel="0" collapsed="false"/>
    <row r="68" customFormat="false" ht="12" hidden="false" customHeight="true" outlineLevel="0" collapsed="false">
      <c r="B68" s="49"/>
      <c r="C68" s="49"/>
    </row>
    <row r="69" customFormat="false" ht="12" hidden="false" customHeight="true" outlineLevel="0" collapsed="false">
      <c r="C69" s="49"/>
    </row>
    <row r="70" customFormat="false" ht="12" hidden="false" customHeight="true" outlineLevel="0" collapsed="false">
      <c r="C70" s="49"/>
    </row>
    <row r="71" customFormat="false" ht="12" hidden="false" customHeight="true" outlineLevel="0" collapsed="false">
      <c r="C71" s="49"/>
    </row>
    <row r="72" customFormat="false" ht="14.65" hidden="false" customHeight="false" outlineLevel="0" collapsed="false">
      <c r="C72" s="49"/>
    </row>
    <row r="73" customFormat="false" ht="14.65" hidden="false" customHeight="false" outlineLevel="0" collapsed="false">
      <c r="C73" s="49"/>
    </row>
    <row r="74" customFormat="false" ht="12" hidden="false" customHeight="true" outlineLevel="0" collapsed="false">
      <c r="C74" s="49"/>
    </row>
    <row r="75" customFormat="false" ht="12" hidden="false" customHeight="true" outlineLevel="0" collapsed="false"/>
    <row r="76" customFormat="false" ht="12" hidden="false" customHeight="true" outlineLevel="0" collapsed="false"/>
    <row r="77" customFormat="false" ht="12" hidden="false" customHeight="true" outlineLevel="0" collapsed="false"/>
    <row r="78" customFormat="false" ht="12" hidden="false" customHeight="true" outlineLevel="0" collapsed="false"/>
    <row r="79" customFormat="false" ht="12" hidden="false" customHeight="true" outlineLevel="0" collapsed="false"/>
    <row r="80" customFormat="false" ht="12" hidden="false" customHeight="true" outlineLevel="0" collapsed="false"/>
    <row r="81" customFormat="false" ht="12" hidden="false" customHeight="true" outlineLevel="0" collapsed="false"/>
    <row r="82" customFormat="false" ht="12" hidden="false" customHeight="true" outlineLevel="0" collapsed="false"/>
    <row r="83" customFormat="false" ht="12" hidden="false" customHeight="true" outlineLevel="0" collapsed="false"/>
    <row r="84" customFormat="false" ht="3.95" hidden="false" customHeight="true" outlineLevel="0" collapsed="false"/>
    <row r="85" customFormat="false" ht="12" hidden="false" customHeight="true" outlineLevel="0" collapsed="false"/>
    <row r="86" customFormat="false" ht="3.95" hidden="false" customHeight="true" outlineLevel="0" collapsed="false"/>
    <row r="87" customFormat="false" ht="12" hidden="false" customHeight="true" outlineLevel="0" collapsed="false"/>
    <row r="88" customFormat="false" ht="12" hidden="false" customHeight="true" outlineLevel="0" collapsed="false"/>
    <row r="90" customFormat="false" ht="12" hidden="false" customHeight="true" outlineLevel="0" collapsed="false"/>
    <row r="93" customFormat="false" ht="12" hidden="false" customHeight="true" outlineLevel="0" collapsed="false"/>
    <row r="96" customFormat="false" ht="12" hidden="false" customHeight="true" outlineLevel="0" collapsed="false"/>
    <row r="97" customFormat="false" ht="12" hidden="false" customHeight="true" outlineLevel="0" collapsed="false"/>
    <row r="99" customFormat="false" ht="12" hidden="false" customHeight="true" outlineLevel="0" collapsed="false"/>
    <row r="101" customFormat="false" ht="12" hidden="false" customHeight="true" outlineLevel="0" collapsed="false"/>
    <row r="102" customFormat="false" ht="12" hidden="false" customHeight="true" outlineLevel="0" collapsed="false"/>
    <row r="103" customFormat="false" ht="12" hidden="false" customHeight="true" outlineLevel="0" collapsed="false"/>
    <row r="105" customFormat="false" ht="12" hidden="false" customHeight="true" outlineLevel="0" collapsed="false"/>
    <row r="109" customFormat="false" ht="12" hidden="false" customHeight="true" outlineLevel="0" collapsed="false"/>
    <row r="110" customFormat="false" ht="3.95" hidden="false" customHeight="true" outlineLevel="0" collapsed="false"/>
    <row r="112" customFormat="false" ht="6" hidden="false" customHeight="true" outlineLevel="0" collapsed="false"/>
    <row r="114" customFormat="false" ht="6" hidden="false" customHeight="true" outlineLevel="0" collapsed="false"/>
    <row r="115" customFormat="false" ht="12" hidden="false" customHeight="true" outlineLevel="0" collapsed="false"/>
    <row r="116" customFormat="false" ht="12" hidden="false" customHeight="true" outlineLevel="0" collapsed="false"/>
    <row r="117" customFormat="false" ht="12" hidden="false" customHeight="true" outlineLevel="0" collapsed="false"/>
    <row r="118" customFormat="false" ht="12" hidden="false" customHeight="true" outlineLevel="0" collapsed="false"/>
    <row r="119" customFormat="false" ht="12" hidden="false" customHeight="true" outlineLevel="0" collapsed="false"/>
    <row r="120" customFormat="false" ht="3.95" hidden="false" customHeight="true" outlineLevel="0" collapsed="false"/>
    <row r="122" customFormat="false" ht="6" hidden="false" customHeight="true" outlineLevel="0" collapsed="false"/>
    <row r="125" customFormat="false" ht="6" hidden="false" customHeight="true" outlineLevel="0" collapsed="false"/>
    <row r="128" customFormat="false" ht="6" hidden="false" customHeight="true" outlineLevel="0" collapsed="false"/>
    <row r="131" customFormat="false" ht="6" hidden="false" customHeight="true" outlineLevel="0" collapsed="false"/>
    <row r="135" customFormat="false" ht="8.1" hidden="false" customHeight="true" outlineLevel="0" collapsed="false"/>
  </sheetData>
  <mergeCells count="3">
    <mergeCell ref="A1:AD1"/>
    <mergeCell ref="A2:AD2"/>
    <mergeCell ref="A3:AD3"/>
  </mergeCells>
  <printOptions headings="false" gridLines="false" gridLinesSet="true" horizontalCentered="true" verticalCentered="false"/>
  <pageMargins left="0.25" right="0.25" top="0.7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135"/>
  <sheetViews>
    <sheetView showFormulas="false" showGridLines="false" showRowColHeaders="true" showZeros="true" rightToLeft="false" tabSelected="false" showOutlineSymbols="true" defaultGridColor="true" view="normal" topLeftCell="A7" colorId="64" zoomScale="100" zoomScaleNormal="100" zoomScalePageLayoutView="100" workbookViewId="0">
      <pane xSplit="5" ySplit="3" topLeftCell="W10" activePane="bottomRight" state="frozen"/>
      <selection pane="topLeft" activeCell="A7" activeCellId="0" sqref="A7"/>
      <selection pane="topRight" activeCell="W7" activeCellId="0" sqref="W7"/>
      <selection pane="bottomLeft" activeCell="A10" activeCellId="0" sqref="A10"/>
      <selection pane="bottomRight" activeCell="AC11" activeCellId="0" sqref="AC11 AC11"/>
    </sheetView>
  </sheetViews>
  <sheetFormatPr defaultColWidth="9.70703125" defaultRowHeight="14.65" customHeight="true" zeroHeight="false" outlineLevelRow="0" outlineLevelCol="0"/>
  <cols>
    <col collapsed="false" customWidth="true" hidden="false" outlineLevel="0" max="2" min="1" style="0" width="1.7"/>
    <col collapsed="false" customWidth="true" hidden="false" outlineLevel="0" max="4" min="3" style="0" width="15.7"/>
    <col collapsed="false" customWidth="true" hidden="false" outlineLevel="0" max="5" min="5" style="0" width="10.71"/>
    <col collapsed="false" customWidth="true" hidden="false" outlineLevel="0" max="28" min="6" style="0" width="5.71"/>
    <col collapsed="false" customWidth="true" hidden="false" outlineLevel="0" max="30" min="29" style="0" width="8.7"/>
    <col collapsed="false" customWidth="true" hidden="false" outlineLevel="0" max="36" min="35" style="0" width="2.7"/>
    <col collapsed="false" customWidth="true" hidden="false" outlineLevel="0" max="37" min="37" style="0" width="3.7"/>
    <col collapsed="false" customWidth="true" hidden="false" outlineLevel="0" max="53" min="41" style="0" width="6.7"/>
    <col collapsed="false" customWidth="true" hidden="false" outlineLevel="0" max="55" min="54" style="0" width="7.7"/>
    <col collapsed="false" customWidth="true" hidden="false" outlineLevel="0" max="56" min="56" style="0" width="2.7"/>
  </cols>
  <sheetData>
    <row r="1" customFormat="false" ht="1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2"/>
    </row>
    <row r="2" customFormat="false" ht="15" hidden="false" customHeight="true" outlineLevel="0" collapsed="false">
      <c r="A2" s="3" t="s">
        <v>319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2"/>
    </row>
    <row r="3" customFormat="false" ht="15" hidden="false" customHeight="tru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2"/>
    </row>
    <row r="4" customFormat="false" ht="12" hidden="false" customHeight="true" outlineLevel="0" collapsed="false">
      <c r="A4" s="5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6"/>
      <c r="T4" s="7"/>
      <c r="U4" s="7"/>
      <c r="V4" s="7"/>
      <c r="W4" s="7"/>
      <c r="X4" s="2"/>
      <c r="Y4" s="2"/>
      <c r="Z4" s="2"/>
      <c r="AA4" s="2"/>
      <c r="AB4" s="2"/>
      <c r="AC4" s="2"/>
      <c r="AD4" s="2"/>
      <c r="AE4" s="2"/>
    </row>
    <row r="5" customFormat="false" ht="12" hidden="false" customHeight="true" outlineLevel="0" collapsed="false">
      <c r="A5" s="5"/>
      <c r="B5" s="8"/>
      <c r="C5" s="9"/>
      <c r="D5" s="9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10"/>
      <c r="S5" s="10"/>
      <c r="T5" s="11"/>
      <c r="U5" s="12"/>
      <c r="V5" s="11"/>
      <c r="W5" s="11"/>
      <c r="X5" s="10"/>
      <c r="Y5" s="10"/>
      <c r="Z5" s="10"/>
      <c r="AA5" s="13"/>
      <c r="AB5" s="14"/>
      <c r="AC5" s="2"/>
      <c r="AD5" s="2"/>
      <c r="AE5" s="2"/>
    </row>
    <row r="6" customFormat="false" ht="12" hidden="false" customHeight="true" outlineLevel="0" collapsed="false">
      <c r="A6" s="5"/>
      <c r="B6" s="8"/>
      <c r="C6" s="9"/>
      <c r="D6" s="9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10"/>
      <c r="S6" s="10"/>
      <c r="T6" s="11"/>
      <c r="U6" s="12"/>
      <c r="V6" s="11"/>
      <c r="W6" s="11"/>
      <c r="X6" s="10"/>
      <c r="Y6" s="10"/>
      <c r="Z6" s="10"/>
      <c r="AA6" s="13"/>
      <c r="AB6" s="14"/>
      <c r="AC6" s="2"/>
      <c r="AD6" s="2"/>
      <c r="AE6" s="2"/>
    </row>
    <row r="7" customFormat="false" ht="12" hidden="false" customHeight="true" outlineLevel="0" collapsed="false">
      <c r="A7" s="5"/>
      <c r="B7" s="8"/>
      <c r="C7" s="9"/>
      <c r="D7" s="9"/>
      <c r="E7" s="2"/>
      <c r="F7" s="10" t="s">
        <v>4</v>
      </c>
      <c r="G7" s="10" t="s">
        <v>4</v>
      </c>
      <c r="H7" s="10" t="s">
        <v>4</v>
      </c>
      <c r="I7" s="10" t="s">
        <v>4</v>
      </c>
      <c r="J7" s="10" t="s">
        <v>4</v>
      </c>
      <c r="K7" s="10" t="s">
        <v>3</v>
      </c>
      <c r="L7" s="10" t="s">
        <v>4</v>
      </c>
      <c r="M7" s="10" t="s">
        <v>4</v>
      </c>
      <c r="N7" s="10" t="s">
        <v>4</v>
      </c>
      <c r="O7" s="10" t="s">
        <v>4</v>
      </c>
      <c r="P7" s="10" t="s">
        <v>4</v>
      </c>
      <c r="Q7" s="10" t="s">
        <v>4</v>
      </c>
      <c r="R7" s="10" t="s">
        <v>4</v>
      </c>
      <c r="S7" s="10" t="s">
        <v>4</v>
      </c>
      <c r="T7" s="10" t="s">
        <v>4</v>
      </c>
      <c r="U7" s="10" t="s">
        <v>4</v>
      </c>
      <c r="V7" s="10" t="s">
        <v>4</v>
      </c>
      <c r="W7" s="10" t="s">
        <v>4</v>
      </c>
      <c r="X7" s="10" t="s">
        <v>4</v>
      </c>
      <c r="Y7" s="10" t="s">
        <v>4</v>
      </c>
      <c r="Z7" s="10" t="s">
        <v>4</v>
      </c>
      <c r="AA7" s="10" t="s">
        <v>4</v>
      </c>
      <c r="AB7" s="10" t="s">
        <v>4</v>
      </c>
      <c r="AC7" s="2"/>
      <c r="AD7" s="10" t="s">
        <v>5</v>
      </c>
      <c r="AE7" s="2"/>
    </row>
    <row r="8" customFormat="false" ht="15" hidden="false" customHeight="true" outlineLevel="0" collapsed="false">
      <c r="A8" s="2"/>
      <c r="B8" s="2"/>
      <c r="C8" s="2"/>
      <c r="D8" s="2"/>
      <c r="E8" s="5"/>
      <c r="F8" s="10" t="s">
        <v>6</v>
      </c>
      <c r="G8" s="10" t="s">
        <v>7</v>
      </c>
      <c r="H8" s="10" t="s">
        <v>8</v>
      </c>
      <c r="I8" s="10" t="s">
        <v>9</v>
      </c>
      <c r="J8" s="10" t="s">
        <v>10</v>
      </c>
      <c r="K8" s="10" t="s">
        <v>6</v>
      </c>
      <c r="L8" s="10" t="s">
        <v>7</v>
      </c>
      <c r="M8" s="10" t="s">
        <v>8</v>
      </c>
      <c r="N8" s="10" t="s">
        <v>9</v>
      </c>
      <c r="O8" s="10" t="s">
        <v>10</v>
      </c>
      <c r="P8" s="10" t="s">
        <v>6</v>
      </c>
      <c r="Q8" s="10" t="s">
        <v>7</v>
      </c>
      <c r="R8" s="10" t="s">
        <v>8</v>
      </c>
      <c r="S8" s="10" t="s">
        <v>9</v>
      </c>
      <c r="T8" s="10" t="s">
        <v>10</v>
      </c>
      <c r="U8" s="10" t="s">
        <v>6</v>
      </c>
      <c r="V8" s="10" t="s">
        <v>7</v>
      </c>
      <c r="W8" s="10" t="s">
        <v>8</v>
      </c>
      <c r="X8" s="10" t="s">
        <v>9</v>
      </c>
      <c r="Y8" s="10" t="s">
        <v>10</v>
      </c>
      <c r="Z8" s="10" t="s">
        <v>6</v>
      </c>
      <c r="AA8" s="10" t="s">
        <v>7</v>
      </c>
      <c r="AB8" s="10" t="s">
        <v>8</v>
      </c>
      <c r="AC8" s="6" t="s">
        <v>320</v>
      </c>
      <c r="AD8" s="6" t="s">
        <v>321</v>
      </c>
      <c r="AE8" s="2"/>
    </row>
    <row r="9" customFormat="false" ht="15" hidden="false" customHeight="true" outlineLevel="0" collapsed="false">
      <c r="A9" s="2"/>
      <c r="B9" s="2"/>
      <c r="C9" s="15"/>
      <c r="D9" s="2"/>
      <c r="E9" s="16"/>
      <c r="F9" s="17" t="s">
        <v>322</v>
      </c>
      <c r="G9" s="17" t="s">
        <v>323</v>
      </c>
      <c r="H9" s="17" t="s">
        <v>324</v>
      </c>
      <c r="I9" s="17" t="s">
        <v>325</v>
      </c>
      <c r="J9" s="17" t="s">
        <v>326</v>
      </c>
      <c r="K9" s="17" t="s">
        <v>327</v>
      </c>
      <c r="L9" s="17" t="s">
        <v>328</v>
      </c>
      <c r="M9" s="17" t="s">
        <v>329</v>
      </c>
      <c r="N9" s="17" t="s">
        <v>330</v>
      </c>
      <c r="O9" s="17" t="s">
        <v>331</v>
      </c>
      <c r="P9" s="17" t="s">
        <v>332</v>
      </c>
      <c r="Q9" s="17" t="s">
        <v>333</v>
      </c>
      <c r="R9" s="17" t="s">
        <v>334</v>
      </c>
      <c r="S9" s="17" t="s">
        <v>335</v>
      </c>
      <c r="T9" s="17" t="s">
        <v>336</v>
      </c>
      <c r="U9" s="17" t="s">
        <v>337</v>
      </c>
      <c r="V9" s="17" t="s">
        <v>338</v>
      </c>
      <c r="W9" s="17" t="s">
        <v>339</v>
      </c>
      <c r="X9" s="17" t="s">
        <v>340</v>
      </c>
      <c r="Y9" s="17" t="s">
        <v>341</v>
      </c>
      <c r="Z9" s="17" t="s">
        <v>342</v>
      </c>
      <c r="AA9" s="17" t="s">
        <v>343</v>
      </c>
      <c r="AB9" s="17" t="s">
        <v>344</v>
      </c>
      <c r="AC9" s="18" t="s">
        <v>36</v>
      </c>
      <c r="AD9" s="19" t="s">
        <v>343</v>
      </c>
      <c r="AE9" s="2"/>
    </row>
    <row r="10" customFormat="false" ht="15" hidden="false" customHeight="true" outlineLevel="0" collapsed="false">
      <c r="A10" s="20" t="s">
        <v>37</v>
      </c>
      <c r="B10" s="21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3" t="s">
        <v>38</v>
      </c>
      <c r="AD10" s="2"/>
      <c r="AE10" s="2"/>
    </row>
    <row r="11" customFormat="false" ht="15" hidden="false" customHeight="true" outlineLevel="0" collapsed="false">
      <c r="A11" s="21"/>
      <c r="B11" s="15" t="s">
        <v>39</v>
      </c>
      <c r="C11" s="2"/>
      <c r="D11" s="2"/>
      <c r="E11" s="2"/>
      <c r="F11" s="26" t="n">
        <f aca="false">0.2+0.1</f>
        <v>0.3</v>
      </c>
      <c r="G11" s="25" t="n">
        <v>0</v>
      </c>
      <c r="H11" s="25" t="n">
        <v>0</v>
      </c>
      <c r="I11" s="25" t="n">
        <v>0</v>
      </c>
      <c r="J11" s="26" t="n">
        <f aca="false">0.1+0.1</f>
        <v>0.2</v>
      </c>
      <c r="K11" s="24" t="s">
        <v>40</v>
      </c>
      <c r="L11" s="25" t="n">
        <v>0.1</v>
      </c>
      <c r="M11" s="25" t="n">
        <v>0.3</v>
      </c>
      <c r="N11" s="26" t="n">
        <f aca="false">19.6+0.2</f>
        <v>19.8</v>
      </c>
      <c r="O11" s="25" t="n">
        <v>0.5</v>
      </c>
      <c r="P11" s="25" t="n">
        <v>0.1</v>
      </c>
      <c r="Q11" s="25" t="n">
        <v>0.1</v>
      </c>
      <c r="R11" s="25" t="n">
        <v>0.2</v>
      </c>
      <c r="S11" s="25" t="n">
        <v>0.1</v>
      </c>
      <c r="T11" s="25" t="n">
        <v>0</v>
      </c>
      <c r="U11" s="26" t="n">
        <f aca="false">2.4+0.8</f>
        <v>3.2</v>
      </c>
      <c r="V11" s="25" t="n">
        <v>0.1</v>
      </c>
      <c r="W11" s="25" t="n">
        <v>0.1</v>
      </c>
      <c r="X11" s="26" t="n">
        <f aca="false">0.7+0.1</f>
        <v>0.8</v>
      </c>
      <c r="Y11" s="25" t="n">
        <v>0.1</v>
      </c>
      <c r="Z11" s="25" t="n">
        <v>0</v>
      </c>
      <c r="AA11" s="26" t="n">
        <f aca="false">0.2+0.1</f>
        <v>0.3</v>
      </c>
      <c r="AB11" s="27" t="n">
        <f aca="false">AC11-SUM(F11:AA11)</f>
        <v>0</v>
      </c>
      <c r="AC11" s="28" t="n">
        <f aca="false">25.7+0.6</f>
        <v>26.3</v>
      </c>
      <c r="AD11" s="56" t="n">
        <f aca="false">SUM(F11:AA11)</f>
        <v>26.3</v>
      </c>
      <c r="AE11" s="2"/>
    </row>
    <row r="12" customFormat="false" ht="15" hidden="false" customHeight="true" outlineLevel="0" collapsed="false">
      <c r="A12" s="21"/>
      <c r="B12" s="15"/>
      <c r="C12" s="15" t="s">
        <v>287</v>
      </c>
      <c r="D12" s="2"/>
      <c r="E12" s="2"/>
      <c r="F12" s="25" t="n">
        <v>0</v>
      </c>
      <c r="G12" s="25" t="n">
        <v>0</v>
      </c>
      <c r="H12" s="25" t="n">
        <v>0</v>
      </c>
      <c r="I12" s="25" t="n">
        <v>0</v>
      </c>
      <c r="J12" s="25" t="n">
        <v>0</v>
      </c>
      <c r="K12" s="24" t="s">
        <v>40</v>
      </c>
      <c r="L12" s="25" t="n">
        <v>0</v>
      </c>
      <c r="M12" s="25" t="n">
        <v>0</v>
      </c>
      <c r="N12" s="25" t="n">
        <v>0</v>
      </c>
      <c r="O12" s="25" t="n">
        <v>0</v>
      </c>
      <c r="P12" s="25" t="n">
        <v>0</v>
      </c>
      <c r="Q12" s="25" t="n">
        <v>0</v>
      </c>
      <c r="R12" s="25" t="n">
        <v>0</v>
      </c>
      <c r="S12" s="25" t="n">
        <v>0</v>
      </c>
      <c r="T12" s="25" t="n">
        <v>0</v>
      </c>
      <c r="U12" s="25" t="n">
        <v>0</v>
      </c>
      <c r="V12" s="25" t="n">
        <v>0</v>
      </c>
      <c r="W12" s="25" t="n">
        <v>0.2</v>
      </c>
      <c r="X12" s="25" t="n">
        <v>0</v>
      </c>
      <c r="Y12" s="25" t="n">
        <v>0</v>
      </c>
      <c r="Z12" s="25" t="n">
        <v>0</v>
      </c>
      <c r="AA12" s="25" t="n">
        <v>0</v>
      </c>
      <c r="AB12" s="27" t="n">
        <f aca="false">AC12-SUM(F12:AA12)</f>
        <v>0</v>
      </c>
      <c r="AC12" s="25" t="n">
        <v>0.2</v>
      </c>
      <c r="AD12" s="56" t="n">
        <f aca="false">SUM(F12:AA12)</f>
        <v>0.2</v>
      </c>
    </row>
    <row r="13" customFormat="false" ht="15" hidden="false" customHeight="true" outlineLevel="0" collapsed="false">
      <c r="A13" s="21"/>
      <c r="B13" s="15"/>
      <c r="C13" s="15" t="s">
        <v>42</v>
      </c>
      <c r="D13" s="2"/>
      <c r="E13" s="2"/>
      <c r="F13" s="25" t="n">
        <v>0.1</v>
      </c>
      <c r="G13" s="25" t="n">
        <v>0</v>
      </c>
      <c r="H13" s="25" t="n">
        <v>0</v>
      </c>
      <c r="I13" s="25" t="n">
        <v>0</v>
      </c>
      <c r="J13" s="25" t="n">
        <v>0</v>
      </c>
      <c r="K13" s="24" t="s">
        <v>40</v>
      </c>
      <c r="L13" s="25" t="n">
        <v>0</v>
      </c>
      <c r="M13" s="25" t="n">
        <v>0.2</v>
      </c>
      <c r="N13" s="25" t="n">
        <v>0</v>
      </c>
      <c r="O13" s="25" t="n">
        <v>0.2</v>
      </c>
      <c r="P13" s="25" t="n">
        <v>0</v>
      </c>
      <c r="Q13" s="25" t="n">
        <v>0</v>
      </c>
      <c r="R13" s="25" t="n">
        <v>0</v>
      </c>
      <c r="S13" s="25" t="n">
        <v>0</v>
      </c>
      <c r="T13" s="25" t="n">
        <v>0</v>
      </c>
      <c r="U13" s="25" t="n">
        <v>1.1</v>
      </c>
      <c r="V13" s="25" t="n">
        <v>0</v>
      </c>
      <c r="W13" s="25" t="n">
        <v>0</v>
      </c>
      <c r="X13" s="25" t="n">
        <v>0</v>
      </c>
      <c r="Y13" s="25" t="n">
        <v>0</v>
      </c>
      <c r="Z13" s="25" t="n">
        <v>0</v>
      </c>
      <c r="AA13" s="25" t="n">
        <v>0</v>
      </c>
      <c r="AB13" s="27" t="n">
        <f aca="false">AC13-SUM(F13:AA13)</f>
        <v>0</v>
      </c>
      <c r="AC13" s="25" t="n">
        <v>1.6</v>
      </c>
      <c r="AD13" s="56" t="n">
        <f aca="false">SUM(F13:AA13)</f>
        <v>1.6</v>
      </c>
      <c r="AE13" s="2"/>
    </row>
    <row r="14" customFormat="false" ht="15" hidden="false" customHeight="true" outlineLevel="0" collapsed="false">
      <c r="A14" s="21"/>
      <c r="B14" s="15" t="s">
        <v>43</v>
      </c>
      <c r="C14" s="2"/>
      <c r="D14" s="2"/>
      <c r="E14" s="2"/>
      <c r="F14" s="25" t="n">
        <v>0</v>
      </c>
      <c r="G14" s="25" t="n">
        <v>0</v>
      </c>
      <c r="H14" s="25" t="n">
        <v>0</v>
      </c>
      <c r="I14" s="25" t="n">
        <v>0</v>
      </c>
      <c r="J14" s="25" t="n">
        <v>0</v>
      </c>
      <c r="K14" s="24" t="s">
        <v>40</v>
      </c>
      <c r="L14" s="25" t="n">
        <v>0</v>
      </c>
      <c r="M14" s="25" t="n">
        <v>0</v>
      </c>
      <c r="N14" s="25" t="n">
        <v>0</v>
      </c>
      <c r="O14" s="25" t="n">
        <v>0</v>
      </c>
      <c r="P14" s="25" t="n">
        <v>0</v>
      </c>
      <c r="Q14" s="25" t="n">
        <v>0</v>
      </c>
      <c r="R14" s="25" t="n">
        <v>0</v>
      </c>
      <c r="S14" s="25" t="n">
        <v>0</v>
      </c>
      <c r="T14" s="25" t="n">
        <v>0</v>
      </c>
      <c r="U14" s="25" t="n">
        <v>0</v>
      </c>
      <c r="V14" s="25" t="n">
        <v>0</v>
      </c>
      <c r="W14" s="25" t="n">
        <v>0</v>
      </c>
      <c r="X14" s="25" t="n">
        <v>0</v>
      </c>
      <c r="Y14" s="25" t="n">
        <v>0</v>
      </c>
      <c r="Z14" s="25" t="n">
        <v>0</v>
      </c>
      <c r="AA14" s="25" t="n">
        <v>0</v>
      </c>
      <c r="AB14" s="27" t="n">
        <f aca="false">AC14-SUM(F14:AA14)</f>
        <v>0</v>
      </c>
      <c r="AC14" s="25" t="n">
        <v>0</v>
      </c>
      <c r="AD14" s="56" t="n">
        <f aca="false">SUM(F14:AA14)</f>
        <v>0</v>
      </c>
      <c r="AE14" s="2"/>
    </row>
    <row r="15" customFormat="false" ht="15" hidden="false" customHeight="true" outlineLevel="0" collapsed="false">
      <c r="A15" s="21"/>
      <c r="B15" s="15" t="s">
        <v>73</v>
      </c>
      <c r="C15" s="2"/>
      <c r="D15" s="2"/>
      <c r="E15" s="2"/>
      <c r="F15" s="25" t="n">
        <v>0</v>
      </c>
      <c r="G15" s="25" t="n">
        <v>0</v>
      </c>
      <c r="H15" s="25" t="n">
        <v>0</v>
      </c>
      <c r="I15" s="25" t="n">
        <v>0</v>
      </c>
      <c r="J15" s="25" t="n">
        <v>0</v>
      </c>
      <c r="K15" s="24" t="s">
        <v>40</v>
      </c>
      <c r="L15" s="25" t="n">
        <v>0</v>
      </c>
      <c r="M15" s="25" t="n">
        <v>0</v>
      </c>
      <c r="N15" s="25" t="n">
        <v>0</v>
      </c>
      <c r="O15" s="25" t="n">
        <v>0</v>
      </c>
      <c r="P15" s="25" t="n">
        <v>0</v>
      </c>
      <c r="Q15" s="25" t="n">
        <v>0</v>
      </c>
      <c r="R15" s="25" t="n">
        <v>0</v>
      </c>
      <c r="S15" s="25" t="n">
        <v>0</v>
      </c>
      <c r="T15" s="25" t="n">
        <v>0</v>
      </c>
      <c r="U15" s="25" t="n">
        <v>0</v>
      </c>
      <c r="V15" s="25" t="n">
        <v>0</v>
      </c>
      <c r="W15" s="25" t="n">
        <v>0</v>
      </c>
      <c r="X15" s="25" t="n">
        <v>0</v>
      </c>
      <c r="Y15" s="25" t="n">
        <v>0</v>
      </c>
      <c r="Z15" s="25" t="n">
        <v>0</v>
      </c>
      <c r="AA15" s="25" t="n">
        <v>0</v>
      </c>
      <c r="AB15" s="27" t="n">
        <f aca="false">AC15-SUM(F15:AA15)</f>
        <v>0</v>
      </c>
      <c r="AC15" s="25" t="n">
        <v>0</v>
      </c>
      <c r="AD15" s="56" t="n">
        <f aca="false">SUM(F15:AA15)</f>
        <v>0</v>
      </c>
      <c r="AE15" s="2"/>
    </row>
    <row r="16" customFormat="false" ht="15" hidden="false" customHeight="true" outlineLevel="0" collapsed="false">
      <c r="A16" s="21"/>
      <c r="B16" s="15" t="s">
        <v>45</v>
      </c>
      <c r="C16" s="2"/>
      <c r="D16" s="2"/>
      <c r="E16" s="2"/>
      <c r="F16" s="25" t="n">
        <v>0</v>
      </c>
      <c r="G16" s="25" t="n">
        <v>0</v>
      </c>
      <c r="H16" s="25" t="n">
        <v>0</v>
      </c>
      <c r="I16" s="25" t="n">
        <v>0</v>
      </c>
      <c r="J16" s="25" t="n">
        <v>0</v>
      </c>
      <c r="K16" s="24" t="s">
        <v>40</v>
      </c>
      <c r="L16" s="25" t="n">
        <v>0</v>
      </c>
      <c r="M16" s="25" t="n">
        <v>0</v>
      </c>
      <c r="N16" s="25" t="n">
        <v>0</v>
      </c>
      <c r="O16" s="25" t="n">
        <v>0</v>
      </c>
      <c r="P16" s="25" t="n">
        <v>0</v>
      </c>
      <c r="Q16" s="25" t="n">
        <v>0</v>
      </c>
      <c r="R16" s="25" t="n">
        <v>0</v>
      </c>
      <c r="S16" s="25" t="n">
        <v>0</v>
      </c>
      <c r="T16" s="25" t="n">
        <v>0</v>
      </c>
      <c r="U16" s="25" t="n">
        <v>0</v>
      </c>
      <c r="V16" s="25" t="n">
        <v>0</v>
      </c>
      <c r="W16" s="25" t="n">
        <v>0</v>
      </c>
      <c r="X16" s="25" t="n">
        <v>0</v>
      </c>
      <c r="Y16" s="25" t="n">
        <v>0</v>
      </c>
      <c r="Z16" s="25" t="n">
        <v>0</v>
      </c>
      <c r="AA16" s="25" t="n">
        <v>0</v>
      </c>
      <c r="AB16" s="27" t="n">
        <f aca="false">AC16-SUM(F16:AA16)</f>
        <v>0</v>
      </c>
      <c r="AC16" s="25" t="n">
        <v>0</v>
      </c>
      <c r="AD16" s="56" t="n">
        <f aca="false">SUM(F16:AA16)</f>
        <v>0</v>
      </c>
      <c r="AE16" s="2"/>
    </row>
    <row r="17" customFormat="false" ht="15" hidden="false" customHeight="true" outlineLevel="0" collapsed="false">
      <c r="A17" s="21"/>
      <c r="B17" s="15" t="s">
        <v>108</v>
      </c>
      <c r="C17" s="2"/>
      <c r="D17" s="2"/>
      <c r="E17" s="2"/>
      <c r="F17" s="25" t="n">
        <v>0</v>
      </c>
      <c r="G17" s="25" t="n">
        <v>0</v>
      </c>
      <c r="H17" s="25" t="n">
        <v>0</v>
      </c>
      <c r="I17" s="25" t="n">
        <v>0</v>
      </c>
      <c r="J17" s="25" t="n">
        <v>0</v>
      </c>
      <c r="K17" s="24" t="s">
        <v>40</v>
      </c>
      <c r="L17" s="25" t="n">
        <v>0</v>
      </c>
      <c r="M17" s="25" t="n">
        <v>0</v>
      </c>
      <c r="N17" s="25" t="n">
        <v>0</v>
      </c>
      <c r="O17" s="25" t="n">
        <v>0</v>
      </c>
      <c r="P17" s="25" t="n">
        <v>0</v>
      </c>
      <c r="Q17" s="25" t="n">
        <v>0</v>
      </c>
      <c r="R17" s="25" t="n">
        <v>0</v>
      </c>
      <c r="S17" s="25" t="n">
        <v>0</v>
      </c>
      <c r="T17" s="25" t="n">
        <v>0</v>
      </c>
      <c r="U17" s="25" t="n">
        <v>0</v>
      </c>
      <c r="V17" s="25" t="n">
        <v>0</v>
      </c>
      <c r="W17" s="25" t="n">
        <v>0</v>
      </c>
      <c r="X17" s="25" t="n">
        <v>0</v>
      </c>
      <c r="Y17" s="25" t="n">
        <v>0</v>
      </c>
      <c r="Z17" s="25" t="n">
        <v>0</v>
      </c>
      <c r="AA17" s="25" t="n">
        <v>0</v>
      </c>
      <c r="AB17" s="27" t="n">
        <f aca="false">AC17-SUM(F17:AA17)</f>
        <v>0</v>
      </c>
      <c r="AC17" s="25" t="n">
        <v>0</v>
      </c>
      <c r="AD17" s="56" t="n">
        <f aca="false">SUM(F17:AA17)</f>
        <v>0</v>
      </c>
      <c r="AE17" s="2"/>
    </row>
    <row r="18" customFormat="false" ht="15" hidden="false" customHeight="true" outlineLevel="0" collapsed="false">
      <c r="A18" s="21"/>
      <c r="B18" s="15" t="s">
        <v>74</v>
      </c>
      <c r="C18" s="2"/>
      <c r="D18" s="2"/>
      <c r="E18" s="2"/>
      <c r="F18" s="25" t="n">
        <v>0</v>
      </c>
      <c r="G18" s="25" t="n">
        <v>0</v>
      </c>
      <c r="H18" s="25" t="n">
        <v>0</v>
      </c>
      <c r="I18" s="25" t="n">
        <v>0</v>
      </c>
      <c r="J18" s="25" t="n">
        <v>0</v>
      </c>
      <c r="K18" s="24" t="s">
        <v>40</v>
      </c>
      <c r="L18" s="25" t="n">
        <v>0</v>
      </c>
      <c r="M18" s="25" t="n">
        <v>0</v>
      </c>
      <c r="N18" s="25" t="n">
        <v>0</v>
      </c>
      <c r="O18" s="25" t="n">
        <v>0</v>
      </c>
      <c r="P18" s="25" t="n">
        <v>0</v>
      </c>
      <c r="Q18" s="25" t="n">
        <v>0</v>
      </c>
      <c r="R18" s="25" t="n">
        <v>0</v>
      </c>
      <c r="S18" s="25" t="n">
        <v>0</v>
      </c>
      <c r="T18" s="25" t="n">
        <v>0</v>
      </c>
      <c r="U18" s="25" t="n">
        <v>0</v>
      </c>
      <c r="V18" s="25" t="n">
        <v>0</v>
      </c>
      <c r="W18" s="25" t="n">
        <v>0</v>
      </c>
      <c r="X18" s="25" t="n">
        <v>0</v>
      </c>
      <c r="Y18" s="25" t="n">
        <v>0</v>
      </c>
      <c r="Z18" s="25" t="n">
        <v>0</v>
      </c>
      <c r="AA18" s="25" t="n">
        <v>0</v>
      </c>
      <c r="AB18" s="27" t="n">
        <f aca="false">AC18-SUM(F18:AA18)</f>
        <v>0</v>
      </c>
      <c r="AC18" s="25" t="n">
        <v>0</v>
      </c>
      <c r="AD18" s="56" t="n">
        <f aca="false">SUM(F18:AA18)</f>
        <v>0</v>
      </c>
      <c r="AE18" s="2"/>
    </row>
    <row r="19" customFormat="false" ht="15" hidden="false" customHeight="true" outlineLevel="0" collapsed="false">
      <c r="A19" s="21"/>
      <c r="B19" s="15" t="s">
        <v>48</v>
      </c>
      <c r="C19" s="2"/>
      <c r="D19" s="2"/>
      <c r="E19" s="2"/>
      <c r="F19" s="25" t="n">
        <v>0</v>
      </c>
      <c r="G19" s="25" t="n">
        <v>0</v>
      </c>
      <c r="H19" s="25" t="n">
        <v>0.1</v>
      </c>
      <c r="I19" s="25" t="n">
        <v>0</v>
      </c>
      <c r="J19" s="25" t="n">
        <v>0</v>
      </c>
      <c r="K19" s="24" t="s">
        <v>40</v>
      </c>
      <c r="L19" s="25" t="n">
        <v>0.1</v>
      </c>
      <c r="M19" s="25" t="n">
        <v>0</v>
      </c>
      <c r="N19" s="25" t="n">
        <v>0</v>
      </c>
      <c r="O19" s="25" t="n">
        <v>0</v>
      </c>
      <c r="P19" s="25" t="n">
        <v>0</v>
      </c>
      <c r="Q19" s="25" t="n">
        <v>0.1</v>
      </c>
      <c r="R19" s="25" t="n">
        <v>0</v>
      </c>
      <c r="S19" s="25" t="n">
        <v>0</v>
      </c>
      <c r="T19" s="25" t="n">
        <v>0</v>
      </c>
      <c r="U19" s="25" t="n">
        <v>0</v>
      </c>
      <c r="V19" s="25" t="n">
        <v>0</v>
      </c>
      <c r="W19" s="25" t="n">
        <v>0</v>
      </c>
      <c r="X19" s="25" t="n">
        <v>0</v>
      </c>
      <c r="Y19" s="25" t="n">
        <v>0</v>
      </c>
      <c r="Z19" s="25" t="n">
        <v>0</v>
      </c>
      <c r="AA19" s="25" t="n">
        <v>0</v>
      </c>
      <c r="AB19" s="27" t="n">
        <f aca="false">AC19-SUM(F19:AA19)</f>
        <v>0</v>
      </c>
      <c r="AC19" s="25" t="n">
        <v>0.3</v>
      </c>
      <c r="AD19" s="56" t="n">
        <f aca="false">SUM(F19:AA19)</f>
        <v>0.3</v>
      </c>
      <c r="AE19" s="2"/>
    </row>
    <row r="20" customFormat="false" ht="15" hidden="false" customHeight="true" outlineLevel="0" collapsed="false">
      <c r="A20" s="21"/>
      <c r="B20" s="15" t="s">
        <v>65</v>
      </c>
      <c r="C20" s="2"/>
      <c r="D20" s="2"/>
      <c r="E20" s="2"/>
      <c r="F20" s="33" t="n">
        <v>0</v>
      </c>
      <c r="G20" s="33" t="n">
        <v>0</v>
      </c>
      <c r="H20" s="33" t="n">
        <v>0</v>
      </c>
      <c r="I20" s="33" t="n">
        <v>0</v>
      </c>
      <c r="J20" s="33" t="n">
        <v>0</v>
      </c>
      <c r="K20" s="32" t="s">
        <v>40</v>
      </c>
      <c r="L20" s="33" t="n">
        <v>0</v>
      </c>
      <c r="M20" s="33" t="n">
        <v>0</v>
      </c>
      <c r="N20" s="33" t="n">
        <v>0</v>
      </c>
      <c r="O20" s="33" t="n">
        <v>0</v>
      </c>
      <c r="P20" s="33" t="n">
        <v>0</v>
      </c>
      <c r="Q20" s="33" t="n">
        <v>0</v>
      </c>
      <c r="R20" s="33" t="n">
        <v>0</v>
      </c>
      <c r="S20" s="33" t="n">
        <v>0</v>
      </c>
      <c r="T20" s="33" t="n">
        <v>0</v>
      </c>
      <c r="U20" s="33" t="n">
        <v>0</v>
      </c>
      <c r="V20" s="33" t="n">
        <v>0</v>
      </c>
      <c r="W20" s="33" t="n">
        <v>0</v>
      </c>
      <c r="X20" s="33" t="n">
        <v>0</v>
      </c>
      <c r="Y20" s="33" t="n">
        <v>0</v>
      </c>
      <c r="Z20" s="33" t="n">
        <v>0</v>
      </c>
      <c r="AA20" s="33" t="n">
        <v>0</v>
      </c>
      <c r="AB20" s="34" t="n">
        <f aca="false">AC20-SUM(F20:AA20)</f>
        <v>0</v>
      </c>
      <c r="AC20" s="33" t="n">
        <v>0</v>
      </c>
      <c r="AD20" s="44" t="n">
        <f aca="false">SUM(F20:AA20)</f>
        <v>0</v>
      </c>
      <c r="AE20" s="2"/>
    </row>
    <row r="21" customFormat="false" ht="3.95" hidden="false" customHeight="true" outlineLevel="0" collapsed="false">
      <c r="A21" s="21"/>
      <c r="B21" s="21"/>
      <c r="C21" s="2"/>
      <c r="D21" s="2"/>
      <c r="E21" s="2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22"/>
      <c r="AE21" s="2"/>
    </row>
    <row r="22" customFormat="false" ht="15" hidden="false" customHeight="true" outlineLevel="0" collapsed="false">
      <c r="A22" s="21"/>
      <c r="B22" s="21"/>
      <c r="C22" s="20" t="s">
        <v>50</v>
      </c>
      <c r="D22" s="2"/>
      <c r="E22" s="2"/>
      <c r="F22" s="37" t="n">
        <f aca="false">SUM(F11:F20)</f>
        <v>0.4</v>
      </c>
      <c r="G22" s="37" t="n">
        <f aca="false">SUM(G11:G20)</f>
        <v>0</v>
      </c>
      <c r="H22" s="37" t="n">
        <f aca="false">SUM(H11:H20)</f>
        <v>0.1</v>
      </c>
      <c r="I22" s="37" t="n">
        <f aca="false">SUM(I11:I20)</f>
        <v>0</v>
      </c>
      <c r="J22" s="37" t="n">
        <f aca="false">SUM(J11:J20)</f>
        <v>0.2</v>
      </c>
      <c r="K22" s="37" t="n">
        <f aca="false">SUM(K11:K20)</f>
        <v>0</v>
      </c>
      <c r="L22" s="37" t="n">
        <f aca="false">SUM(L11:L20)</f>
        <v>0.2</v>
      </c>
      <c r="M22" s="37" t="n">
        <f aca="false">SUM(M11:M20)</f>
        <v>0.5</v>
      </c>
      <c r="N22" s="37" t="n">
        <f aca="false">SUM(N11:N20)</f>
        <v>19.8</v>
      </c>
      <c r="O22" s="37" t="n">
        <f aca="false">SUM(O11:O20)</f>
        <v>0.7</v>
      </c>
      <c r="P22" s="37" t="n">
        <f aca="false">SUM(P11:P20)</f>
        <v>0.1</v>
      </c>
      <c r="Q22" s="37" t="n">
        <f aca="false">SUM(Q11:Q20)</f>
        <v>0.2</v>
      </c>
      <c r="R22" s="37" t="n">
        <f aca="false">SUM(R11:R20)</f>
        <v>0.2</v>
      </c>
      <c r="S22" s="37" t="n">
        <f aca="false">SUM(S11:S20)</f>
        <v>0.1</v>
      </c>
      <c r="T22" s="37" t="n">
        <f aca="false">SUM(T11:T20)</f>
        <v>0</v>
      </c>
      <c r="U22" s="37" t="n">
        <f aca="false">SUM(U11:U20)</f>
        <v>4.3</v>
      </c>
      <c r="V22" s="37" t="n">
        <f aca="false">SUM(V11:V20)</f>
        <v>0.1</v>
      </c>
      <c r="W22" s="37" t="n">
        <f aca="false">SUM(W11:W20)</f>
        <v>0.3</v>
      </c>
      <c r="X22" s="37" t="n">
        <f aca="false">SUM(X11:X20)</f>
        <v>0.8</v>
      </c>
      <c r="Y22" s="37" t="n">
        <f aca="false">SUM(Y11:Y20)</f>
        <v>0.1</v>
      </c>
      <c r="Z22" s="37" t="n">
        <f aca="false">SUM(Z11:Z20)</f>
        <v>0</v>
      </c>
      <c r="AA22" s="37" t="n">
        <f aca="false">SUM(AA11:AA20)</f>
        <v>0.3</v>
      </c>
      <c r="AB22" s="37" t="n">
        <f aca="false">SUM(AB11:AB20)</f>
        <v>0</v>
      </c>
      <c r="AC22" s="37" t="n">
        <f aca="false">SUM(AC11:AC20)</f>
        <v>28.4</v>
      </c>
      <c r="AD22" s="37" t="n">
        <f aca="false">SUM(AD11:AD20)</f>
        <v>28.4</v>
      </c>
      <c r="AE22" s="2"/>
    </row>
    <row r="23" customFormat="false" ht="15" hidden="false" customHeight="true" outlineLevel="0" collapsed="false">
      <c r="A23" s="21"/>
      <c r="B23" s="2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2"/>
      <c r="AE23" s="2"/>
    </row>
    <row r="24" customFormat="false" ht="15" hidden="false" customHeight="true" outlineLevel="0" collapsed="false">
      <c r="A24" s="20" t="s">
        <v>51</v>
      </c>
      <c r="B24" s="21"/>
      <c r="C24" s="2"/>
      <c r="D24" s="2"/>
      <c r="E24" s="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"/>
    </row>
    <row r="25" customFormat="false" ht="15" hidden="false" customHeight="true" outlineLevel="0" collapsed="false">
      <c r="A25" s="21"/>
      <c r="B25" s="15" t="s">
        <v>52</v>
      </c>
      <c r="C25" s="2"/>
      <c r="D25" s="2"/>
      <c r="E25" s="2"/>
      <c r="F25" s="25" t="n">
        <v>0.2</v>
      </c>
      <c r="G25" s="25" t="n">
        <v>0</v>
      </c>
      <c r="H25" s="25" t="n">
        <v>0</v>
      </c>
      <c r="I25" s="25" t="n">
        <v>0</v>
      </c>
      <c r="J25" s="25" t="n">
        <v>0</v>
      </c>
      <c r="K25" s="24" t="s">
        <v>40</v>
      </c>
      <c r="L25" s="25" t="n">
        <v>0</v>
      </c>
      <c r="M25" s="25" t="n">
        <v>0</v>
      </c>
      <c r="N25" s="25" t="n">
        <v>0</v>
      </c>
      <c r="O25" s="25" t="n">
        <v>0</v>
      </c>
      <c r="P25" s="25" t="n">
        <v>0</v>
      </c>
      <c r="Q25" s="25" t="n">
        <v>0</v>
      </c>
      <c r="R25" s="25" t="n">
        <v>0</v>
      </c>
      <c r="S25" s="25" t="n">
        <v>0</v>
      </c>
      <c r="T25" s="25" t="n">
        <v>0</v>
      </c>
      <c r="U25" s="25" t="n">
        <v>1.3</v>
      </c>
      <c r="V25" s="25" t="n">
        <v>0</v>
      </c>
      <c r="W25" s="25" t="n">
        <v>0</v>
      </c>
      <c r="X25" s="25" t="n">
        <v>0</v>
      </c>
      <c r="Y25" s="25" t="n">
        <v>0</v>
      </c>
      <c r="Z25" s="25" t="n">
        <v>0</v>
      </c>
      <c r="AA25" s="25" t="n">
        <v>0</v>
      </c>
      <c r="AB25" s="27" t="n">
        <f aca="false">AC25-SUM(F25:AA25)</f>
        <v>0</v>
      </c>
      <c r="AC25" s="25" t="n">
        <v>1.5</v>
      </c>
      <c r="AD25" s="56" t="n">
        <f aca="false">SUM(F25:AA25)</f>
        <v>1.5</v>
      </c>
      <c r="AE25" s="2"/>
    </row>
    <row r="26" customFormat="false" ht="15" hidden="false" customHeight="true" outlineLevel="0" collapsed="false">
      <c r="A26" s="21"/>
      <c r="B26" s="15"/>
      <c r="C26" s="15" t="s">
        <v>53</v>
      </c>
      <c r="D26" s="2"/>
      <c r="E26" s="2"/>
      <c r="F26" s="25" t="n">
        <v>0.3</v>
      </c>
      <c r="G26" s="25" t="n">
        <v>0</v>
      </c>
      <c r="H26" s="25" t="n">
        <v>0</v>
      </c>
      <c r="I26" s="25" t="n">
        <v>0</v>
      </c>
      <c r="J26" s="25" t="n">
        <v>0</v>
      </c>
      <c r="K26" s="24" t="s">
        <v>40</v>
      </c>
      <c r="L26" s="25" t="n">
        <v>0</v>
      </c>
      <c r="M26" s="25" t="n">
        <v>0</v>
      </c>
      <c r="N26" s="25" t="n">
        <v>0</v>
      </c>
      <c r="O26" s="25" t="n">
        <v>0</v>
      </c>
      <c r="P26" s="25" t="n">
        <v>0</v>
      </c>
      <c r="Q26" s="25" t="n">
        <v>0</v>
      </c>
      <c r="R26" s="25" t="n">
        <v>0</v>
      </c>
      <c r="S26" s="25" t="n">
        <v>0</v>
      </c>
      <c r="T26" s="25" t="n">
        <v>0</v>
      </c>
      <c r="U26" s="25" t="n">
        <v>0</v>
      </c>
      <c r="V26" s="25" t="n">
        <v>0</v>
      </c>
      <c r="W26" s="25" t="n">
        <v>0</v>
      </c>
      <c r="X26" s="25" t="n">
        <v>0</v>
      </c>
      <c r="Y26" s="25" t="n">
        <v>0</v>
      </c>
      <c r="Z26" s="25" t="n">
        <v>0</v>
      </c>
      <c r="AA26" s="25" t="n">
        <v>0</v>
      </c>
      <c r="AB26" s="27" t="n">
        <f aca="false">AC26-SUM(F26:AA26)</f>
        <v>0.3</v>
      </c>
      <c r="AC26" s="28" t="n">
        <f aca="false">0.3+0.3</f>
        <v>0.6</v>
      </c>
      <c r="AD26" s="56" t="n">
        <f aca="false">SUM(F26:AA26)</f>
        <v>0.3</v>
      </c>
      <c r="AE26" s="2"/>
    </row>
    <row r="27" customFormat="false" ht="15" hidden="false" customHeight="true" outlineLevel="0" collapsed="false">
      <c r="A27" s="21"/>
      <c r="B27" s="15"/>
      <c r="C27" s="15" t="s">
        <v>54</v>
      </c>
      <c r="D27" s="2"/>
      <c r="E27" s="2"/>
      <c r="F27" s="25" t="n">
        <v>0</v>
      </c>
      <c r="G27" s="25" t="n">
        <v>0</v>
      </c>
      <c r="H27" s="25" t="n">
        <v>0</v>
      </c>
      <c r="I27" s="25" t="n">
        <v>0</v>
      </c>
      <c r="J27" s="25" t="n">
        <v>0</v>
      </c>
      <c r="K27" s="24" t="s">
        <v>40</v>
      </c>
      <c r="L27" s="25" t="n">
        <v>0</v>
      </c>
      <c r="M27" s="25" t="n">
        <v>0</v>
      </c>
      <c r="N27" s="25" t="n">
        <v>0</v>
      </c>
      <c r="O27" s="25" t="n">
        <v>0</v>
      </c>
      <c r="P27" s="25" t="n">
        <v>0</v>
      </c>
      <c r="Q27" s="25" t="n">
        <v>0</v>
      </c>
      <c r="R27" s="25" t="n">
        <v>0</v>
      </c>
      <c r="S27" s="25" t="n">
        <v>0</v>
      </c>
      <c r="T27" s="25" t="n">
        <v>0</v>
      </c>
      <c r="U27" s="25" t="n">
        <v>0</v>
      </c>
      <c r="V27" s="25" t="n">
        <v>0</v>
      </c>
      <c r="W27" s="25" t="n">
        <v>0</v>
      </c>
      <c r="X27" s="25" t="n">
        <v>0</v>
      </c>
      <c r="Y27" s="25" t="n">
        <v>0</v>
      </c>
      <c r="Z27" s="25" t="n">
        <v>0</v>
      </c>
      <c r="AA27" s="25" t="n">
        <v>0</v>
      </c>
      <c r="AB27" s="27" t="n">
        <f aca="false">AC27-SUM(F27:AA27)</f>
        <v>0</v>
      </c>
      <c r="AC27" s="25" t="n">
        <v>0</v>
      </c>
      <c r="AD27" s="56" t="n">
        <f aca="false">SUM(F27:AA27)</f>
        <v>0</v>
      </c>
      <c r="AE27" s="2"/>
    </row>
    <row r="28" customFormat="false" ht="15" hidden="false" customHeight="true" outlineLevel="0" collapsed="false">
      <c r="A28" s="21"/>
      <c r="B28" s="15"/>
      <c r="C28" s="15" t="s">
        <v>55</v>
      </c>
      <c r="D28" s="2"/>
      <c r="E28" s="2"/>
      <c r="F28" s="26" t="n">
        <v>0.1</v>
      </c>
      <c r="G28" s="25" t="n">
        <v>0</v>
      </c>
      <c r="H28" s="25" t="n">
        <v>0</v>
      </c>
      <c r="I28" s="25" t="n">
        <v>0</v>
      </c>
      <c r="J28" s="26" t="n">
        <f aca="false">0.2+0.1</f>
        <v>0.3</v>
      </c>
      <c r="K28" s="24" t="s">
        <v>40</v>
      </c>
      <c r="L28" s="25" t="n">
        <v>0</v>
      </c>
      <c r="M28" s="25" t="n">
        <v>0</v>
      </c>
      <c r="N28" s="26" t="n">
        <v>0.2</v>
      </c>
      <c r="O28" s="25" t="n">
        <v>0</v>
      </c>
      <c r="P28" s="25" t="n">
        <v>0</v>
      </c>
      <c r="Q28" s="25" t="n">
        <v>0</v>
      </c>
      <c r="R28" s="25" t="n">
        <v>0</v>
      </c>
      <c r="S28" s="25" t="n">
        <v>0</v>
      </c>
      <c r="T28" s="25" t="n">
        <v>0</v>
      </c>
      <c r="U28" s="26" t="n">
        <f aca="false">0.3+0.8</f>
        <v>1.1</v>
      </c>
      <c r="V28" s="25" t="n">
        <v>0</v>
      </c>
      <c r="W28" s="25" t="n">
        <v>0</v>
      </c>
      <c r="X28" s="26" t="n">
        <v>0.1</v>
      </c>
      <c r="Y28" s="25" t="n">
        <v>0.1</v>
      </c>
      <c r="Z28" s="25" t="n">
        <v>0</v>
      </c>
      <c r="AA28" s="26" t="n">
        <f aca="false">0.2+0.1</f>
        <v>0.3</v>
      </c>
      <c r="AB28" s="27" t="n">
        <f aca="false">AC28-SUM(F28:AA28)</f>
        <v>0.0999999999999996</v>
      </c>
      <c r="AC28" s="25" t="n">
        <v>2.3</v>
      </c>
      <c r="AD28" s="56" t="n">
        <f aca="false">SUM(F28:AA28)</f>
        <v>2.2</v>
      </c>
      <c r="AE28" s="2"/>
    </row>
    <row r="29" customFormat="false" ht="15" hidden="false" customHeight="true" outlineLevel="0" collapsed="false">
      <c r="A29" s="21"/>
      <c r="B29" s="15" t="s">
        <v>56</v>
      </c>
      <c r="C29" s="2"/>
      <c r="D29" s="2"/>
      <c r="E29" s="2"/>
      <c r="F29" s="25" t="n">
        <v>0</v>
      </c>
      <c r="G29" s="25" t="n">
        <v>0</v>
      </c>
      <c r="H29" s="25" t="n">
        <v>0</v>
      </c>
      <c r="I29" s="25" t="n">
        <v>0</v>
      </c>
      <c r="J29" s="25" t="n">
        <v>0</v>
      </c>
      <c r="K29" s="24" t="s">
        <v>40</v>
      </c>
      <c r="L29" s="25" t="n">
        <v>0</v>
      </c>
      <c r="M29" s="25" t="n">
        <v>0</v>
      </c>
      <c r="N29" s="25" t="n">
        <v>0</v>
      </c>
      <c r="O29" s="25" t="n">
        <v>0</v>
      </c>
      <c r="P29" s="25" t="n">
        <v>0</v>
      </c>
      <c r="Q29" s="25" t="n">
        <v>0</v>
      </c>
      <c r="R29" s="25" t="n">
        <v>0</v>
      </c>
      <c r="S29" s="25" t="n">
        <v>0</v>
      </c>
      <c r="T29" s="25" t="n">
        <v>0</v>
      </c>
      <c r="U29" s="25" t="n">
        <v>0</v>
      </c>
      <c r="V29" s="25" t="n">
        <v>0</v>
      </c>
      <c r="W29" s="25" t="n">
        <v>0</v>
      </c>
      <c r="X29" s="25" t="n">
        <v>3.4</v>
      </c>
      <c r="Y29" s="25" t="n">
        <v>0</v>
      </c>
      <c r="Z29" s="25" t="n">
        <v>0</v>
      </c>
      <c r="AA29" s="25" t="n">
        <v>0</v>
      </c>
      <c r="AB29" s="27" t="n">
        <f aca="false">AC29-SUM(F29:AA29)</f>
        <v>0</v>
      </c>
      <c r="AC29" s="25" t="n">
        <v>3.4</v>
      </c>
      <c r="AD29" s="56" t="n">
        <f aca="false">SUM(F29:AA29)</f>
        <v>3.4</v>
      </c>
      <c r="AE29" s="2"/>
    </row>
    <row r="30" customFormat="false" ht="15" hidden="false" customHeight="true" outlineLevel="0" collapsed="false">
      <c r="A30" s="21"/>
      <c r="B30" s="15" t="s">
        <v>57</v>
      </c>
      <c r="C30" s="2"/>
      <c r="D30" s="2"/>
      <c r="E30" s="2"/>
      <c r="F30" s="29" t="n">
        <f aca="false">0.2+1.2</f>
        <v>1.4</v>
      </c>
      <c r="G30" s="25" t="n">
        <v>0.7</v>
      </c>
      <c r="H30" s="25" t="n">
        <v>0.3</v>
      </c>
      <c r="I30" s="25" t="n">
        <v>0.4</v>
      </c>
      <c r="J30" s="25" t="n">
        <v>0.1</v>
      </c>
      <c r="K30" s="24" t="s">
        <v>40</v>
      </c>
      <c r="L30" s="25" t="n">
        <v>0.3</v>
      </c>
      <c r="M30" s="25" t="n">
        <v>0.6</v>
      </c>
      <c r="N30" s="25" t="n">
        <v>0.4</v>
      </c>
      <c r="O30" s="25" t="n">
        <v>0.2</v>
      </c>
      <c r="P30" s="25" t="n">
        <v>0.1</v>
      </c>
      <c r="Q30" s="25" t="n">
        <v>0.3</v>
      </c>
      <c r="R30" s="25" t="n">
        <v>0.7</v>
      </c>
      <c r="S30" s="25" t="n">
        <v>0.2</v>
      </c>
      <c r="T30" s="25" t="n">
        <v>0.1</v>
      </c>
      <c r="U30" s="25" t="n">
        <v>0.1</v>
      </c>
      <c r="V30" s="25" t="n">
        <v>0.4</v>
      </c>
      <c r="W30" s="25" t="n">
        <v>0.8</v>
      </c>
      <c r="X30" s="25" t="n">
        <v>0.1</v>
      </c>
      <c r="Y30" s="25" t="n">
        <v>0.4</v>
      </c>
      <c r="Z30" s="25" t="n">
        <v>0.2</v>
      </c>
      <c r="AA30" s="25" t="n">
        <v>1</v>
      </c>
      <c r="AB30" s="27" t="n">
        <f aca="false">AC30-SUM(F30:AA30)</f>
        <v>1</v>
      </c>
      <c r="AC30" s="29" t="n">
        <v>9.8</v>
      </c>
      <c r="AD30" s="56" t="n">
        <f aca="false">SUM(F30:AA30)</f>
        <v>8.8</v>
      </c>
      <c r="AE30" s="2"/>
    </row>
    <row r="31" customFormat="false" ht="15" hidden="false" customHeight="true" outlineLevel="0" collapsed="false">
      <c r="A31" s="21"/>
      <c r="B31" s="15"/>
      <c r="C31" s="15" t="s">
        <v>58</v>
      </c>
      <c r="D31" s="2"/>
      <c r="E31" s="5"/>
      <c r="F31" s="25" t="n">
        <v>0</v>
      </c>
      <c r="G31" s="25" t="n">
        <v>0</v>
      </c>
      <c r="H31" s="25" t="n">
        <v>0</v>
      </c>
      <c r="I31" s="25" t="n">
        <v>0</v>
      </c>
      <c r="J31" s="25" t="n">
        <v>0</v>
      </c>
      <c r="K31" s="24" t="s">
        <v>40</v>
      </c>
      <c r="L31" s="25" t="n">
        <v>0</v>
      </c>
      <c r="M31" s="25" t="n">
        <v>0</v>
      </c>
      <c r="N31" s="25" t="n">
        <v>0</v>
      </c>
      <c r="O31" s="25" t="n">
        <v>0</v>
      </c>
      <c r="P31" s="25" t="n">
        <v>0</v>
      </c>
      <c r="Q31" s="25" t="n">
        <v>0</v>
      </c>
      <c r="R31" s="25" t="n">
        <v>0</v>
      </c>
      <c r="S31" s="25" t="n">
        <v>0</v>
      </c>
      <c r="T31" s="25" t="n">
        <v>0</v>
      </c>
      <c r="U31" s="25" t="n">
        <v>0</v>
      </c>
      <c r="V31" s="25" t="n">
        <v>0</v>
      </c>
      <c r="W31" s="25" t="n">
        <v>0</v>
      </c>
      <c r="X31" s="25" t="n">
        <v>0</v>
      </c>
      <c r="Y31" s="25" t="n">
        <v>0</v>
      </c>
      <c r="Z31" s="25" t="n">
        <v>0</v>
      </c>
      <c r="AA31" s="25" t="n">
        <v>0</v>
      </c>
      <c r="AB31" s="27" t="n">
        <f aca="false">AC31-SUM(F31:AA31)</f>
        <v>0</v>
      </c>
      <c r="AC31" s="25" t="n">
        <v>0</v>
      </c>
      <c r="AD31" s="56" t="n">
        <f aca="false">SUM(F31:AA31)</f>
        <v>0</v>
      </c>
      <c r="AE31" s="2"/>
    </row>
    <row r="32" customFormat="false" ht="15" hidden="false" customHeight="true" outlineLevel="0" collapsed="false">
      <c r="A32" s="21"/>
      <c r="B32" s="15"/>
      <c r="C32" s="15" t="s">
        <v>136</v>
      </c>
      <c r="D32" s="2"/>
      <c r="E32" s="2"/>
      <c r="F32" s="25" t="n">
        <v>0</v>
      </c>
      <c r="G32" s="25" t="n">
        <v>0</v>
      </c>
      <c r="H32" s="25" t="n">
        <v>0</v>
      </c>
      <c r="I32" s="25" t="n">
        <v>0</v>
      </c>
      <c r="J32" s="25" t="n">
        <v>0</v>
      </c>
      <c r="K32" s="24" t="s">
        <v>40</v>
      </c>
      <c r="L32" s="25" t="n">
        <v>0</v>
      </c>
      <c r="M32" s="25" t="n">
        <v>0</v>
      </c>
      <c r="N32" s="25" t="n">
        <v>0</v>
      </c>
      <c r="O32" s="25" t="n">
        <v>0</v>
      </c>
      <c r="P32" s="25" t="n">
        <v>0</v>
      </c>
      <c r="Q32" s="25" t="n">
        <v>0</v>
      </c>
      <c r="R32" s="25" t="n">
        <v>0</v>
      </c>
      <c r="S32" s="25" t="n">
        <v>0</v>
      </c>
      <c r="T32" s="25" t="n">
        <v>0</v>
      </c>
      <c r="U32" s="25" t="n">
        <v>0</v>
      </c>
      <c r="V32" s="25" t="n">
        <v>0</v>
      </c>
      <c r="W32" s="25" t="n">
        <v>0</v>
      </c>
      <c r="X32" s="25" t="n">
        <v>0</v>
      </c>
      <c r="Y32" s="25" t="n">
        <v>0</v>
      </c>
      <c r="Z32" s="25" t="n">
        <v>0</v>
      </c>
      <c r="AA32" s="25" t="n">
        <v>0</v>
      </c>
      <c r="AB32" s="27" t="n">
        <f aca="false">AC32-SUM(F32:AA32)</f>
        <v>0</v>
      </c>
      <c r="AC32" s="25" t="n">
        <v>0</v>
      </c>
      <c r="AD32" s="56" t="n">
        <f aca="false">SUM(F32:AA32)</f>
        <v>0</v>
      </c>
      <c r="AE32" s="2"/>
    </row>
    <row r="33" customFormat="false" ht="15" hidden="false" customHeight="true" outlineLevel="0" collapsed="false">
      <c r="A33" s="21"/>
      <c r="B33" s="15" t="s">
        <v>60</v>
      </c>
      <c r="C33" s="2"/>
      <c r="D33" s="2"/>
      <c r="E33" s="2"/>
      <c r="F33" s="25" t="n">
        <v>0.5</v>
      </c>
      <c r="G33" s="25" t="n">
        <v>0.2</v>
      </c>
      <c r="H33" s="25" t="n">
        <v>0.4</v>
      </c>
      <c r="I33" s="25" t="n">
        <v>0.1</v>
      </c>
      <c r="J33" s="25" t="n">
        <v>0</v>
      </c>
      <c r="K33" s="24" t="s">
        <v>40</v>
      </c>
      <c r="L33" s="25" t="n">
        <v>0</v>
      </c>
      <c r="M33" s="25" t="n">
        <v>0</v>
      </c>
      <c r="N33" s="25" t="n">
        <v>0</v>
      </c>
      <c r="O33" s="25" t="n">
        <v>0</v>
      </c>
      <c r="P33" s="25" t="n">
        <v>0</v>
      </c>
      <c r="Q33" s="25" t="n">
        <v>0.1</v>
      </c>
      <c r="R33" s="25" t="n">
        <v>0.3</v>
      </c>
      <c r="S33" s="25" t="n">
        <v>0.8</v>
      </c>
      <c r="T33" s="25" t="n">
        <v>0</v>
      </c>
      <c r="U33" s="25" t="n">
        <v>0</v>
      </c>
      <c r="V33" s="25" t="n">
        <v>0.1</v>
      </c>
      <c r="W33" s="25" t="n">
        <v>0</v>
      </c>
      <c r="X33" s="25" t="n">
        <v>0.1</v>
      </c>
      <c r="Y33" s="25" t="n">
        <v>0.1</v>
      </c>
      <c r="Z33" s="25" t="n">
        <v>0</v>
      </c>
      <c r="AA33" s="25" t="n">
        <v>0</v>
      </c>
      <c r="AB33" s="27" t="n">
        <f aca="false">AC33-SUM(F33:AA33)</f>
        <v>0.1</v>
      </c>
      <c r="AC33" s="28" t="n">
        <f aca="false">1.3+1.8-0.3</f>
        <v>2.8</v>
      </c>
      <c r="AD33" s="56" t="n">
        <f aca="false">SUM(F33:AA33)</f>
        <v>2.7</v>
      </c>
      <c r="AE33" s="2"/>
    </row>
    <row r="34" customFormat="false" ht="15" hidden="false" customHeight="true" outlineLevel="0" collapsed="false">
      <c r="A34" s="21"/>
      <c r="B34" s="15" t="s">
        <v>109</v>
      </c>
      <c r="C34" s="2"/>
      <c r="D34" s="2"/>
      <c r="E34" s="2"/>
      <c r="F34" s="25" t="n">
        <v>0.1</v>
      </c>
      <c r="G34" s="25" t="n">
        <v>0.2</v>
      </c>
      <c r="H34" s="25" t="n">
        <v>0.1</v>
      </c>
      <c r="I34" s="25" t="n">
        <v>0.2</v>
      </c>
      <c r="J34" s="25" t="n">
        <v>0.1</v>
      </c>
      <c r="K34" s="24" t="s">
        <v>40</v>
      </c>
      <c r="L34" s="25" t="n">
        <v>0.2</v>
      </c>
      <c r="M34" s="25" t="n">
        <v>0.2</v>
      </c>
      <c r="N34" s="25" t="n">
        <v>0.1</v>
      </c>
      <c r="O34" s="25" t="n">
        <v>0.1</v>
      </c>
      <c r="P34" s="25" t="n">
        <v>1</v>
      </c>
      <c r="Q34" s="25" t="n">
        <v>0.1</v>
      </c>
      <c r="R34" s="25" t="n">
        <v>0.1</v>
      </c>
      <c r="S34" s="25" t="n">
        <v>0.1</v>
      </c>
      <c r="T34" s="25" t="n">
        <v>0.2</v>
      </c>
      <c r="U34" s="25" t="n">
        <v>0.2</v>
      </c>
      <c r="V34" s="25" t="n">
        <v>0.2</v>
      </c>
      <c r="W34" s="25" t="n">
        <v>0.2</v>
      </c>
      <c r="X34" s="25" t="n">
        <v>0.2</v>
      </c>
      <c r="Y34" s="25" t="n">
        <v>0.1</v>
      </c>
      <c r="Z34" s="25" t="n">
        <v>0.1</v>
      </c>
      <c r="AA34" s="25" t="n">
        <v>0.1</v>
      </c>
      <c r="AB34" s="27" t="n">
        <f aca="false">AC34-SUM(F34:AA34)</f>
        <v>1</v>
      </c>
      <c r="AC34" s="25" t="n">
        <v>4.9</v>
      </c>
      <c r="AD34" s="56" t="n">
        <f aca="false">SUM(F34:AA34)</f>
        <v>3.9</v>
      </c>
      <c r="AE34" s="2"/>
    </row>
    <row r="35" customFormat="false" ht="15" hidden="false" customHeight="true" outlineLevel="0" collapsed="false">
      <c r="A35" s="21"/>
      <c r="B35" s="15" t="s">
        <v>62</v>
      </c>
      <c r="C35" s="2"/>
      <c r="D35" s="2"/>
      <c r="E35" s="2"/>
      <c r="F35" s="25" t="n">
        <v>0</v>
      </c>
      <c r="G35" s="25" t="n">
        <v>0</v>
      </c>
      <c r="H35" s="25" t="n">
        <v>0</v>
      </c>
      <c r="I35" s="25" t="n">
        <v>0</v>
      </c>
      <c r="J35" s="25" t="n">
        <v>0</v>
      </c>
      <c r="K35" s="24" t="s">
        <v>40</v>
      </c>
      <c r="L35" s="25" t="n">
        <v>0</v>
      </c>
      <c r="M35" s="25" t="n">
        <v>0</v>
      </c>
      <c r="N35" s="25" t="n">
        <v>0</v>
      </c>
      <c r="O35" s="25" t="n">
        <v>0</v>
      </c>
      <c r="P35" s="25" t="n">
        <v>0</v>
      </c>
      <c r="Q35" s="25" t="n">
        <v>0</v>
      </c>
      <c r="R35" s="25" t="n">
        <v>0</v>
      </c>
      <c r="S35" s="25" t="n">
        <v>0</v>
      </c>
      <c r="T35" s="25" t="n">
        <v>0</v>
      </c>
      <c r="U35" s="25" t="n">
        <v>0</v>
      </c>
      <c r="V35" s="25" t="n">
        <v>0</v>
      </c>
      <c r="W35" s="25" t="n">
        <v>0</v>
      </c>
      <c r="X35" s="25" t="n">
        <v>0</v>
      </c>
      <c r="Y35" s="25" t="n">
        <v>0</v>
      </c>
      <c r="Z35" s="25" t="n">
        <v>0</v>
      </c>
      <c r="AA35" s="25" t="n">
        <v>0</v>
      </c>
      <c r="AB35" s="27" t="n">
        <f aca="false">AC35-SUM(F35:AA35)</f>
        <v>0</v>
      </c>
      <c r="AC35" s="25" t="n">
        <v>0</v>
      </c>
      <c r="AD35" s="56" t="n">
        <f aca="false">SUM(F35:AA35)</f>
        <v>0</v>
      </c>
      <c r="AE35" s="2"/>
    </row>
    <row r="36" customFormat="false" ht="15" hidden="false" customHeight="true" outlineLevel="0" collapsed="false">
      <c r="A36" s="21"/>
      <c r="B36" s="15" t="s">
        <v>138</v>
      </c>
      <c r="C36" s="2"/>
      <c r="D36" s="2"/>
      <c r="E36" s="2"/>
      <c r="F36" s="25" t="n">
        <v>0</v>
      </c>
      <c r="G36" s="25" t="n">
        <v>0</v>
      </c>
      <c r="H36" s="25" t="n">
        <v>0</v>
      </c>
      <c r="I36" s="25" t="n">
        <v>0</v>
      </c>
      <c r="J36" s="25" t="n">
        <v>0</v>
      </c>
      <c r="K36" s="24" t="s">
        <v>40</v>
      </c>
      <c r="L36" s="25" t="n">
        <v>0</v>
      </c>
      <c r="M36" s="25" t="n">
        <v>0</v>
      </c>
      <c r="N36" s="25" t="n">
        <v>0</v>
      </c>
      <c r="O36" s="25" t="n">
        <v>0</v>
      </c>
      <c r="P36" s="25" t="n">
        <v>0</v>
      </c>
      <c r="Q36" s="25" t="n">
        <v>0</v>
      </c>
      <c r="R36" s="25" t="n">
        <v>0</v>
      </c>
      <c r="S36" s="25" t="n">
        <v>0</v>
      </c>
      <c r="T36" s="25" t="n">
        <v>0</v>
      </c>
      <c r="U36" s="25" t="n">
        <v>0</v>
      </c>
      <c r="V36" s="25" t="n">
        <v>0</v>
      </c>
      <c r="W36" s="25" t="n">
        <v>0</v>
      </c>
      <c r="X36" s="25" t="n">
        <v>0</v>
      </c>
      <c r="Y36" s="25" t="n">
        <v>0</v>
      </c>
      <c r="Z36" s="25" t="n">
        <v>0</v>
      </c>
      <c r="AA36" s="25" t="n">
        <v>0</v>
      </c>
      <c r="AB36" s="27" t="n">
        <f aca="false">AC36-SUM(F36:AA36)</f>
        <v>0</v>
      </c>
      <c r="AC36" s="25" t="n">
        <v>0</v>
      </c>
      <c r="AD36" s="56" t="n">
        <f aca="false">SUM(F36:AA36)</f>
        <v>0</v>
      </c>
      <c r="AE36" s="2"/>
    </row>
    <row r="37" customFormat="false" ht="15" hidden="false" customHeight="true" outlineLevel="0" collapsed="false">
      <c r="A37" s="21"/>
      <c r="B37" s="15" t="s">
        <v>138</v>
      </c>
      <c r="C37" s="2"/>
      <c r="D37" s="2"/>
      <c r="E37" s="2"/>
      <c r="F37" s="25" t="n">
        <v>0</v>
      </c>
      <c r="G37" s="25" t="n">
        <v>0</v>
      </c>
      <c r="H37" s="25" t="n">
        <v>0</v>
      </c>
      <c r="I37" s="25" t="n">
        <v>0</v>
      </c>
      <c r="J37" s="25" t="n">
        <v>0</v>
      </c>
      <c r="K37" s="24" t="s">
        <v>40</v>
      </c>
      <c r="L37" s="25" t="n">
        <v>0</v>
      </c>
      <c r="M37" s="25" t="n">
        <v>0</v>
      </c>
      <c r="N37" s="25" t="n">
        <v>0</v>
      </c>
      <c r="O37" s="25" t="n">
        <v>0</v>
      </c>
      <c r="P37" s="25" t="n">
        <v>0</v>
      </c>
      <c r="Q37" s="25" t="n">
        <v>0</v>
      </c>
      <c r="R37" s="25" t="n">
        <v>0</v>
      </c>
      <c r="S37" s="25" t="n">
        <v>0</v>
      </c>
      <c r="T37" s="25" t="n">
        <v>0</v>
      </c>
      <c r="U37" s="25" t="n">
        <v>0</v>
      </c>
      <c r="V37" s="25" t="n">
        <v>0</v>
      </c>
      <c r="W37" s="25" t="n">
        <v>0</v>
      </c>
      <c r="X37" s="25" t="n">
        <v>0</v>
      </c>
      <c r="Y37" s="25" t="n">
        <v>0</v>
      </c>
      <c r="Z37" s="25" t="n">
        <v>0</v>
      </c>
      <c r="AA37" s="25" t="n">
        <v>0</v>
      </c>
      <c r="AB37" s="27" t="n">
        <f aca="false">AC37-SUM(F37:AA37)</f>
        <v>0</v>
      </c>
      <c r="AC37" s="25" t="n">
        <v>0</v>
      </c>
      <c r="AD37" s="56" t="n">
        <f aca="false">SUM(F37:AA37)</f>
        <v>0</v>
      </c>
      <c r="AE37" s="2"/>
    </row>
    <row r="38" customFormat="false" ht="15" hidden="false" customHeight="true" outlineLevel="0" collapsed="false">
      <c r="A38" s="21"/>
      <c r="B38" s="15" t="s">
        <v>138</v>
      </c>
      <c r="C38" s="2"/>
      <c r="D38" s="2"/>
      <c r="E38" s="2"/>
      <c r="F38" s="25" t="n">
        <v>0</v>
      </c>
      <c r="G38" s="25" t="n">
        <v>0</v>
      </c>
      <c r="H38" s="25" t="n">
        <v>0</v>
      </c>
      <c r="I38" s="25" t="n">
        <v>0</v>
      </c>
      <c r="J38" s="25" t="n">
        <v>0</v>
      </c>
      <c r="K38" s="24" t="s">
        <v>40</v>
      </c>
      <c r="L38" s="25" t="n">
        <v>0</v>
      </c>
      <c r="M38" s="25" t="n">
        <v>0</v>
      </c>
      <c r="N38" s="25" t="n">
        <v>0</v>
      </c>
      <c r="O38" s="25" t="n">
        <v>0</v>
      </c>
      <c r="P38" s="25" t="n">
        <v>0</v>
      </c>
      <c r="Q38" s="25" t="n">
        <v>0</v>
      </c>
      <c r="R38" s="25" t="n">
        <v>0</v>
      </c>
      <c r="S38" s="25" t="n">
        <v>0</v>
      </c>
      <c r="T38" s="25" t="n">
        <v>0</v>
      </c>
      <c r="U38" s="25" t="n">
        <v>0</v>
      </c>
      <c r="V38" s="25" t="n">
        <v>0</v>
      </c>
      <c r="W38" s="25" t="n">
        <v>0</v>
      </c>
      <c r="X38" s="25" t="n">
        <v>0</v>
      </c>
      <c r="Y38" s="25" t="n">
        <v>0</v>
      </c>
      <c r="Z38" s="25" t="n">
        <v>0</v>
      </c>
      <c r="AA38" s="25" t="n">
        <v>0</v>
      </c>
      <c r="AB38" s="27" t="n">
        <f aca="false">AC38-SUM(F38:AA38)</f>
        <v>0</v>
      </c>
      <c r="AC38" s="25" t="n">
        <v>0</v>
      </c>
      <c r="AD38" s="56" t="n">
        <f aca="false">SUM(F38:AA38)</f>
        <v>0</v>
      </c>
      <c r="AE38" s="2"/>
    </row>
    <row r="39" customFormat="false" ht="15" hidden="false" customHeight="true" outlineLevel="0" collapsed="false">
      <c r="A39" s="21"/>
      <c r="B39" s="15" t="s">
        <v>65</v>
      </c>
      <c r="C39" s="2"/>
      <c r="D39" s="2"/>
      <c r="E39" s="2"/>
      <c r="F39" s="39" t="n">
        <v>0</v>
      </c>
      <c r="G39" s="39" t="n">
        <v>0</v>
      </c>
      <c r="H39" s="39" t="n">
        <v>0</v>
      </c>
      <c r="I39" s="39" t="n">
        <v>0</v>
      </c>
      <c r="J39" s="39" t="n">
        <v>0</v>
      </c>
      <c r="K39" s="32" t="s">
        <v>40</v>
      </c>
      <c r="L39" s="39" t="n">
        <v>0.1</v>
      </c>
      <c r="M39" s="39" t="n">
        <v>0</v>
      </c>
      <c r="N39" s="39" t="n">
        <v>0</v>
      </c>
      <c r="O39" s="39" t="n">
        <v>0</v>
      </c>
      <c r="P39" s="39" t="n">
        <v>0</v>
      </c>
      <c r="Q39" s="39" t="n">
        <v>0</v>
      </c>
      <c r="R39" s="39" t="n">
        <v>0</v>
      </c>
      <c r="S39" s="39" t="n">
        <v>0</v>
      </c>
      <c r="T39" s="39" t="n">
        <v>0</v>
      </c>
      <c r="U39" s="39" t="n">
        <v>0</v>
      </c>
      <c r="V39" s="39" t="n">
        <v>0</v>
      </c>
      <c r="W39" s="39" t="n">
        <v>0</v>
      </c>
      <c r="X39" s="39" t="n">
        <v>0</v>
      </c>
      <c r="Y39" s="39" t="n">
        <v>0</v>
      </c>
      <c r="Z39" s="39" t="n">
        <v>0</v>
      </c>
      <c r="AA39" s="39" t="n">
        <v>0</v>
      </c>
      <c r="AB39" s="34" t="n">
        <f aca="false">AC39-SUM(F39:AA39)</f>
        <v>0</v>
      </c>
      <c r="AC39" s="33" t="n">
        <v>0.1</v>
      </c>
      <c r="AD39" s="44" t="n">
        <f aca="false">SUM(F39:AA39)</f>
        <v>0.1</v>
      </c>
      <c r="AE39" s="2"/>
    </row>
    <row r="40" customFormat="false" ht="3.95" hidden="false" customHeight="true" outlineLevel="0" collapsed="false">
      <c r="A40" s="21"/>
      <c r="B40" s="2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2"/>
      <c r="AE40" s="2"/>
    </row>
    <row r="41" customFormat="false" ht="15" hidden="false" customHeight="true" outlineLevel="0" collapsed="false">
      <c r="A41" s="21"/>
      <c r="B41" s="21"/>
      <c r="C41" s="20" t="s">
        <v>66</v>
      </c>
      <c r="D41" s="2"/>
      <c r="E41" s="2"/>
      <c r="F41" s="37" t="n">
        <f aca="false">SUM(F25:F39)</f>
        <v>2.6</v>
      </c>
      <c r="G41" s="37" t="n">
        <f aca="false">SUM(G25:G39)</f>
        <v>1.1</v>
      </c>
      <c r="H41" s="37" t="n">
        <f aca="false">SUM(H25:H39)</f>
        <v>0.8</v>
      </c>
      <c r="I41" s="37" t="n">
        <f aca="false">SUM(I25:I39)</f>
        <v>0.7</v>
      </c>
      <c r="J41" s="37" t="n">
        <f aca="false">SUM(J25:J39)</f>
        <v>0.5</v>
      </c>
      <c r="K41" s="37" t="n">
        <f aca="false">SUM(K25:K39)</f>
        <v>0</v>
      </c>
      <c r="L41" s="37" t="n">
        <f aca="false">SUM(L25:L39)</f>
        <v>0.6</v>
      </c>
      <c r="M41" s="37" t="n">
        <f aca="false">SUM(M25:M39)</f>
        <v>0.8</v>
      </c>
      <c r="N41" s="37" t="n">
        <f aca="false">SUM(N25:N39)</f>
        <v>0.7</v>
      </c>
      <c r="O41" s="37" t="n">
        <f aca="false">SUM(O25:O39)</f>
        <v>0.3</v>
      </c>
      <c r="P41" s="37" t="n">
        <f aca="false">SUM(P25:P39)</f>
        <v>1.1</v>
      </c>
      <c r="Q41" s="37" t="n">
        <f aca="false">SUM(Q25:Q39)</f>
        <v>0.5</v>
      </c>
      <c r="R41" s="37" t="n">
        <f aca="false">SUM(R25:R39)</f>
        <v>1.1</v>
      </c>
      <c r="S41" s="37" t="n">
        <f aca="false">SUM(S25:S39)</f>
        <v>1.1</v>
      </c>
      <c r="T41" s="37" t="n">
        <f aca="false">SUM(T25:T39)</f>
        <v>0.3</v>
      </c>
      <c r="U41" s="37" t="n">
        <f aca="false">SUM(U25:U39)</f>
        <v>2.7</v>
      </c>
      <c r="V41" s="37" t="n">
        <f aca="false">SUM(V25:V39)</f>
        <v>0.7</v>
      </c>
      <c r="W41" s="37" t="n">
        <f aca="false">SUM(W25:W39)</f>
        <v>1</v>
      </c>
      <c r="X41" s="37" t="n">
        <f aca="false">SUM(X25:X39)</f>
        <v>3.9</v>
      </c>
      <c r="Y41" s="37" t="n">
        <f aca="false">SUM(Y25:Y39)</f>
        <v>0.7</v>
      </c>
      <c r="Z41" s="37" t="n">
        <f aca="false">SUM(Z25:Z39)</f>
        <v>0.3</v>
      </c>
      <c r="AA41" s="37" t="n">
        <f aca="false">SUM(AA25:AA39)</f>
        <v>1.4</v>
      </c>
      <c r="AB41" s="37" t="n">
        <f aca="false">SUM(AB25:AB39)</f>
        <v>2.5</v>
      </c>
      <c r="AC41" s="37" t="n">
        <f aca="false">SUM(AC25:AC39)</f>
        <v>25.4</v>
      </c>
      <c r="AD41" s="37" t="n">
        <f aca="false">SUM(AD25:AD39)</f>
        <v>22.9</v>
      </c>
      <c r="AE41" s="2"/>
    </row>
    <row r="42" customFormat="false" ht="15" hidden="false" customHeight="true" outlineLevel="0" collapsed="false">
      <c r="A42" s="21"/>
      <c r="B42" s="21"/>
      <c r="C42" s="2"/>
      <c r="D42" s="2"/>
      <c r="E42" s="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"/>
    </row>
    <row r="43" customFormat="false" ht="15" hidden="false" customHeight="true" outlineLevel="0" collapsed="false">
      <c r="A43" s="40" t="s">
        <v>67</v>
      </c>
      <c r="B43" s="41"/>
      <c r="C43" s="42"/>
      <c r="D43" s="42"/>
      <c r="E43" s="42"/>
      <c r="F43" s="43" t="n">
        <f aca="false">F22-F41</f>
        <v>-2.2</v>
      </c>
      <c r="G43" s="43" t="n">
        <f aca="false">G22-G41</f>
        <v>-1.1</v>
      </c>
      <c r="H43" s="43" t="n">
        <f aca="false">H22-H41</f>
        <v>-0.7</v>
      </c>
      <c r="I43" s="43" t="n">
        <f aca="false">I22-I41</f>
        <v>-0.7</v>
      </c>
      <c r="J43" s="43" t="n">
        <f aca="false">J22-J41</f>
        <v>-0.3</v>
      </c>
      <c r="K43" s="43" t="n">
        <f aca="false">K22-K41</f>
        <v>0</v>
      </c>
      <c r="L43" s="43" t="n">
        <f aca="false">L22-L41</f>
        <v>-0.4</v>
      </c>
      <c r="M43" s="43" t="n">
        <f aca="false">M22-M41</f>
        <v>-0.3</v>
      </c>
      <c r="N43" s="43" t="n">
        <f aca="false">N22-N41</f>
        <v>19.1</v>
      </c>
      <c r="O43" s="43" t="n">
        <f aca="false">O22-O41</f>
        <v>0.4</v>
      </c>
      <c r="P43" s="43" t="n">
        <f aca="false">P22-P41</f>
        <v>-1</v>
      </c>
      <c r="Q43" s="43" t="n">
        <f aca="false">Q22-Q41</f>
        <v>-0.3</v>
      </c>
      <c r="R43" s="43" t="n">
        <f aca="false">R22-R41</f>
        <v>-0.9</v>
      </c>
      <c r="S43" s="43" t="n">
        <f aca="false">S22-S41</f>
        <v>-1</v>
      </c>
      <c r="T43" s="43" t="n">
        <f aca="false">T22-T41</f>
        <v>-0.3</v>
      </c>
      <c r="U43" s="43" t="n">
        <f aca="false">U22-U41</f>
        <v>1.6</v>
      </c>
      <c r="V43" s="43" t="n">
        <f aca="false">V22-V41</f>
        <v>-0.6</v>
      </c>
      <c r="W43" s="43" t="n">
        <f aca="false">W22-W41</f>
        <v>-0.7</v>
      </c>
      <c r="X43" s="43" t="n">
        <f aca="false">X22-X41</f>
        <v>-3.1</v>
      </c>
      <c r="Y43" s="43" t="n">
        <f aca="false">Y22-Y41</f>
        <v>-0.6</v>
      </c>
      <c r="Z43" s="43" t="n">
        <f aca="false">Z22-Z41</f>
        <v>-0.3</v>
      </c>
      <c r="AA43" s="43" t="n">
        <f aca="false">AA22-AA41</f>
        <v>-1.1</v>
      </c>
      <c r="AB43" s="43" t="n">
        <f aca="false">AB22-AB41</f>
        <v>-2.5</v>
      </c>
      <c r="AC43" s="43" t="n">
        <f aca="false">AC22-AC41</f>
        <v>3</v>
      </c>
      <c r="AD43" s="43" t="n">
        <f aca="false">AD22-AD41</f>
        <v>5.5</v>
      </c>
      <c r="AE43" s="2"/>
    </row>
    <row r="44" customFormat="false" ht="12.75" hidden="false" customHeight="true" outlineLevel="0" collapsed="false">
      <c r="A44" s="40"/>
      <c r="B44" s="41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2"/>
    </row>
    <row r="45" customFormat="false" ht="12" hidden="false" customHeight="true" outlineLevel="0" collapsed="false">
      <c r="A45" s="40"/>
      <c r="B45" s="20"/>
      <c r="C45" s="42"/>
      <c r="D45" s="42"/>
      <c r="E45" s="42"/>
      <c r="F45" s="32"/>
      <c r="G45" s="32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4"/>
      <c r="AC45" s="33"/>
      <c r="AD45" s="44"/>
      <c r="AE45" s="2"/>
    </row>
    <row r="46" customFormat="false" ht="12" hidden="false" customHeight="true" outlineLevel="0" collapsed="false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2"/>
    </row>
    <row r="47" customFormat="false" ht="12" hidden="false" customHeight="true" outlineLevel="0" collapsed="false">
      <c r="A47" s="40"/>
      <c r="B47" s="41"/>
      <c r="C47" s="42"/>
      <c r="D47" s="42"/>
      <c r="E47" s="42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2"/>
    </row>
    <row r="48" customFormat="false" ht="12" hidden="false" customHeight="true" outlineLevel="0" collapsed="false">
      <c r="A48" s="40"/>
      <c r="B48" s="41"/>
      <c r="C48" s="42"/>
      <c r="D48" s="42"/>
      <c r="E48" s="42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2"/>
    </row>
    <row r="49" customFormat="false" ht="12" hidden="false" customHeight="true" outlineLevel="0" collapsed="false">
      <c r="A49" s="40"/>
      <c r="B49" s="41"/>
      <c r="C49" s="42"/>
      <c r="D49" s="42"/>
      <c r="E49" s="42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2"/>
    </row>
    <row r="50" customFormat="false" ht="12" hidden="false" customHeight="true" outlineLevel="0" collapsed="false">
      <c r="A50" s="40"/>
      <c r="B50" s="41"/>
      <c r="C50" s="42"/>
      <c r="D50" s="42"/>
      <c r="E50" s="42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2"/>
    </row>
    <row r="51" customFormat="false" ht="12" hidden="false" customHeight="true" outlineLevel="0" collapsed="false">
      <c r="A51" s="40"/>
      <c r="B51" s="41"/>
      <c r="C51" s="42"/>
      <c r="D51" s="42"/>
      <c r="E51" s="42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2"/>
    </row>
    <row r="52" customFormat="false" ht="12" hidden="false" customHeight="true" outlineLevel="0" collapsed="false">
      <c r="A52" s="40"/>
      <c r="B52" s="41"/>
      <c r="C52" s="42"/>
      <c r="D52" s="42"/>
      <c r="E52" s="42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2"/>
    </row>
    <row r="53" customFormat="false" ht="12" hidden="false" customHeight="true" outlineLevel="0" collapsed="false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2"/>
    </row>
    <row r="54" customFormat="false" ht="12" hidden="false" customHeight="true" outlineLevel="0" collapsed="false">
      <c r="A54" s="40"/>
      <c r="B54" s="41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2"/>
    </row>
    <row r="55" customFormat="false" ht="12" hidden="false" customHeight="true" outlineLevel="0" collapsed="false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2"/>
    </row>
    <row r="56" customFormat="false" ht="12" hidden="false" customHeight="true" outlineLevel="0" collapsed="false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2"/>
    </row>
    <row r="57" customFormat="false" ht="12" hidden="false" customHeight="true" outlineLevel="0" collapsed="false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5" t="n">
        <f aca="true">NOW()</f>
        <v>45926.9584546668</v>
      </c>
      <c r="AE57" s="2"/>
    </row>
    <row r="58" customFormat="false" ht="12" hidden="false" customHeight="true" outlineLevel="0" collapsed="false">
      <c r="A58" s="46" t="str">
        <f aca="true">CELL("FILENAME")</f>
        <v>'file:///mnt/12tb/@roms/datasets/enron/EDRM Enron Email Data Set v2 XML/filtered-attachments/xls/NNG_TWDAY01.xls'#$NNG-Oct</v>
      </c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7" t="n">
        <f aca="true">NOW()</f>
        <v>45926.9584546669</v>
      </c>
      <c r="AE58" s="2"/>
    </row>
    <row r="59" customFormat="false" ht="3.95" hidden="false" customHeight="true" outlineLevel="0" collapsed="false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2"/>
      <c r="AE59" s="2"/>
    </row>
    <row r="60" customFormat="false" ht="14.65" hidden="false" customHeight="false" outlineLevel="0" collapsed="false">
      <c r="AD60" s="48"/>
    </row>
    <row r="61" customFormat="false" ht="14.65" hidden="false" customHeight="false" outlineLevel="0" collapsed="false">
      <c r="AD61" s="48"/>
    </row>
    <row r="62" customFormat="false" ht="12" hidden="false" customHeight="true" outlineLevel="0" collapsed="false">
      <c r="B62" s="49"/>
      <c r="C62" s="49"/>
    </row>
    <row r="63" customFormat="false" ht="12" hidden="false" customHeight="true" outlineLevel="0" collapsed="false">
      <c r="C63" s="49"/>
    </row>
    <row r="64" customFormat="false" ht="12" hidden="false" customHeight="true" outlineLevel="0" collapsed="false">
      <c r="C64" s="49"/>
    </row>
    <row r="65" customFormat="false" ht="12" hidden="false" customHeight="true" outlineLevel="0" collapsed="false"/>
    <row r="68" customFormat="false" ht="12" hidden="false" customHeight="true" outlineLevel="0" collapsed="false">
      <c r="B68" s="49"/>
      <c r="C68" s="49"/>
    </row>
    <row r="69" customFormat="false" ht="12" hidden="false" customHeight="true" outlineLevel="0" collapsed="false">
      <c r="C69" s="49"/>
    </row>
    <row r="70" customFormat="false" ht="12" hidden="false" customHeight="true" outlineLevel="0" collapsed="false">
      <c r="C70" s="49"/>
    </row>
    <row r="71" customFormat="false" ht="12" hidden="false" customHeight="true" outlineLevel="0" collapsed="false">
      <c r="C71" s="49"/>
    </row>
    <row r="72" customFormat="false" ht="14.65" hidden="false" customHeight="false" outlineLevel="0" collapsed="false">
      <c r="C72" s="49"/>
    </row>
    <row r="73" customFormat="false" ht="14.65" hidden="false" customHeight="false" outlineLevel="0" collapsed="false">
      <c r="C73" s="49"/>
    </row>
    <row r="74" customFormat="false" ht="12" hidden="false" customHeight="true" outlineLevel="0" collapsed="false">
      <c r="C74" s="49"/>
    </row>
    <row r="75" customFormat="false" ht="12" hidden="false" customHeight="true" outlineLevel="0" collapsed="false"/>
    <row r="76" customFormat="false" ht="12" hidden="false" customHeight="true" outlineLevel="0" collapsed="false"/>
    <row r="77" customFormat="false" ht="12" hidden="false" customHeight="true" outlineLevel="0" collapsed="false"/>
    <row r="78" customFormat="false" ht="12" hidden="false" customHeight="true" outlineLevel="0" collapsed="false"/>
    <row r="79" customFormat="false" ht="12" hidden="false" customHeight="true" outlineLevel="0" collapsed="false"/>
    <row r="80" customFormat="false" ht="12" hidden="false" customHeight="true" outlineLevel="0" collapsed="false"/>
    <row r="81" customFormat="false" ht="12" hidden="false" customHeight="true" outlineLevel="0" collapsed="false"/>
    <row r="82" customFormat="false" ht="12" hidden="false" customHeight="true" outlineLevel="0" collapsed="false"/>
    <row r="83" customFormat="false" ht="12" hidden="false" customHeight="true" outlineLevel="0" collapsed="false"/>
    <row r="84" customFormat="false" ht="3.95" hidden="false" customHeight="true" outlineLevel="0" collapsed="false"/>
    <row r="85" customFormat="false" ht="12" hidden="false" customHeight="true" outlineLevel="0" collapsed="false"/>
    <row r="86" customFormat="false" ht="3.95" hidden="false" customHeight="true" outlineLevel="0" collapsed="false"/>
    <row r="87" customFormat="false" ht="12" hidden="false" customHeight="true" outlineLevel="0" collapsed="false"/>
    <row r="88" customFormat="false" ht="12" hidden="false" customHeight="true" outlineLevel="0" collapsed="false"/>
    <row r="90" customFormat="false" ht="12" hidden="false" customHeight="true" outlineLevel="0" collapsed="false"/>
    <row r="93" customFormat="false" ht="12" hidden="false" customHeight="true" outlineLevel="0" collapsed="false"/>
    <row r="96" customFormat="false" ht="12" hidden="false" customHeight="true" outlineLevel="0" collapsed="false"/>
    <row r="97" customFormat="false" ht="12" hidden="false" customHeight="true" outlineLevel="0" collapsed="false"/>
    <row r="99" customFormat="false" ht="12" hidden="false" customHeight="true" outlineLevel="0" collapsed="false"/>
    <row r="101" customFormat="false" ht="12" hidden="false" customHeight="true" outlineLevel="0" collapsed="false"/>
    <row r="102" customFormat="false" ht="12" hidden="false" customHeight="true" outlineLevel="0" collapsed="false"/>
    <row r="103" customFormat="false" ht="12" hidden="false" customHeight="true" outlineLevel="0" collapsed="false"/>
    <row r="105" customFormat="false" ht="12" hidden="false" customHeight="true" outlineLevel="0" collapsed="false"/>
    <row r="109" customFormat="false" ht="12" hidden="false" customHeight="true" outlineLevel="0" collapsed="false"/>
    <row r="110" customFormat="false" ht="3.95" hidden="false" customHeight="true" outlineLevel="0" collapsed="false"/>
    <row r="112" customFormat="false" ht="6" hidden="false" customHeight="true" outlineLevel="0" collapsed="false"/>
    <row r="114" customFormat="false" ht="6" hidden="false" customHeight="true" outlineLevel="0" collapsed="false"/>
    <row r="115" customFormat="false" ht="12" hidden="false" customHeight="true" outlineLevel="0" collapsed="false"/>
    <row r="116" customFormat="false" ht="12" hidden="false" customHeight="true" outlineLevel="0" collapsed="false"/>
    <row r="117" customFormat="false" ht="12" hidden="false" customHeight="true" outlineLevel="0" collapsed="false"/>
    <row r="118" customFormat="false" ht="12" hidden="false" customHeight="true" outlineLevel="0" collapsed="false"/>
    <row r="119" customFormat="false" ht="12" hidden="false" customHeight="true" outlineLevel="0" collapsed="false"/>
    <row r="120" customFormat="false" ht="3.95" hidden="false" customHeight="true" outlineLevel="0" collapsed="false"/>
    <row r="122" customFormat="false" ht="6" hidden="false" customHeight="true" outlineLevel="0" collapsed="false"/>
    <row r="125" customFormat="false" ht="6" hidden="false" customHeight="true" outlineLevel="0" collapsed="false"/>
    <row r="128" customFormat="false" ht="6" hidden="false" customHeight="true" outlineLevel="0" collapsed="false"/>
    <row r="131" customFormat="false" ht="6" hidden="false" customHeight="true" outlineLevel="0" collapsed="false"/>
    <row r="135" customFormat="false" ht="8.1" hidden="false" customHeight="true" outlineLevel="0" collapsed="false"/>
  </sheetData>
  <mergeCells count="3">
    <mergeCell ref="A1:AD1"/>
    <mergeCell ref="A2:AD2"/>
    <mergeCell ref="A3:AD3"/>
  </mergeCells>
  <printOptions headings="false" gridLines="false" gridLinesSet="true" horizontalCentered="true" verticalCentered="false"/>
  <pageMargins left="0.25" right="0.25" top="0.7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130"/>
  <sheetViews>
    <sheetView showFormulas="false" showGridLines="false" showRowColHeaders="true" showZeros="true" rightToLeft="false" tabSelected="false" showOutlineSymbols="true" defaultGridColor="true" view="normal" topLeftCell="A7" colorId="64" zoomScale="100" zoomScaleNormal="100" zoomScalePageLayoutView="100" workbookViewId="0">
      <pane xSplit="5" ySplit="3" topLeftCell="W10" activePane="bottomRight" state="frozen"/>
      <selection pane="topLeft" activeCell="A7" activeCellId="0" sqref="A7"/>
      <selection pane="topRight" activeCell="W7" activeCellId="0" sqref="W7"/>
      <selection pane="bottomLeft" activeCell="A10" activeCellId="0" sqref="A10"/>
      <selection pane="bottomRight" activeCell="AC11" activeCellId="0" sqref="AC11 AC11"/>
    </sheetView>
  </sheetViews>
  <sheetFormatPr defaultColWidth="9.70703125" defaultRowHeight="14.65" customHeight="true" zeroHeight="false" outlineLevelRow="0" outlineLevelCol="0"/>
  <cols>
    <col collapsed="false" customWidth="true" hidden="false" outlineLevel="0" max="2" min="1" style="0" width="1.7"/>
    <col collapsed="false" customWidth="true" hidden="false" outlineLevel="0" max="4" min="3" style="0" width="15.7"/>
    <col collapsed="false" customWidth="true" hidden="false" outlineLevel="0" max="5" min="5" style="0" width="10.71"/>
    <col collapsed="false" customWidth="true" hidden="false" outlineLevel="0" max="28" min="6" style="0" width="5.71"/>
    <col collapsed="false" customWidth="true" hidden="false" outlineLevel="0" max="30" min="29" style="0" width="8.7"/>
    <col collapsed="false" customWidth="true" hidden="false" outlineLevel="0" max="36" min="35" style="0" width="2.7"/>
    <col collapsed="false" customWidth="true" hidden="false" outlineLevel="0" max="37" min="37" style="0" width="3.7"/>
    <col collapsed="false" customWidth="true" hidden="false" outlineLevel="0" max="53" min="41" style="0" width="6.7"/>
    <col collapsed="false" customWidth="true" hidden="false" outlineLevel="0" max="55" min="54" style="0" width="7.7"/>
    <col collapsed="false" customWidth="true" hidden="false" outlineLevel="0" max="56" min="56" style="0" width="2.7"/>
  </cols>
  <sheetData>
    <row r="1" customFormat="false" ht="15" hidden="false" customHeight="true" outlineLevel="0" collapsed="false">
      <c r="A1" s="1" t="s">
        <v>70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2"/>
    </row>
    <row r="2" customFormat="false" ht="15" hidden="false" customHeight="true" outlineLevel="0" collapsed="false">
      <c r="A2" s="50" t="str">
        <f aca="false">'NNG-Jan.'!A2</f>
        <v>JANUARY, 2001 CASH FLOW - DIRECT METHOD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2"/>
    </row>
    <row r="3" customFormat="false" ht="15" hidden="false" customHeight="true" outlineLevel="0" collapsed="false">
      <c r="A3" s="51" t="str">
        <f aca="false">'NNG-Jan.'!A3</f>
        <v>(Millions of Dollars)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2"/>
    </row>
    <row r="4" customFormat="false" ht="12" hidden="false" customHeight="true" outlineLevel="0" collapsed="false">
      <c r="A4" s="5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6"/>
      <c r="T4" s="7"/>
      <c r="U4" s="7"/>
      <c r="V4" s="7"/>
      <c r="W4" s="7"/>
      <c r="X4" s="2"/>
      <c r="Y4" s="2"/>
      <c r="Z4" s="2"/>
      <c r="AA4" s="2"/>
      <c r="AB4" s="2"/>
      <c r="AC4" s="2"/>
      <c r="AD4" s="2"/>
      <c r="AE4" s="2"/>
    </row>
    <row r="5" customFormat="false" ht="12" hidden="false" customHeight="true" outlineLevel="0" collapsed="false">
      <c r="A5" s="5"/>
      <c r="B5" s="8"/>
      <c r="C5" s="9"/>
      <c r="D5" s="9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10"/>
      <c r="S5" s="10"/>
      <c r="T5" s="11"/>
      <c r="U5" s="12"/>
      <c r="V5" s="11"/>
      <c r="W5" s="11"/>
      <c r="X5" s="10"/>
      <c r="Y5" s="10"/>
      <c r="Z5" s="10"/>
      <c r="AA5" s="13"/>
      <c r="AB5" s="14"/>
      <c r="AC5" s="2"/>
      <c r="AD5" s="2"/>
      <c r="AE5" s="2"/>
    </row>
    <row r="6" customFormat="false" ht="12" hidden="false" customHeight="true" outlineLevel="0" collapsed="false">
      <c r="A6" s="5"/>
      <c r="B6" s="8"/>
      <c r="C6" s="9"/>
      <c r="D6" s="9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10"/>
      <c r="S6" s="10"/>
      <c r="T6" s="11"/>
      <c r="U6" s="12"/>
      <c r="V6" s="11"/>
      <c r="W6" s="11"/>
      <c r="X6" s="10"/>
      <c r="Y6" s="10"/>
      <c r="Z6" s="10"/>
      <c r="AA6" s="13"/>
      <c r="AB6" s="14"/>
      <c r="AC6" s="2"/>
      <c r="AD6" s="2"/>
      <c r="AE6" s="2"/>
    </row>
    <row r="7" customFormat="false" ht="12" hidden="false" customHeight="true" outlineLevel="0" collapsed="false">
      <c r="A7" s="5"/>
      <c r="B7" s="8"/>
      <c r="C7" s="9"/>
      <c r="D7" s="9"/>
      <c r="E7" s="2"/>
      <c r="F7" s="52" t="str">
        <f aca="false">'NNG-Jan.'!F7</f>
        <v>B.C.</v>
      </c>
      <c r="G7" s="52" t="str">
        <f aca="false">'NNG-Jan.'!G7</f>
        <v>Act</v>
      </c>
      <c r="H7" s="52" t="str">
        <f aca="false">'NNG-Jan.'!H7</f>
        <v>Act</v>
      </c>
      <c r="I7" s="52" t="str">
        <f aca="false">'NNG-Jan.'!I7</f>
        <v>Act</v>
      </c>
      <c r="J7" s="52" t="str">
        <f aca="false">'NNG-Jan.'!J7</f>
        <v>Act</v>
      </c>
      <c r="K7" s="52" t="str">
        <f aca="false">'NNG-Jan.'!K7</f>
        <v>Act</v>
      </c>
      <c r="L7" s="52" t="str">
        <f aca="false">'NNG-Jan.'!L7</f>
        <v>Act</v>
      </c>
      <c r="M7" s="52" t="str">
        <f aca="false">'NNG-Jan.'!M7</f>
        <v>Act</v>
      </c>
      <c r="N7" s="52" t="str">
        <f aca="false">'NNG-Jan.'!N7</f>
        <v>Act</v>
      </c>
      <c r="O7" s="52" t="str">
        <f aca="false">'NNG-Jan.'!O7</f>
        <v>Act</v>
      </c>
      <c r="P7" s="52" t="str">
        <f aca="false">'NNG-Jan.'!P7</f>
        <v>B.C.</v>
      </c>
      <c r="Q7" s="52" t="str">
        <f aca="false">'NNG-Jan.'!Q7</f>
        <v>Act</v>
      </c>
      <c r="R7" s="52" t="str">
        <f aca="false">'NNG-Jan.'!R7</f>
        <v>Act</v>
      </c>
      <c r="S7" s="52" t="str">
        <f aca="false">'NNG-Jan.'!S7</f>
        <v>Act</v>
      </c>
      <c r="T7" s="52" t="str">
        <f aca="false">'NNG-Jan.'!T7</f>
        <v>Act</v>
      </c>
      <c r="U7" s="52" t="str">
        <f aca="false">'NNG-Jan.'!U7</f>
        <v>Act</v>
      </c>
      <c r="V7" s="52" t="str">
        <f aca="false">'NNG-Jan.'!V7</f>
        <v>Act</v>
      </c>
      <c r="W7" s="52" t="str">
        <f aca="false">'NNG-Jan.'!W7</f>
        <v>Act</v>
      </c>
      <c r="X7" s="52" t="str">
        <f aca="false">'NNG-Jan.'!X7</f>
        <v>Act</v>
      </c>
      <c r="Y7" s="52" t="str">
        <f aca="false">'NNG-Jan.'!Y7</f>
        <v>Act</v>
      </c>
      <c r="Z7" s="52" t="str">
        <f aca="false">'NNG-Jan.'!Z7</f>
        <v>Act</v>
      </c>
      <c r="AA7" s="52" t="str">
        <f aca="false">'NNG-Jan.'!AA7</f>
        <v>Act</v>
      </c>
      <c r="AB7" s="52" t="str">
        <f aca="false">'NNG-Jan.'!AB7</f>
        <v>Act</v>
      </c>
      <c r="AC7" s="52"/>
      <c r="AD7" s="52" t="str">
        <f aca="false">'NNG-Jan.'!AD7</f>
        <v>ACT.</v>
      </c>
      <c r="AE7" s="2"/>
    </row>
    <row r="8" customFormat="false" ht="15" hidden="false" customHeight="true" outlineLevel="0" collapsed="false">
      <c r="A8" s="2"/>
      <c r="B8" s="2"/>
      <c r="C8" s="2"/>
      <c r="D8" s="2"/>
      <c r="E8" s="5"/>
      <c r="F8" s="52" t="str">
        <f aca="false">'NNG-Jan.'!F8</f>
        <v>Mon</v>
      </c>
      <c r="G8" s="52" t="str">
        <f aca="false">'NNG-Jan.'!G8</f>
        <v>Tue</v>
      </c>
      <c r="H8" s="52" t="str">
        <f aca="false">'NNG-Jan.'!H8</f>
        <v>Wed</v>
      </c>
      <c r="I8" s="52" t="str">
        <f aca="false">'NNG-Jan.'!I8</f>
        <v>Thu</v>
      </c>
      <c r="J8" s="52" t="str">
        <f aca="false">'NNG-Jan.'!J8</f>
        <v>Fri</v>
      </c>
      <c r="K8" s="52" t="str">
        <f aca="false">'NNG-Jan.'!K8</f>
        <v>Mon</v>
      </c>
      <c r="L8" s="52" t="str">
        <f aca="false">'NNG-Jan.'!L8</f>
        <v>Tue</v>
      </c>
      <c r="M8" s="52" t="str">
        <f aca="false">'NNG-Jan.'!M8</f>
        <v>Wed</v>
      </c>
      <c r="N8" s="52" t="str">
        <f aca="false">'NNG-Jan.'!N8</f>
        <v>Thu</v>
      </c>
      <c r="O8" s="52" t="str">
        <f aca="false">'NNG-Jan.'!O8</f>
        <v>Fri</v>
      </c>
      <c r="P8" s="52" t="str">
        <f aca="false">'NNG-Jan.'!P8</f>
        <v>Mon</v>
      </c>
      <c r="Q8" s="52" t="str">
        <f aca="false">'NNG-Jan.'!Q8</f>
        <v>Tue</v>
      </c>
      <c r="R8" s="52" t="str">
        <f aca="false">'NNG-Jan.'!R8</f>
        <v>Wed</v>
      </c>
      <c r="S8" s="52" t="str">
        <f aca="false">'NNG-Jan.'!S8</f>
        <v>Thu</v>
      </c>
      <c r="T8" s="52" t="str">
        <f aca="false">'NNG-Jan.'!T8</f>
        <v>Fri</v>
      </c>
      <c r="U8" s="52" t="str">
        <f aca="false">'NNG-Jan.'!U8</f>
        <v>Mon</v>
      </c>
      <c r="V8" s="52" t="str">
        <f aca="false">'NNG-Jan.'!V8</f>
        <v>Tue</v>
      </c>
      <c r="W8" s="52" t="str">
        <f aca="false">'NNG-Jan.'!W8</f>
        <v>Wed</v>
      </c>
      <c r="X8" s="52" t="str">
        <f aca="false">'NNG-Jan.'!X8</f>
        <v>Thu</v>
      </c>
      <c r="Y8" s="52" t="str">
        <f aca="false">'NNG-Jan.'!Y8</f>
        <v>Fri</v>
      </c>
      <c r="Z8" s="52" t="str">
        <f aca="false">'NNG-Jan.'!Z8</f>
        <v>Mon</v>
      </c>
      <c r="AA8" s="52" t="str">
        <f aca="false">'NNG-Jan.'!AA8</f>
        <v>Tue</v>
      </c>
      <c r="AB8" s="52" t="str">
        <f aca="false">'NNG-Jan.'!AB8</f>
        <v>Wed</v>
      </c>
      <c r="AC8" s="52" t="str">
        <f aca="false">'NNG-Jan.'!AC8</f>
        <v>JAN.</v>
      </c>
      <c r="AD8" s="52" t="str">
        <f aca="false">'NNG-Jan.'!AD8</f>
        <v>1/1 Thru</v>
      </c>
      <c r="AE8" s="2"/>
    </row>
    <row r="9" customFormat="false" ht="15" hidden="false" customHeight="true" outlineLevel="0" collapsed="false">
      <c r="A9" s="2"/>
      <c r="B9" s="2"/>
      <c r="C9" s="15"/>
      <c r="D9" s="2"/>
      <c r="E9" s="16"/>
      <c r="F9" s="53" t="str">
        <f aca="false">'NNG-Jan.'!F9</f>
        <v>1/1</v>
      </c>
      <c r="G9" s="53" t="str">
        <f aca="false">'NNG-Jan.'!G9</f>
        <v>1/2</v>
      </c>
      <c r="H9" s="53" t="str">
        <f aca="false">'NNG-Jan.'!H9</f>
        <v>1/3</v>
      </c>
      <c r="I9" s="53" t="str">
        <f aca="false">'NNG-Jan.'!I9</f>
        <v>1/4</v>
      </c>
      <c r="J9" s="53" t="str">
        <f aca="false">'NNG-Jan.'!J9</f>
        <v>1/5</v>
      </c>
      <c r="K9" s="53" t="str">
        <f aca="false">'NNG-Jan.'!K9</f>
        <v>1/8</v>
      </c>
      <c r="L9" s="53" t="str">
        <f aca="false">'NNG-Jan.'!L9</f>
        <v>1/9</v>
      </c>
      <c r="M9" s="53" t="str">
        <f aca="false">'NNG-Jan.'!M9</f>
        <v>1/10</v>
      </c>
      <c r="N9" s="53" t="str">
        <f aca="false">'NNG-Jan.'!N9</f>
        <v>1/11</v>
      </c>
      <c r="O9" s="53" t="str">
        <f aca="false">'NNG-Jan.'!O9</f>
        <v>1/12</v>
      </c>
      <c r="P9" s="53" t="str">
        <f aca="false">'NNG-Jan.'!P9</f>
        <v>1/15</v>
      </c>
      <c r="Q9" s="53" t="str">
        <f aca="false">'NNG-Jan.'!Q9</f>
        <v>1/16</v>
      </c>
      <c r="R9" s="53" t="str">
        <f aca="false">'NNG-Jan.'!R9</f>
        <v>1/17</v>
      </c>
      <c r="S9" s="53" t="str">
        <f aca="false">'NNG-Jan.'!S9</f>
        <v>1/18</v>
      </c>
      <c r="T9" s="53" t="str">
        <f aca="false">'NNG-Jan.'!T9</f>
        <v>1/19</v>
      </c>
      <c r="U9" s="53" t="str">
        <f aca="false">'NNG-Jan.'!U9</f>
        <v>1/22</v>
      </c>
      <c r="V9" s="53" t="str">
        <f aca="false">'NNG-Jan.'!V9</f>
        <v>1/23</v>
      </c>
      <c r="W9" s="53" t="str">
        <f aca="false">'NNG-Jan.'!W9</f>
        <v>1/24</v>
      </c>
      <c r="X9" s="53" t="str">
        <f aca="false">'NNG-Jan.'!X9</f>
        <v>1/25</v>
      </c>
      <c r="Y9" s="53" t="str">
        <f aca="false">'NNG-Jan.'!Y9</f>
        <v>1/26</v>
      </c>
      <c r="Z9" s="53" t="str">
        <f aca="false">'NNG-Jan.'!Z9</f>
        <v>1/29</v>
      </c>
      <c r="AA9" s="53" t="str">
        <f aca="false">'NNG-Jan.'!AA9</f>
        <v>1/30</v>
      </c>
      <c r="AB9" s="53" t="str">
        <f aca="false">'NNG-Jan.'!AB9</f>
        <v>1/31</v>
      </c>
      <c r="AC9" s="53" t="str">
        <f aca="false">'NNG-Jan.'!AC9</f>
        <v>TOTAL</v>
      </c>
      <c r="AD9" s="53" t="str">
        <f aca="false">'NNG-Jan.'!AD9</f>
        <v>1/30</v>
      </c>
      <c r="AE9" s="2"/>
    </row>
    <row r="10" customFormat="false" ht="15" hidden="false" customHeight="true" outlineLevel="0" collapsed="false">
      <c r="A10" s="20" t="s">
        <v>37</v>
      </c>
      <c r="B10" s="21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3" t="s">
        <v>38</v>
      </c>
      <c r="AD10" s="2"/>
      <c r="AE10" s="2"/>
    </row>
    <row r="11" customFormat="false" ht="15" hidden="false" customHeight="true" outlineLevel="0" collapsed="false">
      <c r="A11" s="21"/>
      <c r="B11" s="15" t="s">
        <v>39</v>
      </c>
      <c r="C11" s="2"/>
      <c r="D11" s="2"/>
      <c r="E11" s="2"/>
      <c r="F11" s="24" t="s">
        <v>40</v>
      </c>
      <c r="G11" s="25" t="n">
        <v>0</v>
      </c>
      <c r="H11" s="25" t="n">
        <v>0</v>
      </c>
      <c r="I11" s="25" t="n">
        <v>0</v>
      </c>
      <c r="J11" s="25" t="n">
        <v>0</v>
      </c>
      <c r="K11" s="25" t="n">
        <v>0.1</v>
      </c>
      <c r="L11" s="25" t="n">
        <v>0</v>
      </c>
      <c r="M11" s="25" t="n">
        <v>0</v>
      </c>
      <c r="N11" s="25" t="n">
        <v>0.6</v>
      </c>
      <c r="O11" s="25" t="n">
        <v>10</v>
      </c>
      <c r="P11" s="24" t="s">
        <v>40</v>
      </c>
      <c r="Q11" s="25" t="n">
        <v>2.2</v>
      </c>
      <c r="R11" s="25" t="n">
        <v>0</v>
      </c>
      <c r="S11" s="25" t="n">
        <v>0.1</v>
      </c>
      <c r="T11" s="25" t="n">
        <v>0.4</v>
      </c>
      <c r="U11" s="25" t="n">
        <v>0.1</v>
      </c>
      <c r="V11" s="25" t="n">
        <v>0.1</v>
      </c>
      <c r="W11" s="25" t="n">
        <v>0</v>
      </c>
      <c r="X11" s="25" t="n">
        <v>0.2</v>
      </c>
      <c r="Y11" s="25" t="n">
        <v>0.1</v>
      </c>
      <c r="Z11" s="25" t="n">
        <v>0</v>
      </c>
      <c r="AA11" s="25" t="n">
        <v>0</v>
      </c>
      <c r="AB11" s="27" t="n">
        <f aca="false">AC11-SUM(F11:AA11)</f>
        <v>0.0999999999999996</v>
      </c>
      <c r="AC11" s="28" t="n">
        <f aca="false">13.4+0.6</f>
        <v>14</v>
      </c>
      <c r="AD11" s="29" t="n">
        <f aca="false">SUM(F11:AA11)</f>
        <v>13.9</v>
      </c>
      <c r="AE11" s="2"/>
    </row>
    <row r="12" customFormat="false" ht="15" hidden="false" customHeight="true" outlineLevel="0" collapsed="false">
      <c r="A12" s="21"/>
      <c r="B12" s="15"/>
      <c r="C12" s="15" t="s">
        <v>42</v>
      </c>
      <c r="D12" s="2"/>
      <c r="E12" s="2"/>
      <c r="F12" s="24" t="s">
        <v>40</v>
      </c>
      <c r="G12" s="25" t="n">
        <v>0</v>
      </c>
      <c r="H12" s="25" t="n">
        <v>0</v>
      </c>
      <c r="I12" s="25" t="n">
        <v>0</v>
      </c>
      <c r="J12" s="25" t="n">
        <v>0</v>
      </c>
      <c r="K12" s="25" t="n">
        <v>0</v>
      </c>
      <c r="L12" s="25" t="n">
        <v>0</v>
      </c>
      <c r="M12" s="25" t="n">
        <v>0</v>
      </c>
      <c r="N12" s="25" t="n">
        <v>0</v>
      </c>
      <c r="O12" s="25" t="n">
        <v>0</v>
      </c>
      <c r="P12" s="24" t="s">
        <v>40</v>
      </c>
      <c r="Q12" s="25" t="n">
        <v>0</v>
      </c>
      <c r="R12" s="25" t="n">
        <v>0</v>
      </c>
      <c r="S12" s="25" t="n">
        <v>0</v>
      </c>
      <c r="T12" s="25" t="n">
        <v>0</v>
      </c>
      <c r="U12" s="25" t="n">
        <v>0.3</v>
      </c>
      <c r="V12" s="25" t="n">
        <v>0</v>
      </c>
      <c r="W12" s="25" t="n">
        <v>0</v>
      </c>
      <c r="X12" s="25" t="n">
        <v>0</v>
      </c>
      <c r="Y12" s="25" t="n">
        <v>0.1</v>
      </c>
      <c r="Z12" s="25" t="n">
        <v>0.2</v>
      </c>
      <c r="AA12" s="25" t="n">
        <v>0</v>
      </c>
      <c r="AB12" s="27" t="n">
        <f aca="false">AC12-SUM(F12:AA12)</f>
        <v>0</v>
      </c>
      <c r="AC12" s="25" t="n">
        <v>0.6</v>
      </c>
      <c r="AD12" s="29" t="n">
        <f aca="false">SUM(F12:AA12)</f>
        <v>0.6</v>
      </c>
      <c r="AE12" s="2"/>
    </row>
    <row r="13" customFormat="false" ht="15" hidden="false" customHeight="true" outlineLevel="0" collapsed="false">
      <c r="A13" s="21"/>
      <c r="B13" s="15"/>
      <c r="C13" s="15" t="s">
        <v>71</v>
      </c>
      <c r="D13" s="2"/>
      <c r="E13" s="2"/>
      <c r="F13" s="24" t="s">
        <v>40</v>
      </c>
      <c r="G13" s="25" t="n">
        <v>0</v>
      </c>
      <c r="H13" s="25" t="n">
        <v>0</v>
      </c>
      <c r="I13" s="25" t="n">
        <v>0</v>
      </c>
      <c r="J13" s="25" t="n">
        <v>0</v>
      </c>
      <c r="K13" s="25" t="n">
        <v>0</v>
      </c>
      <c r="L13" s="25" t="n">
        <v>0</v>
      </c>
      <c r="M13" s="25" t="n">
        <v>0</v>
      </c>
      <c r="N13" s="25" t="n">
        <v>0</v>
      </c>
      <c r="O13" s="25" t="n">
        <v>0</v>
      </c>
      <c r="P13" s="24" t="s">
        <v>40</v>
      </c>
      <c r="Q13" s="25" t="n">
        <v>0</v>
      </c>
      <c r="R13" s="25" t="n">
        <v>0</v>
      </c>
      <c r="S13" s="25" t="n">
        <v>0</v>
      </c>
      <c r="T13" s="25" t="n">
        <v>0</v>
      </c>
      <c r="U13" s="25" t="n">
        <v>0</v>
      </c>
      <c r="V13" s="25" t="n">
        <v>0</v>
      </c>
      <c r="W13" s="25" t="n">
        <v>0</v>
      </c>
      <c r="X13" s="25" t="n">
        <v>0</v>
      </c>
      <c r="Y13" s="25" t="n">
        <v>0</v>
      </c>
      <c r="Z13" s="25" t="n">
        <v>0</v>
      </c>
      <c r="AA13" s="25" t="n">
        <v>1.9</v>
      </c>
      <c r="AB13" s="27" t="n">
        <f aca="false">AC13-SUM(F13:AA13)</f>
        <v>0</v>
      </c>
      <c r="AC13" s="25" t="n">
        <v>1.9</v>
      </c>
      <c r="AD13" s="29" t="n">
        <f aca="false">SUM(F13:AA13)</f>
        <v>1.9</v>
      </c>
      <c r="AE13" s="2"/>
    </row>
    <row r="14" customFormat="false" ht="15" hidden="false" customHeight="true" outlineLevel="0" collapsed="false">
      <c r="A14" s="21"/>
      <c r="B14" s="15" t="s">
        <v>72</v>
      </c>
      <c r="C14" s="2"/>
      <c r="D14" s="2"/>
      <c r="E14" s="2"/>
      <c r="F14" s="24" t="s">
        <v>40</v>
      </c>
      <c r="G14" s="25" t="n">
        <v>0</v>
      </c>
      <c r="H14" s="25" t="n">
        <v>0</v>
      </c>
      <c r="I14" s="25" t="n">
        <v>0</v>
      </c>
      <c r="J14" s="25" t="n">
        <v>0</v>
      </c>
      <c r="K14" s="25" t="n">
        <v>0</v>
      </c>
      <c r="L14" s="25" t="n">
        <v>0</v>
      </c>
      <c r="M14" s="25" t="n">
        <v>0</v>
      </c>
      <c r="N14" s="25" t="n">
        <v>0</v>
      </c>
      <c r="O14" s="25" t="n">
        <v>0</v>
      </c>
      <c r="P14" s="24" t="s">
        <v>40</v>
      </c>
      <c r="Q14" s="25" t="n">
        <v>0</v>
      </c>
      <c r="R14" s="25" t="n">
        <v>0</v>
      </c>
      <c r="S14" s="25" t="n">
        <v>0</v>
      </c>
      <c r="T14" s="25" t="n">
        <v>0</v>
      </c>
      <c r="U14" s="25" t="n">
        <v>0</v>
      </c>
      <c r="V14" s="25" t="n">
        <v>0</v>
      </c>
      <c r="W14" s="25" t="n">
        <v>0</v>
      </c>
      <c r="X14" s="25" t="n">
        <v>5.1</v>
      </c>
      <c r="Y14" s="25" t="n">
        <v>0</v>
      </c>
      <c r="Z14" s="25" t="n">
        <v>0</v>
      </c>
      <c r="AA14" s="25" t="n">
        <v>0</v>
      </c>
      <c r="AB14" s="27" t="n">
        <f aca="false">AC14-SUM(F14:AA14)</f>
        <v>0</v>
      </c>
      <c r="AC14" s="25" t="n">
        <v>5.1</v>
      </c>
      <c r="AD14" s="29" t="n">
        <f aca="false">SUM(F14:AA14)</f>
        <v>5.1</v>
      </c>
      <c r="AE14" s="2"/>
    </row>
    <row r="15" customFormat="false" ht="15" hidden="false" customHeight="true" outlineLevel="0" collapsed="false">
      <c r="A15" s="21"/>
      <c r="B15" s="15" t="s">
        <v>73</v>
      </c>
      <c r="C15" s="2"/>
      <c r="D15" s="2"/>
      <c r="E15" s="2"/>
      <c r="F15" s="24" t="s">
        <v>40</v>
      </c>
      <c r="G15" s="25" t="n">
        <v>0</v>
      </c>
      <c r="H15" s="25" t="n">
        <v>0</v>
      </c>
      <c r="I15" s="25" t="n">
        <v>0</v>
      </c>
      <c r="J15" s="25" t="n">
        <v>0</v>
      </c>
      <c r="K15" s="25" t="n">
        <v>0</v>
      </c>
      <c r="L15" s="25" t="n">
        <v>0</v>
      </c>
      <c r="M15" s="25" t="n">
        <v>0</v>
      </c>
      <c r="N15" s="25" t="n">
        <v>0</v>
      </c>
      <c r="O15" s="25" t="n">
        <v>0</v>
      </c>
      <c r="P15" s="24" t="s">
        <v>40</v>
      </c>
      <c r="Q15" s="25" t="n">
        <v>0</v>
      </c>
      <c r="R15" s="25" t="n">
        <v>0</v>
      </c>
      <c r="S15" s="25" t="n">
        <v>0</v>
      </c>
      <c r="T15" s="25" t="n">
        <v>0</v>
      </c>
      <c r="U15" s="25" t="n">
        <v>0</v>
      </c>
      <c r="V15" s="25" t="n">
        <v>0</v>
      </c>
      <c r="W15" s="25" t="n">
        <v>0</v>
      </c>
      <c r="X15" s="25" t="n">
        <v>0</v>
      </c>
      <c r="Y15" s="25" t="n">
        <v>0</v>
      </c>
      <c r="Z15" s="25" t="n">
        <v>0</v>
      </c>
      <c r="AA15" s="25" t="n">
        <v>0</v>
      </c>
      <c r="AB15" s="27" t="n">
        <f aca="false">AC15-SUM(F15:AA15)</f>
        <v>0</v>
      </c>
      <c r="AC15" s="25" t="n">
        <v>0</v>
      </c>
      <c r="AD15" s="29" t="n">
        <f aca="false">SUM(F15:AA15)</f>
        <v>0</v>
      </c>
      <c r="AE15" s="2"/>
    </row>
    <row r="16" customFormat="false" ht="15" hidden="false" customHeight="true" outlineLevel="0" collapsed="false">
      <c r="A16" s="21"/>
      <c r="B16" s="15" t="s">
        <v>74</v>
      </c>
      <c r="C16" s="2"/>
      <c r="D16" s="2"/>
      <c r="E16" s="2"/>
      <c r="F16" s="24" t="s">
        <v>40</v>
      </c>
      <c r="G16" s="25" t="n">
        <v>0</v>
      </c>
      <c r="H16" s="25" t="n">
        <v>0</v>
      </c>
      <c r="I16" s="25" t="n">
        <v>0</v>
      </c>
      <c r="J16" s="25" t="n">
        <v>0</v>
      </c>
      <c r="K16" s="25" t="n">
        <v>0</v>
      </c>
      <c r="L16" s="25" t="n">
        <v>0</v>
      </c>
      <c r="M16" s="25" t="n">
        <v>0</v>
      </c>
      <c r="N16" s="25" t="n">
        <v>0</v>
      </c>
      <c r="O16" s="25" t="n">
        <v>0</v>
      </c>
      <c r="P16" s="24" t="s">
        <v>40</v>
      </c>
      <c r="Q16" s="25" t="n">
        <v>0</v>
      </c>
      <c r="R16" s="25" t="n">
        <v>0</v>
      </c>
      <c r="S16" s="25" t="n">
        <v>0</v>
      </c>
      <c r="T16" s="25" t="n">
        <v>0</v>
      </c>
      <c r="U16" s="25" t="n">
        <v>0</v>
      </c>
      <c r="V16" s="25" t="n">
        <v>0</v>
      </c>
      <c r="W16" s="25" t="n">
        <v>0</v>
      </c>
      <c r="X16" s="25" t="n">
        <v>0</v>
      </c>
      <c r="Y16" s="25" t="n">
        <v>0</v>
      </c>
      <c r="Z16" s="25" t="n">
        <v>0</v>
      </c>
      <c r="AA16" s="25" t="n">
        <v>0</v>
      </c>
      <c r="AB16" s="27" t="n">
        <f aca="false">AC16-SUM(F16:AA16)</f>
        <v>0</v>
      </c>
      <c r="AC16" s="25" t="n">
        <v>0</v>
      </c>
      <c r="AD16" s="29" t="n">
        <f aca="false">SUM(F16:AA16)</f>
        <v>0</v>
      </c>
      <c r="AE16" s="2"/>
    </row>
    <row r="17" customFormat="false" ht="15" hidden="false" customHeight="true" outlineLevel="0" collapsed="false">
      <c r="A17" s="21"/>
      <c r="B17" s="15" t="s">
        <v>75</v>
      </c>
      <c r="C17" s="2"/>
      <c r="D17" s="2"/>
      <c r="E17" s="2"/>
      <c r="F17" s="24" t="s">
        <v>40</v>
      </c>
      <c r="G17" s="25" t="n">
        <v>0</v>
      </c>
      <c r="H17" s="25" t="n">
        <v>0</v>
      </c>
      <c r="I17" s="25" t="n">
        <v>0</v>
      </c>
      <c r="J17" s="25" t="n">
        <v>0</v>
      </c>
      <c r="K17" s="25" t="n">
        <v>0</v>
      </c>
      <c r="L17" s="25" t="n">
        <v>0</v>
      </c>
      <c r="M17" s="25" t="n">
        <v>0</v>
      </c>
      <c r="N17" s="25" t="n">
        <v>0</v>
      </c>
      <c r="O17" s="25" t="n">
        <v>0</v>
      </c>
      <c r="P17" s="24" t="s">
        <v>40</v>
      </c>
      <c r="Q17" s="25" t="n">
        <v>0</v>
      </c>
      <c r="R17" s="25" t="n">
        <v>0</v>
      </c>
      <c r="S17" s="25" t="n">
        <v>0</v>
      </c>
      <c r="T17" s="25" t="n">
        <v>0</v>
      </c>
      <c r="U17" s="25" t="n">
        <v>0.6</v>
      </c>
      <c r="V17" s="25" t="n">
        <v>0</v>
      </c>
      <c r="W17" s="25" t="n">
        <v>0</v>
      </c>
      <c r="X17" s="25" t="n">
        <v>0</v>
      </c>
      <c r="Y17" s="25" t="n">
        <v>0</v>
      </c>
      <c r="Z17" s="25" t="n">
        <v>0</v>
      </c>
      <c r="AA17" s="25" t="n">
        <v>0</v>
      </c>
      <c r="AB17" s="27" t="n">
        <f aca="false">AC17-SUM(F17:AA17)</f>
        <v>0</v>
      </c>
      <c r="AC17" s="25" t="n">
        <v>0.6</v>
      </c>
      <c r="AD17" s="29" t="n">
        <f aca="false">SUM(F17:AA17)</f>
        <v>0.6</v>
      </c>
      <c r="AE17" s="2"/>
    </row>
    <row r="18" customFormat="false" ht="15" hidden="false" customHeight="true" outlineLevel="0" collapsed="false">
      <c r="A18" s="21"/>
      <c r="B18" s="15" t="s">
        <v>74</v>
      </c>
      <c r="C18" s="2"/>
      <c r="D18" s="2"/>
      <c r="E18" s="2"/>
      <c r="F18" s="24" t="s">
        <v>40</v>
      </c>
      <c r="G18" s="25" t="n">
        <v>0</v>
      </c>
      <c r="H18" s="25" t="n">
        <v>0</v>
      </c>
      <c r="I18" s="25" t="n">
        <v>0</v>
      </c>
      <c r="J18" s="25" t="n">
        <v>0</v>
      </c>
      <c r="K18" s="25" t="n">
        <v>0</v>
      </c>
      <c r="L18" s="25" t="n">
        <v>0</v>
      </c>
      <c r="M18" s="25" t="n">
        <v>0</v>
      </c>
      <c r="N18" s="25" t="n">
        <v>0</v>
      </c>
      <c r="O18" s="25" t="n">
        <v>0</v>
      </c>
      <c r="P18" s="24" t="s">
        <v>40</v>
      </c>
      <c r="Q18" s="25" t="n">
        <v>0</v>
      </c>
      <c r="R18" s="25" t="n">
        <v>0</v>
      </c>
      <c r="S18" s="25" t="n">
        <v>0</v>
      </c>
      <c r="T18" s="25" t="n">
        <v>0</v>
      </c>
      <c r="U18" s="25" t="n">
        <v>0</v>
      </c>
      <c r="V18" s="25" t="n">
        <v>0</v>
      </c>
      <c r="W18" s="25" t="n">
        <v>0</v>
      </c>
      <c r="X18" s="25" t="n">
        <v>0</v>
      </c>
      <c r="Y18" s="25" t="n">
        <v>0</v>
      </c>
      <c r="Z18" s="25" t="n">
        <v>0</v>
      </c>
      <c r="AA18" s="25" t="n">
        <v>0</v>
      </c>
      <c r="AB18" s="27" t="n">
        <f aca="false">AC18-SUM(F18:AA18)</f>
        <v>0</v>
      </c>
      <c r="AC18" s="25" t="n">
        <v>0</v>
      </c>
      <c r="AD18" s="29" t="n">
        <f aca="false">SUM(F18:AA18)</f>
        <v>0</v>
      </c>
      <c r="AE18" s="2"/>
    </row>
    <row r="19" customFormat="false" ht="15" hidden="false" customHeight="true" outlineLevel="0" collapsed="false">
      <c r="A19" s="21"/>
      <c r="B19" s="15" t="s">
        <v>76</v>
      </c>
      <c r="C19" s="2"/>
      <c r="D19" s="2"/>
      <c r="E19" s="2"/>
      <c r="F19" s="24" t="s">
        <v>40</v>
      </c>
      <c r="G19" s="25" t="n">
        <v>0</v>
      </c>
      <c r="H19" s="25" t="n">
        <v>0</v>
      </c>
      <c r="I19" s="25" t="n">
        <v>0</v>
      </c>
      <c r="J19" s="25" t="n">
        <v>0</v>
      </c>
      <c r="K19" s="25" t="n">
        <v>0</v>
      </c>
      <c r="L19" s="25" t="n">
        <v>0</v>
      </c>
      <c r="M19" s="25" t="n">
        <v>0</v>
      </c>
      <c r="N19" s="25" t="n">
        <v>0</v>
      </c>
      <c r="O19" s="25" t="n">
        <v>0</v>
      </c>
      <c r="P19" s="24" t="s">
        <v>40</v>
      </c>
      <c r="Q19" s="25" t="n">
        <v>0</v>
      </c>
      <c r="R19" s="25" t="n">
        <v>0</v>
      </c>
      <c r="S19" s="25" t="n">
        <v>0</v>
      </c>
      <c r="T19" s="25" t="n">
        <v>0</v>
      </c>
      <c r="U19" s="25" t="n">
        <v>0</v>
      </c>
      <c r="V19" s="25" t="n">
        <v>0</v>
      </c>
      <c r="W19" s="25" t="n">
        <v>0</v>
      </c>
      <c r="X19" s="25" t="n">
        <v>0</v>
      </c>
      <c r="Y19" s="25" t="n">
        <v>0</v>
      </c>
      <c r="Z19" s="25" t="n">
        <v>0</v>
      </c>
      <c r="AA19" s="25" t="n">
        <f aca="false">0</f>
        <v>0</v>
      </c>
      <c r="AB19" s="27" t="n">
        <f aca="false">AC19-SUM(F19:AA19)</f>
        <v>0</v>
      </c>
      <c r="AC19" s="25" t="n">
        <v>0</v>
      </c>
      <c r="AD19" s="29" t="n">
        <f aca="false">SUM(F19:AA19)</f>
        <v>0</v>
      </c>
      <c r="AE19" s="2"/>
    </row>
    <row r="20" customFormat="false" ht="15" hidden="false" customHeight="true" outlineLevel="0" collapsed="false">
      <c r="A20" s="21"/>
      <c r="B20" s="15" t="s">
        <v>49</v>
      </c>
      <c r="C20" s="2"/>
      <c r="D20" s="2"/>
      <c r="E20" s="2"/>
      <c r="F20" s="32" t="s">
        <v>40</v>
      </c>
      <c r="G20" s="33" t="n">
        <v>0</v>
      </c>
      <c r="H20" s="33" t="n">
        <v>0</v>
      </c>
      <c r="I20" s="33" t="n">
        <v>0</v>
      </c>
      <c r="J20" s="33" t="n">
        <v>0</v>
      </c>
      <c r="K20" s="33" t="n">
        <v>0</v>
      </c>
      <c r="L20" s="33" t="n">
        <v>0</v>
      </c>
      <c r="M20" s="33" t="n">
        <v>0</v>
      </c>
      <c r="N20" s="33" t="n">
        <v>0</v>
      </c>
      <c r="O20" s="33" t="n">
        <v>0</v>
      </c>
      <c r="P20" s="32" t="s">
        <v>40</v>
      </c>
      <c r="Q20" s="33" t="n">
        <v>0</v>
      </c>
      <c r="R20" s="33" t="n">
        <v>0</v>
      </c>
      <c r="S20" s="33" t="n">
        <v>0</v>
      </c>
      <c r="T20" s="33" t="n">
        <v>0</v>
      </c>
      <c r="U20" s="33" t="n">
        <v>0</v>
      </c>
      <c r="V20" s="33" t="n">
        <v>0</v>
      </c>
      <c r="W20" s="33" t="n">
        <v>0</v>
      </c>
      <c r="X20" s="33" t="n">
        <v>0</v>
      </c>
      <c r="Y20" s="33" t="n">
        <v>0</v>
      </c>
      <c r="Z20" s="33" t="n">
        <v>0</v>
      </c>
      <c r="AA20" s="33" t="n">
        <v>0</v>
      </c>
      <c r="AB20" s="34" t="n">
        <f aca="false">AC20-SUM(F20:AA20)</f>
        <v>0.1</v>
      </c>
      <c r="AC20" s="33" t="n">
        <v>0.1</v>
      </c>
      <c r="AD20" s="35" t="n">
        <f aca="false">SUM(F20:AA20)</f>
        <v>0</v>
      </c>
      <c r="AE20" s="2"/>
    </row>
    <row r="21" customFormat="false" ht="3.95" hidden="false" customHeight="true" outlineLevel="0" collapsed="false">
      <c r="A21" s="21"/>
      <c r="B21" s="2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22"/>
      <c r="AE21" s="2"/>
    </row>
    <row r="22" customFormat="false" ht="15" hidden="false" customHeight="true" outlineLevel="0" collapsed="false">
      <c r="A22" s="21"/>
      <c r="B22" s="21"/>
      <c r="C22" s="20" t="s">
        <v>50</v>
      </c>
      <c r="D22" s="2"/>
      <c r="E22" s="2"/>
      <c r="F22" s="37" t="n">
        <f aca="false">SUM(F11:F20)</f>
        <v>0</v>
      </c>
      <c r="G22" s="37" t="n">
        <f aca="false">SUM(G11:G20)</f>
        <v>0</v>
      </c>
      <c r="H22" s="37" t="n">
        <f aca="false">SUM(H11:H20)</f>
        <v>0</v>
      </c>
      <c r="I22" s="37" t="n">
        <f aca="false">SUM(I11:I20)</f>
        <v>0</v>
      </c>
      <c r="J22" s="37" t="n">
        <f aca="false">SUM(J11:J20)</f>
        <v>0</v>
      </c>
      <c r="K22" s="37" t="n">
        <f aca="false">SUM(K11:K20)</f>
        <v>0.1</v>
      </c>
      <c r="L22" s="37" t="n">
        <f aca="false">SUM(L11:L20)</f>
        <v>0</v>
      </c>
      <c r="M22" s="37" t="n">
        <f aca="false">SUM(M11:M20)</f>
        <v>0</v>
      </c>
      <c r="N22" s="37" t="n">
        <f aca="false">SUM(N11:N20)</f>
        <v>0.6</v>
      </c>
      <c r="O22" s="37" t="n">
        <f aca="false">SUM(O11:O20)</f>
        <v>10</v>
      </c>
      <c r="P22" s="37" t="n">
        <f aca="false">SUM(P11:P20)</f>
        <v>0</v>
      </c>
      <c r="Q22" s="37" t="n">
        <f aca="false">SUM(Q11:Q20)</f>
        <v>2.2</v>
      </c>
      <c r="R22" s="37" t="n">
        <f aca="false">SUM(R11:R20)</f>
        <v>0</v>
      </c>
      <c r="S22" s="37" t="n">
        <f aca="false">SUM(S11:S20)</f>
        <v>0.1</v>
      </c>
      <c r="T22" s="37" t="n">
        <f aca="false">SUM(T11:T20)</f>
        <v>0.4</v>
      </c>
      <c r="U22" s="37" t="n">
        <f aca="false">SUM(U11:U20)</f>
        <v>1</v>
      </c>
      <c r="V22" s="37" t="n">
        <f aca="false">SUM(V11:V20)</f>
        <v>0.1</v>
      </c>
      <c r="W22" s="37" t="n">
        <f aca="false">SUM(W11:W20)</f>
        <v>0</v>
      </c>
      <c r="X22" s="37" t="n">
        <f aca="false">SUM(X11:X20)</f>
        <v>5.3</v>
      </c>
      <c r="Y22" s="37" t="n">
        <f aca="false">SUM(Y11:Y20)</f>
        <v>0.2</v>
      </c>
      <c r="Z22" s="37" t="n">
        <f aca="false">SUM(Z11:Z20)</f>
        <v>0.2</v>
      </c>
      <c r="AA22" s="37" t="n">
        <f aca="false">SUM(AA11:AA20)</f>
        <v>1.9</v>
      </c>
      <c r="AB22" s="37" t="n">
        <f aca="false">SUM(AB11:AB20)</f>
        <v>0.2</v>
      </c>
      <c r="AC22" s="37" t="n">
        <f aca="false">SUM(AC11:AC20)</f>
        <v>22.3</v>
      </c>
      <c r="AD22" s="37" t="n">
        <f aca="false">SUM(AD11:AD20)</f>
        <v>22.1</v>
      </c>
      <c r="AE22" s="2"/>
    </row>
    <row r="23" customFormat="false" ht="15" hidden="false" customHeight="true" outlineLevel="0" collapsed="false">
      <c r="A23" s="21"/>
      <c r="B23" s="2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2"/>
      <c r="AE23" s="2"/>
    </row>
    <row r="24" customFormat="false" ht="15" hidden="false" customHeight="true" outlineLevel="0" collapsed="false">
      <c r="A24" s="20" t="s">
        <v>51</v>
      </c>
      <c r="B24" s="21"/>
      <c r="C24" s="2"/>
      <c r="D24" s="2"/>
      <c r="E24" s="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"/>
    </row>
    <row r="25" customFormat="false" ht="15" hidden="false" customHeight="true" outlineLevel="0" collapsed="false">
      <c r="A25" s="21"/>
      <c r="B25" s="15" t="s">
        <v>77</v>
      </c>
      <c r="C25" s="2"/>
      <c r="D25" s="2"/>
      <c r="E25" s="2"/>
      <c r="F25" s="24" t="s">
        <v>40</v>
      </c>
      <c r="G25" s="25" t="n">
        <v>0</v>
      </c>
      <c r="H25" s="25" t="n">
        <v>0</v>
      </c>
      <c r="I25" s="25" t="n">
        <v>0</v>
      </c>
      <c r="J25" s="25" t="n">
        <v>0</v>
      </c>
      <c r="K25" s="25" t="n">
        <v>0</v>
      </c>
      <c r="L25" s="25" t="n">
        <v>0</v>
      </c>
      <c r="M25" s="25" t="n">
        <v>0</v>
      </c>
      <c r="N25" s="25" t="n">
        <v>0</v>
      </c>
      <c r="O25" s="25" t="n">
        <v>0</v>
      </c>
      <c r="P25" s="24" t="s">
        <v>40</v>
      </c>
      <c r="Q25" s="25" t="n">
        <v>0</v>
      </c>
      <c r="R25" s="25" t="n">
        <v>0</v>
      </c>
      <c r="S25" s="25" t="n">
        <v>0</v>
      </c>
      <c r="T25" s="25" t="n">
        <v>0</v>
      </c>
      <c r="U25" s="25" t="n">
        <v>0</v>
      </c>
      <c r="V25" s="25" t="n">
        <v>0</v>
      </c>
      <c r="W25" s="25" t="n">
        <v>0</v>
      </c>
      <c r="X25" s="25" t="n">
        <v>0</v>
      </c>
      <c r="Y25" s="25" t="n">
        <v>0</v>
      </c>
      <c r="Z25" s="25" t="n">
        <v>0</v>
      </c>
      <c r="AA25" s="25" t="n">
        <v>0</v>
      </c>
      <c r="AB25" s="27" t="n">
        <f aca="false">AC25-SUM(F25:AA25)</f>
        <v>0</v>
      </c>
      <c r="AC25" s="25" t="n">
        <v>0</v>
      </c>
      <c r="AD25" s="29" t="n">
        <f aca="false">SUM(F25:AA25)</f>
        <v>0</v>
      </c>
      <c r="AE25" s="2"/>
    </row>
    <row r="26" customFormat="false" ht="15" hidden="false" customHeight="true" outlineLevel="0" collapsed="false">
      <c r="A26" s="21"/>
      <c r="B26" s="15"/>
      <c r="C26" s="15" t="s">
        <v>78</v>
      </c>
      <c r="D26" s="2"/>
      <c r="E26" s="2"/>
      <c r="F26" s="24" t="s">
        <v>40</v>
      </c>
      <c r="G26" s="25" t="n">
        <v>0</v>
      </c>
      <c r="H26" s="25" t="n">
        <v>0</v>
      </c>
      <c r="I26" s="25" t="n">
        <v>0</v>
      </c>
      <c r="J26" s="25" t="n">
        <v>0</v>
      </c>
      <c r="K26" s="25" t="n">
        <v>0</v>
      </c>
      <c r="L26" s="25" t="n">
        <v>0</v>
      </c>
      <c r="M26" s="25" t="n">
        <v>0</v>
      </c>
      <c r="N26" s="25" t="n">
        <v>0</v>
      </c>
      <c r="O26" s="25" t="n">
        <v>0</v>
      </c>
      <c r="P26" s="24" t="s">
        <v>40</v>
      </c>
      <c r="Q26" s="25" t="n">
        <v>0</v>
      </c>
      <c r="R26" s="25" t="n">
        <v>0</v>
      </c>
      <c r="S26" s="25" t="n">
        <v>0</v>
      </c>
      <c r="T26" s="25" t="n">
        <f aca="false">0</f>
        <v>0</v>
      </c>
      <c r="U26" s="25" t="n">
        <v>0</v>
      </c>
      <c r="V26" s="25" t="n">
        <v>0</v>
      </c>
      <c r="W26" s="25" t="n">
        <v>0</v>
      </c>
      <c r="X26" s="25" t="n">
        <v>0</v>
      </c>
      <c r="Y26" s="25" t="n">
        <v>0</v>
      </c>
      <c r="Z26" s="25" t="n">
        <v>0</v>
      </c>
      <c r="AA26" s="25" t="n">
        <v>0</v>
      </c>
      <c r="AB26" s="27" t="n">
        <f aca="false">AC26-SUM(F26:AA26)</f>
        <v>0.2</v>
      </c>
      <c r="AC26" s="25" t="n">
        <v>0.2</v>
      </c>
      <c r="AD26" s="29" t="n">
        <f aca="false">SUM(F26:AA26)</f>
        <v>0</v>
      </c>
      <c r="AE26" s="2"/>
    </row>
    <row r="27" customFormat="false" ht="15" hidden="false" customHeight="true" outlineLevel="0" collapsed="false">
      <c r="A27" s="21"/>
      <c r="B27" s="15"/>
      <c r="C27" s="15" t="s">
        <v>74</v>
      </c>
      <c r="D27" s="2"/>
      <c r="E27" s="2"/>
      <c r="F27" s="24" t="s">
        <v>40</v>
      </c>
      <c r="G27" s="25" t="n">
        <v>0</v>
      </c>
      <c r="H27" s="25" t="n">
        <v>0</v>
      </c>
      <c r="I27" s="25" t="n">
        <v>0</v>
      </c>
      <c r="J27" s="25" t="n">
        <v>0</v>
      </c>
      <c r="K27" s="25" t="n">
        <v>0</v>
      </c>
      <c r="L27" s="25" t="n">
        <v>0</v>
      </c>
      <c r="M27" s="25" t="n">
        <v>0</v>
      </c>
      <c r="N27" s="25" t="n">
        <v>0</v>
      </c>
      <c r="O27" s="25" t="n">
        <v>0</v>
      </c>
      <c r="P27" s="24" t="s">
        <v>40</v>
      </c>
      <c r="Q27" s="25" t="n">
        <v>0</v>
      </c>
      <c r="R27" s="25" t="n">
        <v>0</v>
      </c>
      <c r="S27" s="25" t="n">
        <v>0</v>
      </c>
      <c r="T27" s="25" t="n">
        <v>0</v>
      </c>
      <c r="U27" s="25" t="n">
        <v>0</v>
      </c>
      <c r="V27" s="25" t="n">
        <v>0</v>
      </c>
      <c r="W27" s="25" t="n">
        <v>0</v>
      </c>
      <c r="X27" s="25" t="n">
        <v>0</v>
      </c>
      <c r="Y27" s="25" t="n">
        <v>0</v>
      </c>
      <c r="Z27" s="25" t="n">
        <v>0</v>
      </c>
      <c r="AA27" s="25" t="n">
        <v>0</v>
      </c>
      <c r="AB27" s="27" t="n">
        <f aca="false">AC27-SUM(F27:AA27)</f>
        <v>0</v>
      </c>
      <c r="AC27" s="25" t="n">
        <v>0</v>
      </c>
      <c r="AD27" s="29" t="n">
        <f aca="false">SUM(F27:AA27)</f>
        <v>0</v>
      </c>
      <c r="AE27" s="2"/>
    </row>
    <row r="28" customFormat="false" ht="15" hidden="false" customHeight="true" outlineLevel="0" collapsed="false">
      <c r="A28" s="21"/>
      <c r="B28" s="15"/>
      <c r="C28" s="15" t="s">
        <v>55</v>
      </c>
      <c r="D28" s="2"/>
      <c r="E28" s="2"/>
      <c r="F28" s="24" t="s">
        <v>40</v>
      </c>
      <c r="G28" s="25" t="n">
        <v>0</v>
      </c>
      <c r="H28" s="25" t="n">
        <v>0</v>
      </c>
      <c r="I28" s="25" t="n">
        <v>0</v>
      </c>
      <c r="J28" s="25" t="n">
        <v>0</v>
      </c>
      <c r="K28" s="25" t="n">
        <v>0</v>
      </c>
      <c r="L28" s="25" t="n">
        <v>0</v>
      </c>
      <c r="M28" s="25" t="n">
        <v>0</v>
      </c>
      <c r="N28" s="25" t="n">
        <v>0</v>
      </c>
      <c r="O28" s="25" t="n">
        <v>0</v>
      </c>
      <c r="P28" s="24" t="s">
        <v>40</v>
      </c>
      <c r="Q28" s="25" t="n">
        <v>0</v>
      </c>
      <c r="R28" s="25" t="n">
        <v>0</v>
      </c>
      <c r="S28" s="25" t="n">
        <v>0</v>
      </c>
      <c r="T28" s="25" t="n">
        <v>0</v>
      </c>
      <c r="U28" s="25" t="n">
        <v>0</v>
      </c>
      <c r="V28" s="25" t="n">
        <v>0</v>
      </c>
      <c r="W28" s="25" t="n">
        <v>0</v>
      </c>
      <c r="X28" s="25" t="n">
        <v>0</v>
      </c>
      <c r="Y28" s="25" t="n">
        <v>0</v>
      </c>
      <c r="Z28" s="25" t="n">
        <v>0</v>
      </c>
      <c r="AA28" s="25" t="n">
        <v>0</v>
      </c>
      <c r="AB28" s="27" t="n">
        <f aca="false">AC28-SUM(F28:AA28)</f>
        <v>0</v>
      </c>
      <c r="AC28" s="25" t="n">
        <v>0</v>
      </c>
      <c r="AD28" s="29" t="n">
        <f aca="false">SUM(F28:AA28)</f>
        <v>0</v>
      </c>
      <c r="AE28" s="2"/>
    </row>
    <row r="29" customFormat="false" ht="15" hidden="false" customHeight="true" outlineLevel="0" collapsed="false">
      <c r="A29" s="21"/>
      <c r="B29" s="15" t="s">
        <v>56</v>
      </c>
      <c r="C29" s="2"/>
      <c r="D29" s="2"/>
      <c r="E29" s="2"/>
      <c r="F29" s="24" t="s">
        <v>40</v>
      </c>
      <c r="G29" s="25" t="n">
        <v>0</v>
      </c>
      <c r="H29" s="25" t="n">
        <v>0</v>
      </c>
      <c r="I29" s="25" t="n">
        <v>0</v>
      </c>
      <c r="J29" s="25" t="n">
        <v>0</v>
      </c>
      <c r="K29" s="25" t="n">
        <v>0</v>
      </c>
      <c r="L29" s="25" t="n">
        <v>0</v>
      </c>
      <c r="M29" s="25" t="n">
        <v>0</v>
      </c>
      <c r="N29" s="25" t="n">
        <v>0</v>
      </c>
      <c r="O29" s="25" t="n">
        <v>0</v>
      </c>
      <c r="P29" s="24" t="s">
        <v>40</v>
      </c>
      <c r="Q29" s="25" t="n">
        <v>0</v>
      </c>
      <c r="R29" s="25" t="n">
        <v>0</v>
      </c>
      <c r="S29" s="25" t="n">
        <v>0</v>
      </c>
      <c r="T29" s="25" t="n">
        <v>0</v>
      </c>
      <c r="U29" s="25" t="n">
        <v>0</v>
      </c>
      <c r="V29" s="25" t="n">
        <v>0</v>
      </c>
      <c r="W29" s="25" t="n">
        <v>0</v>
      </c>
      <c r="X29" s="25" t="n">
        <v>0</v>
      </c>
      <c r="Y29" s="25" t="n">
        <v>0</v>
      </c>
      <c r="Z29" s="25" t="n">
        <v>0</v>
      </c>
      <c r="AA29" s="25" t="n">
        <v>0</v>
      </c>
      <c r="AB29" s="27" t="n">
        <f aca="false">AC29-SUM(F29:AA29)</f>
        <v>0</v>
      </c>
      <c r="AC29" s="25" t="n">
        <v>0</v>
      </c>
      <c r="AD29" s="29" t="n">
        <f aca="false">SUM(F29:AA29)</f>
        <v>0</v>
      </c>
      <c r="AE29" s="2"/>
    </row>
    <row r="30" customFormat="false" ht="15" hidden="false" customHeight="true" outlineLevel="0" collapsed="false">
      <c r="A30" s="21"/>
      <c r="B30" s="15" t="s">
        <v>57</v>
      </c>
      <c r="C30" s="2"/>
      <c r="D30" s="2"/>
      <c r="E30" s="2"/>
      <c r="F30" s="24" t="s">
        <v>40</v>
      </c>
      <c r="G30" s="25" t="n">
        <v>0</v>
      </c>
      <c r="H30" s="25" t="n">
        <v>0</v>
      </c>
      <c r="I30" s="25" t="n">
        <v>0</v>
      </c>
      <c r="J30" s="25" t="n">
        <v>0</v>
      </c>
      <c r="K30" s="25" t="n">
        <v>0</v>
      </c>
      <c r="L30" s="25" t="n">
        <v>0</v>
      </c>
      <c r="M30" s="25" t="n">
        <v>0</v>
      </c>
      <c r="N30" s="25" t="n">
        <v>0</v>
      </c>
      <c r="O30" s="25" t="n">
        <v>0</v>
      </c>
      <c r="P30" s="24" t="s">
        <v>40</v>
      </c>
      <c r="Q30" s="25" t="n">
        <v>0.1</v>
      </c>
      <c r="R30" s="25" t="n">
        <v>0</v>
      </c>
      <c r="S30" s="25" t="n">
        <v>0.1</v>
      </c>
      <c r="T30" s="25" t="n">
        <v>0.1</v>
      </c>
      <c r="U30" s="25" t="n">
        <v>0</v>
      </c>
      <c r="V30" s="25" t="n">
        <v>0</v>
      </c>
      <c r="W30" s="25" t="n">
        <v>0.1</v>
      </c>
      <c r="X30" s="25" t="n">
        <v>0</v>
      </c>
      <c r="Y30" s="25" t="n">
        <v>0</v>
      </c>
      <c r="Z30" s="25" t="n">
        <v>0</v>
      </c>
      <c r="AA30" s="25" t="n">
        <v>0</v>
      </c>
      <c r="AB30" s="27" t="n">
        <f aca="false">AC30-SUM(F30:AA30)</f>
        <v>0</v>
      </c>
      <c r="AC30" s="25" t="n">
        <v>0.4</v>
      </c>
      <c r="AD30" s="29" t="n">
        <f aca="false">SUM(F30:AA30)</f>
        <v>0.4</v>
      </c>
      <c r="AE30" s="2"/>
    </row>
    <row r="31" customFormat="false" ht="15" hidden="false" customHeight="true" outlineLevel="0" collapsed="false">
      <c r="A31" s="21"/>
      <c r="B31" s="15"/>
      <c r="C31" s="15" t="s">
        <v>58</v>
      </c>
      <c r="D31" s="2"/>
      <c r="E31" s="5"/>
      <c r="F31" s="24" t="s">
        <v>40</v>
      </c>
      <c r="G31" s="25" t="n">
        <v>0</v>
      </c>
      <c r="H31" s="25" t="n">
        <v>0</v>
      </c>
      <c r="I31" s="25" t="n">
        <v>0</v>
      </c>
      <c r="J31" s="25" t="n">
        <v>0</v>
      </c>
      <c r="K31" s="25" t="n">
        <v>0</v>
      </c>
      <c r="L31" s="25" t="n">
        <v>0</v>
      </c>
      <c r="M31" s="25" t="n">
        <v>0</v>
      </c>
      <c r="N31" s="25" t="n">
        <v>0</v>
      </c>
      <c r="O31" s="25" t="n">
        <v>0</v>
      </c>
      <c r="P31" s="24" t="s">
        <v>40</v>
      </c>
      <c r="Q31" s="25" t="n">
        <v>0</v>
      </c>
      <c r="R31" s="25" t="n">
        <v>0</v>
      </c>
      <c r="S31" s="25" t="n">
        <v>0</v>
      </c>
      <c r="T31" s="25" t="n">
        <v>0</v>
      </c>
      <c r="U31" s="25" t="n">
        <v>0</v>
      </c>
      <c r="V31" s="25" t="n">
        <v>0</v>
      </c>
      <c r="W31" s="25" t="n">
        <v>0</v>
      </c>
      <c r="X31" s="25" t="n">
        <v>0</v>
      </c>
      <c r="Y31" s="25" t="n">
        <v>0</v>
      </c>
      <c r="Z31" s="25" t="n">
        <v>0</v>
      </c>
      <c r="AA31" s="25" t="n">
        <v>0</v>
      </c>
      <c r="AB31" s="27" t="n">
        <f aca="false">AC31-SUM(F31:AA31)</f>
        <v>0</v>
      </c>
      <c r="AC31" s="25" t="n">
        <v>0</v>
      </c>
      <c r="AD31" s="29" t="n">
        <f aca="false">SUM(F31:AA31)</f>
        <v>0</v>
      </c>
      <c r="AE31" s="2"/>
    </row>
    <row r="32" customFormat="false" ht="15" hidden="false" customHeight="true" outlineLevel="0" collapsed="false">
      <c r="A32" s="21"/>
      <c r="B32" s="15"/>
      <c r="C32" s="15" t="s">
        <v>59</v>
      </c>
      <c r="D32" s="2"/>
      <c r="E32" s="2"/>
      <c r="F32" s="24" t="s">
        <v>40</v>
      </c>
      <c r="G32" s="25" t="n">
        <v>0</v>
      </c>
      <c r="H32" s="25" t="n">
        <v>0</v>
      </c>
      <c r="I32" s="25" t="n">
        <v>0.1</v>
      </c>
      <c r="J32" s="25" t="n">
        <v>0</v>
      </c>
      <c r="K32" s="25" t="n">
        <v>0.1</v>
      </c>
      <c r="L32" s="25" t="n">
        <v>0.1</v>
      </c>
      <c r="M32" s="25" t="n">
        <v>0</v>
      </c>
      <c r="N32" s="25" t="n">
        <v>0.1</v>
      </c>
      <c r="O32" s="25" t="n">
        <v>0</v>
      </c>
      <c r="P32" s="24" t="s">
        <v>40</v>
      </c>
      <c r="Q32" s="25" t="n">
        <v>0</v>
      </c>
      <c r="R32" s="25" t="n">
        <v>0</v>
      </c>
      <c r="S32" s="25" t="n">
        <v>0</v>
      </c>
      <c r="T32" s="25" t="n">
        <v>0</v>
      </c>
      <c r="U32" s="25" t="n">
        <v>0</v>
      </c>
      <c r="V32" s="25" t="n">
        <v>0</v>
      </c>
      <c r="W32" s="25" t="n">
        <v>0</v>
      </c>
      <c r="X32" s="25" t="n">
        <v>0</v>
      </c>
      <c r="Y32" s="25" t="n">
        <v>0</v>
      </c>
      <c r="Z32" s="25" t="n">
        <v>0</v>
      </c>
      <c r="AA32" s="25" t="n">
        <v>0</v>
      </c>
      <c r="AB32" s="27" t="n">
        <f aca="false">AC32-SUM(F32:AA32)</f>
        <v>0</v>
      </c>
      <c r="AC32" s="25" t="n">
        <v>0.4</v>
      </c>
      <c r="AD32" s="29" t="n">
        <f aca="false">SUM(F32:AA32)</f>
        <v>0.4</v>
      </c>
      <c r="AE32" s="2"/>
    </row>
    <row r="33" customFormat="false" ht="15" hidden="false" customHeight="true" outlineLevel="0" collapsed="false">
      <c r="A33" s="21"/>
      <c r="B33" s="15" t="s">
        <v>60</v>
      </c>
      <c r="C33" s="2"/>
      <c r="D33" s="2"/>
      <c r="E33" s="2"/>
      <c r="F33" s="24" t="s">
        <v>40</v>
      </c>
      <c r="G33" s="25" t="n">
        <v>0</v>
      </c>
      <c r="H33" s="25" t="n">
        <v>0</v>
      </c>
      <c r="I33" s="25" t="n">
        <v>0</v>
      </c>
      <c r="J33" s="25" t="n">
        <v>0</v>
      </c>
      <c r="K33" s="25" t="n">
        <v>0</v>
      </c>
      <c r="L33" s="25" t="n">
        <v>0</v>
      </c>
      <c r="M33" s="25" t="n">
        <v>0</v>
      </c>
      <c r="N33" s="25" t="n">
        <v>0</v>
      </c>
      <c r="O33" s="25" t="n">
        <v>0</v>
      </c>
      <c r="P33" s="24" t="s">
        <v>40</v>
      </c>
      <c r="Q33" s="25" t="n">
        <v>0</v>
      </c>
      <c r="R33" s="25" t="n">
        <v>0</v>
      </c>
      <c r="S33" s="25" t="n">
        <v>0</v>
      </c>
      <c r="T33" s="25" t="n">
        <v>0.3</v>
      </c>
      <c r="U33" s="25" t="n">
        <v>0.3</v>
      </c>
      <c r="V33" s="25" t="n">
        <v>0</v>
      </c>
      <c r="W33" s="25" t="n">
        <v>0</v>
      </c>
      <c r="X33" s="25" t="n">
        <v>0</v>
      </c>
      <c r="Y33" s="25" t="n">
        <v>0</v>
      </c>
      <c r="Z33" s="25" t="n">
        <v>0.5</v>
      </c>
      <c r="AA33" s="25" t="n">
        <v>0</v>
      </c>
      <c r="AB33" s="27" t="n">
        <f aca="false">AC33-SUM(F33:AA33)</f>
        <v>0</v>
      </c>
      <c r="AC33" s="25" t="n">
        <v>1.1</v>
      </c>
      <c r="AD33" s="29" t="n">
        <f aca="false">SUM(F33:AA33)</f>
        <v>1.1</v>
      </c>
      <c r="AE33" s="2"/>
    </row>
    <row r="34" customFormat="false" ht="15" hidden="false" customHeight="true" outlineLevel="0" collapsed="false">
      <c r="A34" s="21"/>
      <c r="B34" s="15" t="s">
        <v>79</v>
      </c>
      <c r="C34" s="2"/>
      <c r="D34" s="2"/>
      <c r="E34" s="2"/>
      <c r="F34" s="24" t="s">
        <v>40</v>
      </c>
      <c r="G34" s="25" t="n">
        <v>0</v>
      </c>
      <c r="H34" s="25" t="n">
        <v>0</v>
      </c>
      <c r="I34" s="25" t="n">
        <v>0</v>
      </c>
      <c r="J34" s="25" t="n">
        <v>0.2</v>
      </c>
      <c r="K34" s="25" t="n">
        <v>0</v>
      </c>
      <c r="L34" s="25" t="n">
        <v>0.1</v>
      </c>
      <c r="M34" s="25" t="n">
        <v>0</v>
      </c>
      <c r="N34" s="25" t="n">
        <v>0</v>
      </c>
      <c r="O34" s="25" t="n">
        <v>0.3</v>
      </c>
      <c r="P34" s="24" t="s">
        <v>40</v>
      </c>
      <c r="Q34" s="25" t="n">
        <v>0</v>
      </c>
      <c r="R34" s="25" t="n">
        <v>0.1</v>
      </c>
      <c r="S34" s="25" t="n">
        <v>0</v>
      </c>
      <c r="T34" s="25" t="n">
        <v>0</v>
      </c>
      <c r="U34" s="25" t="n">
        <v>0.1</v>
      </c>
      <c r="V34" s="25" t="n">
        <v>0.1</v>
      </c>
      <c r="W34" s="25" t="n">
        <v>0</v>
      </c>
      <c r="X34" s="25" t="n">
        <v>0.2</v>
      </c>
      <c r="Y34" s="25" t="n">
        <v>0.1</v>
      </c>
      <c r="Z34" s="25" t="n">
        <v>0</v>
      </c>
      <c r="AA34" s="25" t="n">
        <v>0.1</v>
      </c>
      <c r="AB34" s="27" t="n">
        <f aca="false">AC34-SUM(F34:AA34)</f>
        <v>0.2</v>
      </c>
      <c r="AC34" s="25" t="n">
        <v>1.5</v>
      </c>
      <c r="AD34" s="29" t="n">
        <f aca="false">SUM(F34:AA34)</f>
        <v>1.3</v>
      </c>
      <c r="AE34" s="2"/>
    </row>
    <row r="35" customFormat="false" ht="15" hidden="false" customHeight="true" outlineLevel="0" collapsed="false">
      <c r="A35" s="21"/>
      <c r="B35" s="15" t="s">
        <v>62</v>
      </c>
      <c r="C35" s="2"/>
      <c r="D35" s="2"/>
      <c r="E35" s="2"/>
      <c r="F35" s="24" t="s">
        <v>40</v>
      </c>
      <c r="G35" s="25" t="n">
        <v>0</v>
      </c>
      <c r="H35" s="25" t="n">
        <v>0</v>
      </c>
      <c r="I35" s="25" t="n">
        <v>0</v>
      </c>
      <c r="J35" s="25" t="n">
        <v>0</v>
      </c>
      <c r="K35" s="25" t="n">
        <v>0</v>
      </c>
      <c r="L35" s="25" t="n">
        <v>0</v>
      </c>
      <c r="M35" s="25" t="n">
        <v>0</v>
      </c>
      <c r="N35" s="25" t="n">
        <v>0</v>
      </c>
      <c r="O35" s="25" t="n">
        <v>0</v>
      </c>
      <c r="P35" s="24" t="s">
        <v>40</v>
      </c>
      <c r="Q35" s="25" t="n">
        <v>0</v>
      </c>
      <c r="R35" s="25" t="n">
        <v>0</v>
      </c>
      <c r="S35" s="25" t="n">
        <v>0</v>
      </c>
      <c r="T35" s="25" t="n">
        <v>0</v>
      </c>
      <c r="U35" s="25" t="n">
        <v>0</v>
      </c>
      <c r="V35" s="25" t="n">
        <v>0</v>
      </c>
      <c r="W35" s="25" t="n">
        <v>0</v>
      </c>
      <c r="X35" s="25" t="n">
        <v>0</v>
      </c>
      <c r="Y35" s="25" t="n">
        <v>0</v>
      </c>
      <c r="Z35" s="25" t="n">
        <v>0</v>
      </c>
      <c r="AA35" s="25" t="n">
        <v>0</v>
      </c>
      <c r="AB35" s="27" t="n">
        <f aca="false">AC35-SUM(F35:AA35)</f>
        <v>0</v>
      </c>
      <c r="AC35" s="25" t="n">
        <v>0</v>
      </c>
      <c r="AD35" s="29" t="n">
        <f aca="false">SUM(F35:AA35)</f>
        <v>0</v>
      </c>
      <c r="AE35" s="2"/>
    </row>
    <row r="36" customFormat="false" ht="15" hidden="false" customHeight="true" outlineLevel="0" collapsed="false">
      <c r="A36" s="21"/>
      <c r="B36" s="15" t="s">
        <v>80</v>
      </c>
      <c r="C36" s="2"/>
      <c r="D36" s="2"/>
      <c r="E36" s="2"/>
      <c r="F36" s="24" t="s">
        <v>40</v>
      </c>
      <c r="G36" s="25" t="n">
        <v>0</v>
      </c>
      <c r="H36" s="25" t="n">
        <v>0</v>
      </c>
      <c r="I36" s="25" t="n">
        <v>0</v>
      </c>
      <c r="J36" s="25" t="n">
        <v>0</v>
      </c>
      <c r="K36" s="25" t="n">
        <v>0</v>
      </c>
      <c r="L36" s="25" t="n">
        <v>1.8</v>
      </c>
      <c r="M36" s="25" t="n">
        <v>0</v>
      </c>
      <c r="N36" s="25" t="n">
        <v>0</v>
      </c>
      <c r="O36" s="25" t="n">
        <v>0</v>
      </c>
      <c r="P36" s="24" t="s">
        <v>40</v>
      </c>
      <c r="Q36" s="25" t="n">
        <v>0</v>
      </c>
      <c r="R36" s="25" t="n">
        <v>0</v>
      </c>
      <c r="S36" s="25" t="n">
        <v>0</v>
      </c>
      <c r="T36" s="25" t="n">
        <v>0</v>
      </c>
      <c r="U36" s="25" t="n">
        <v>0</v>
      </c>
      <c r="V36" s="25" t="n">
        <v>0</v>
      </c>
      <c r="W36" s="25" t="n">
        <v>0</v>
      </c>
      <c r="X36" s="25" t="n">
        <v>0</v>
      </c>
      <c r="Y36" s="25" t="n">
        <v>0</v>
      </c>
      <c r="Z36" s="25" t="n">
        <v>0</v>
      </c>
      <c r="AA36" s="25" t="n">
        <v>0</v>
      </c>
      <c r="AB36" s="27" t="n">
        <f aca="false">AC36-SUM(F36:AA36)</f>
        <v>0</v>
      </c>
      <c r="AC36" s="25" t="n">
        <v>1.8</v>
      </c>
      <c r="AD36" s="29" t="n">
        <f aca="false">SUM(F36:AA36)</f>
        <v>1.8</v>
      </c>
      <c r="AE36" s="2"/>
    </row>
    <row r="37" customFormat="false" ht="15" hidden="false" customHeight="true" outlineLevel="0" collapsed="false">
      <c r="A37" s="21"/>
      <c r="B37" s="15" t="s">
        <v>74</v>
      </c>
      <c r="C37" s="2"/>
      <c r="D37" s="2"/>
      <c r="E37" s="2"/>
      <c r="F37" s="24" t="s">
        <v>40</v>
      </c>
      <c r="G37" s="25" t="n">
        <v>0</v>
      </c>
      <c r="H37" s="25" t="n">
        <v>0</v>
      </c>
      <c r="I37" s="25" t="n">
        <v>0</v>
      </c>
      <c r="J37" s="25" t="n">
        <v>0</v>
      </c>
      <c r="K37" s="25" t="n">
        <v>0</v>
      </c>
      <c r="L37" s="25" t="n">
        <v>0</v>
      </c>
      <c r="M37" s="25" t="n">
        <v>0</v>
      </c>
      <c r="N37" s="25" t="n">
        <v>0</v>
      </c>
      <c r="O37" s="25" t="n">
        <v>0</v>
      </c>
      <c r="P37" s="24" t="s">
        <v>40</v>
      </c>
      <c r="Q37" s="25" t="n">
        <v>0</v>
      </c>
      <c r="R37" s="25" t="n">
        <v>0</v>
      </c>
      <c r="S37" s="25" t="n">
        <v>0</v>
      </c>
      <c r="T37" s="25" t="n">
        <v>0</v>
      </c>
      <c r="U37" s="25" t="n">
        <v>0</v>
      </c>
      <c r="V37" s="25" t="n">
        <v>0</v>
      </c>
      <c r="W37" s="25" t="n">
        <v>0</v>
      </c>
      <c r="X37" s="25" t="n">
        <v>0</v>
      </c>
      <c r="Y37" s="25" t="n">
        <v>0</v>
      </c>
      <c r="Z37" s="25" t="n">
        <v>0</v>
      </c>
      <c r="AA37" s="25" t="n">
        <v>0</v>
      </c>
      <c r="AB37" s="27" t="n">
        <f aca="false">AC37-SUM(F37:AA37)</f>
        <v>0</v>
      </c>
      <c r="AC37" s="25" t="n">
        <v>0</v>
      </c>
      <c r="AD37" s="29" t="n">
        <f aca="false">SUM(F37:AA37)</f>
        <v>0</v>
      </c>
      <c r="AE37" s="2"/>
    </row>
    <row r="38" customFormat="false" ht="15" hidden="false" customHeight="true" outlineLevel="0" collapsed="false">
      <c r="A38" s="21"/>
      <c r="B38" s="15" t="s">
        <v>74</v>
      </c>
      <c r="C38" s="2"/>
      <c r="D38" s="2"/>
      <c r="E38" s="2"/>
      <c r="F38" s="24" t="s">
        <v>40</v>
      </c>
      <c r="G38" s="25" t="n">
        <v>0</v>
      </c>
      <c r="H38" s="25" t="n">
        <v>0</v>
      </c>
      <c r="I38" s="25" t="n">
        <v>0</v>
      </c>
      <c r="J38" s="25" t="n">
        <v>0</v>
      </c>
      <c r="K38" s="25" t="n">
        <v>0</v>
      </c>
      <c r="L38" s="25" t="n">
        <v>0</v>
      </c>
      <c r="M38" s="25" t="n">
        <v>0</v>
      </c>
      <c r="N38" s="25" t="n">
        <v>0</v>
      </c>
      <c r="O38" s="25" t="n">
        <v>0</v>
      </c>
      <c r="P38" s="24" t="s">
        <v>40</v>
      </c>
      <c r="Q38" s="25" t="n">
        <v>0</v>
      </c>
      <c r="R38" s="25" t="n">
        <v>0</v>
      </c>
      <c r="S38" s="25" t="n">
        <v>0</v>
      </c>
      <c r="T38" s="25" t="n">
        <v>0</v>
      </c>
      <c r="U38" s="25" t="n">
        <v>0</v>
      </c>
      <c r="V38" s="25" t="n">
        <v>0</v>
      </c>
      <c r="W38" s="25" t="n">
        <v>0</v>
      </c>
      <c r="X38" s="25" t="n">
        <v>0</v>
      </c>
      <c r="Y38" s="25" t="n">
        <v>0</v>
      </c>
      <c r="Z38" s="25" t="n">
        <v>0</v>
      </c>
      <c r="AA38" s="25" t="n">
        <v>0</v>
      </c>
      <c r="AB38" s="27" t="n">
        <f aca="false">AC38-SUM(F38:AA38)</f>
        <v>0</v>
      </c>
      <c r="AC38" s="25" t="n">
        <v>0</v>
      </c>
      <c r="AD38" s="29" t="n">
        <f aca="false">SUM(F38:AA38)</f>
        <v>0</v>
      </c>
      <c r="AE38" s="2"/>
    </row>
    <row r="39" customFormat="false" ht="15" hidden="false" customHeight="true" outlineLevel="0" collapsed="false">
      <c r="A39" s="21"/>
      <c r="B39" s="15" t="s">
        <v>65</v>
      </c>
      <c r="C39" s="2"/>
      <c r="D39" s="2"/>
      <c r="E39" s="2"/>
      <c r="F39" s="32" t="s">
        <v>40</v>
      </c>
      <c r="G39" s="39" t="n">
        <v>0</v>
      </c>
      <c r="H39" s="39" t="n">
        <v>0</v>
      </c>
      <c r="I39" s="39" t="n">
        <v>0</v>
      </c>
      <c r="J39" s="39" t="n">
        <v>0</v>
      </c>
      <c r="K39" s="39" t="n">
        <v>0</v>
      </c>
      <c r="L39" s="39" t="n">
        <v>0</v>
      </c>
      <c r="M39" s="39" t="n">
        <v>0</v>
      </c>
      <c r="N39" s="39" t="n">
        <v>0</v>
      </c>
      <c r="O39" s="39" t="n">
        <v>0</v>
      </c>
      <c r="P39" s="32" t="s">
        <v>40</v>
      </c>
      <c r="Q39" s="39" t="n">
        <v>0</v>
      </c>
      <c r="R39" s="39" t="n">
        <v>0</v>
      </c>
      <c r="S39" s="39" t="n">
        <v>0</v>
      </c>
      <c r="T39" s="39" t="n">
        <v>0</v>
      </c>
      <c r="U39" s="39" t="n">
        <v>0</v>
      </c>
      <c r="V39" s="39" t="n">
        <v>0</v>
      </c>
      <c r="W39" s="39" t="n">
        <v>0</v>
      </c>
      <c r="X39" s="39" t="n">
        <v>0</v>
      </c>
      <c r="Y39" s="39" t="n">
        <v>0</v>
      </c>
      <c r="Z39" s="39" t="n">
        <v>0</v>
      </c>
      <c r="AA39" s="39" t="n">
        <v>0</v>
      </c>
      <c r="AB39" s="34" t="n">
        <f aca="false">AC39-SUM(F39:AA39)</f>
        <v>0</v>
      </c>
      <c r="AC39" s="33" t="n">
        <v>0</v>
      </c>
      <c r="AD39" s="35" t="n">
        <f aca="false">SUM(F39:AA39)</f>
        <v>0</v>
      </c>
      <c r="AE39" s="2"/>
    </row>
    <row r="40" customFormat="false" ht="3.95" hidden="false" customHeight="true" outlineLevel="0" collapsed="false">
      <c r="A40" s="21"/>
      <c r="B40" s="2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2"/>
      <c r="AE40" s="2"/>
    </row>
    <row r="41" customFormat="false" ht="15" hidden="false" customHeight="true" outlineLevel="0" collapsed="false">
      <c r="A41" s="21"/>
      <c r="B41" s="21"/>
      <c r="C41" s="20" t="s">
        <v>66</v>
      </c>
      <c r="D41" s="2"/>
      <c r="E41" s="2"/>
      <c r="F41" s="37" t="n">
        <f aca="false">SUM(F25:F39)</f>
        <v>0</v>
      </c>
      <c r="G41" s="37" t="n">
        <f aca="false">SUM(G25:G39)</f>
        <v>0</v>
      </c>
      <c r="H41" s="37" t="n">
        <f aca="false">SUM(H25:H39)</f>
        <v>0</v>
      </c>
      <c r="I41" s="37" t="n">
        <f aca="false">SUM(I25:I39)</f>
        <v>0.1</v>
      </c>
      <c r="J41" s="37" t="n">
        <f aca="false">SUM(J25:J39)</f>
        <v>0.2</v>
      </c>
      <c r="K41" s="37" t="n">
        <f aca="false">SUM(K25:K39)</f>
        <v>0.1</v>
      </c>
      <c r="L41" s="37" t="n">
        <f aca="false">SUM(L25:L39)</f>
        <v>2</v>
      </c>
      <c r="M41" s="37" t="n">
        <f aca="false">SUM(M25:M39)</f>
        <v>0</v>
      </c>
      <c r="N41" s="37" t="n">
        <f aca="false">SUM(N25:N39)</f>
        <v>0.1</v>
      </c>
      <c r="O41" s="37" t="n">
        <f aca="false">SUM(O25:O39)</f>
        <v>0.3</v>
      </c>
      <c r="P41" s="37" t="n">
        <f aca="false">SUM(P25:P39)</f>
        <v>0</v>
      </c>
      <c r="Q41" s="37" t="n">
        <f aca="false">SUM(Q25:Q39)</f>
        <v>0.1</v>
      </c>
      <c r="R41" s="37" t="n">
        <f aca="false">SUM(R25:R39)</f>
        <v>0.1</v>
      </c>
      <c r="S41" s="37" t="n">
        <f aca="false">SUM(S25:S39)</f>
        <v>0.1</v>
      </c>
      <c r="T41" s="37" t="n">
        <f aca="false">SUM(T25:T39)</f>
        <v>0.4</v>
      </c>
      <c r="U41" s="37" t="n">
        <f aca="false">SUM(U25:U39)</f>
        <v>0.4</v>
      </c>
      <c r="V41" s="37" t="n">
        <f aca="false">SUM(V25:V39)</f>
        <v>0.1</v>
      </c>
      <c r="W41" s="37" t="n">
        <f aca="false">SUM(W25:W39)</f>
        <v>0.1</v>
      </c>
      <c r="X41" s="37" t="n">
        <f aca="false">SUM(X25:X39)</f>
        <v>0.2</v>
      </c>
      <c r="Y41" s="37" t="n">
        <f aca="false">SUM(Y25:Y39)</f>
        <v>0.1</v>
      </c>
      <c r="Z41" s="37" t="n">
        <f aca="false">SUM(Z25:Z39)</f>
        <v>0.5</v>
      </c>
      <c r="AA41" s="37" t="n">
        <f aca="false">SUM(AA25:AA39)</f>
        <v>0.1</v>
      </c>
      <c r="AB41" s="37" t="n">
        <f aca="false">SUM(AB25:AB39)</f>
        <v>0.4</v>
      </c>
      <c r="AC41" s="37" t="n">
        <f aca="false">SUM(AC25:AC39)</f>
        <v>5.4</v>
      </c>
      <c r="AD41" s="37" t="n">
        <f aca="false">SUM(AD25:AD39)</f>
        <v>5</v>
      </c>
      <c r="AE41" s="2"/>
    </row>
    <row r="42" customFormat="false" ht="15" hidden="false" customHeight="true" outlineLevel="0" collapsed="false">
      <c r="A42" s="21"/>
      <c r="B42" s="21"/>
      <c r="C42" s="2"/>
      <c r="D42" s="2"/>
      <c r="E42" s="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"/>
    </row>
    <row r="43" customFormat="false" ht="15" hidden="false" customHeight="true" outlineLevel="0" collapsed="false">
      <c r="A43" s="40" t="s">
        <v>81</v>
      </c>
      <c r="B43" s="41"/>
      <c r="C43" s="42"/>
      <c r="D43" s="42"/>
      <c r="E43" s="42"/>
      <c r="F43" s="43" t="n">
        <f aca="false">F22-F41</f>
        <v>0</v>
      </c>
      <c r="G43" s="43" t="n">
        <f aca="false">G22-G41</f>
        <v>0</v>
      </c>
      <c r="H43" s="43" t="n">
        <f aca="false">H22-H41</f>
        <v>0</v>
      </c>
      <c r="I43" s="43" t="n">
        <f aca="false">I22-I41</f>
        <v>-0.1</v>
      </c>
      <c r="J43" s="43" t="n">
        <f aca="false">J22-J41</f>
        <v>-0.2</v>
      </c>
      <c r="K43" s="43" t="n">
        <f aca="false">K22-K41</f>
        <v>0</v>
      </c>
      <c r="L43" s="43" t="n">
        <f aca="false">L22-L41</f>
        <v>-2</v>
      </c>
      <c r="M43" s="43" t="n">
        <f aca="false">M22-M41</f>
        <v>0</v>
      </c>
      <c r="N43" s="43" t="n">
        <f aca="false">N22-N41</f>
        <v>0.5</v>
      </c>
      <c r="O43" s="43" t="n">
        <f aca="false">O22-O41</f>
        <v>9.7</v>
      </c>
      <c r="P43" s="43" t="n">
        <f aca="false">P22-P41</f>
        <v>0</v>
      </c>
      <c r="Q43" s="43" t="n">
        <f aca="false">Q22-Q41</f>
        <v>2.1</v>
      </c>
      <c r="R43" s="43" t="n">
        <f aca="false">R22-R41</f>
        <v>-0.1</v>
      </c>
      <c r="S43" s="43" t="n">
        <f aca="false">S22-S41</f>
        <v>0</v>
      </c>
      <c r="T43" s="43" t="n">
        <f aca="false">T22-T41</f>
        <v>0</v>
      </c>
      <c r="U43" s="43" t="n">
        <f aca="false">U22-U41</f>
        <v>0.6</v>
      </c>
      <c r="V43" s="43" t="n">
        <f aca="false">V22-V41</f>
        <v>0</v>
      </c>
      <c r="W43" s="43" t="n">
        <f aca="false">W22-W41</f>
        <v>-0.1</v>
      </c>
      <c r="X43" s="43" t="n">
        <f aca="false">X22-X41</f>
        <v>5.1</v>
      </c>
      <c r="Y43" s="43" t="n">
        <f aca="false">Y22-Y41</f>
        <v>0.1</v>
      </c>
      <c r="Z43" s="43" t="n">
        <f aca="false">Z22-Z41</f>
        <v>-0.3</v>
      </c>
      <c r="AA43" s="43" t="n">
        <f aca="false">AA22-AA41</f>
        <v>1.8</v>
      </c>
      <c r="AB43" s="43" t="n">
        <f aca="false">AB22-AB41</f>
        <v>-0.2</v>
      </c>
      <c r="AC43" s="43" t="n">
        <f aca="false">AC22-AC41</f>
        <v>16.9</v>
      </c>
      <c r="AD43" s="43" t="n">
        <f aca="false">AD22-AD41</f>
        <v>17.1</v>
      </c>
      <c r="AE43" s="2"/>
    </row>
    <row r="44" customFormat="false" ht="12" hidden="false" customHeight="true" outlineLevel="0" collapsed="false">
      <c r="A44" s="40"/>
      <c r="B44" s="41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2"/>
    </row>
    <row r="45" customFormat="false" ht="15" hidden="false" customHeight="true" outlineLevel="0" collapsed="false">
      <c r="A45" s="40"/>
      <c r="B45" s="20" t="s">
        <v>68</v>
      </c>
      <c r="C45" s="42"/>
      <c r="D45" s="42"/>
      <c r="E45" s="42"/>
      <c r="F45" s="33" t="n">
        <v>0</v>
      </c>
      <c r="G45" s="33" t="n">
        <v>0</v>
      </c>
      <c r="H45" s="33" t="n">
        <v>0</v>
      </c>
      <c r="I45" s="33" t="n">
        <v>0</v>
      </c>
      <c r="J45" s="33" t="n">
        <v>0</v>
      </c>
      <c r="K45" s="33" t="n">
        <v>0</v>
      </c>
      <c r="L45" s="33" t="n">
        <v>0</v>
      </c>
      <c r="M45" s="33" t="n">
        <v>0</v>
      </c>
      <c r="N45" s="33" t="n">
        <v>0</v>
      </c>
      <c r="O45" s="33" t="n">
        <v>0</v>
      </c>
      <c r="P45" s="33" t="n">
        <v>0</v>
      </c>
      <c r="Q45" s="33" t="n">
        <v>0</v>
      </c>
      <c r="R45" s="33" t="n">
        <v>0</v>
      </c>
      <c r="S45" s="33" t="n">
        <v>0</v>
      </c>
      <c r="T45" s="33" t="n">
        <v>0</v>
      </c>
      <c r="U45" s="33" t="n">
        <v>0</v>
      </c>
      <c r="V45" s="33" t="n">
        <v>0</v>
      </c>
      <c r="W45" s="33" t="n">
        <v>0</v>
      </c>
      <c r="X45" s="33" t="n">
        <v>0</v>
      </c>
      <c r="Y45" s="33" t="n">
        <v>0</v>
      </c>
      <c r="Z45" s="33" t="n">
        <v>0</v>
      </c>
      <c r="AA45" s="33" t="n">
        <v>0</v>
      </c>
      <c r="AB45" s="34" t="n">
        <f aca="false">AC45-SUM(F45:AA45)</f>
        <v>0</v>
      </c>
      <c r="AC45" s="33" t="n">
        <v>0</v>
      </c>
      <c r="AD45" s="44" t="n">
        <f aca="false">SUM(F45:AA45)</f>
        <v>0</v>
      </c>
      <c r="AE45" s="2"/>
    </row>
    <row r="46" customFormat="false" ht="12" hidden="false" customHeight="true" outlineLevel="0" collapsed="false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2"/>
    </row>
    <row r="47" customFormat="false" ht="15" hidden="false" customHeight="true" outlineLevel="0" collapsed="false">
      <c r="A47" s="40" t="s">
        <v>69</v>
      </c>
      <c r="B47" s="41"/>
      <c r="C47" s="42"/>
      <c r="D47" s="42"/>
      <c r="E47" s="42"/>
      <c r="F47" s="43" t="n">
        <f aca="false">F43-F45</f>
        <v>0</v>
      </c>
      <c r="G47" s="43" t="n">
        <f aca="false">G43-G45</f>
        <v>0</v>
      </c>
      <c r="H47" s="43" t="n">
        <f aca="false">H43-H45</f>
        <v>0</v>
      </c>
      <c r="I47" s="43" t="n">
        <f aca="false">I43-I45</f>
        <v>-0.1</v>
      </c>
      <c r="J47" s="43" t="n">
        <f aca="false">J43-J45</f>
        <v>-0.2</v>
      </c>
      <c r="K47" s="43" t="n">
        <f aca="false">K43-K45</f>
        <v>0</v>
      </c>
      <c r="L47" s="43" t="n">
        <f aca="false">L43-L45</f>
        <v>-2</v>
      </c>
      <c r="M47" s="43" t="n">
        <f aca="false">M43-M45</f>
        <v>0</v>
      </c>
      <c r="N47" s="43" t="n">
        <f aca="false">N43-N45</f>
        <v>0.5</v>
      </c>
      <c r="O47" s="43" t="n">
        <f aca="false">O43-O45</f>
        <v>9.7</v>
      </c>
      <c r="P47" s="43" t="n">
        <f aca="false">P43-P45</f>
        <v>0</v>
      </c>
      <c r="Q47" s="43" t="n">
        <f aca="false">Q43-Q45</f>
        <v>2.1</v>
      </c>
      <c r="R47" s="43" t="n">
        <f aca="false">R43-R45</f>
        <v>-0.1</v>
      </c>
      <c r="S47" s="43" t="n">
        <f aca="false">S43-S45</f>
        <v>0</v>
      </c>
      <c r="T47" s="43" t="n">
        <f aca="false">T43-T45</f>
        <v>0</v>
      </c>
      <c r="U47" s="43" t="n">
        <f aca="false">U43-U45</f>
        <v>0.6</v>
      </c>
      <c r="V47" s="43" t="n">
        <f aca="false">V43-V45</f>
        <v>0</v>
      </c>
      <c r="W47" s="43" t="n">
        <f aca="false">W43-W45</f>
        <v>-0.1</v>
      </c>
      <c r="X47" s="43" t="n">
        <f aca="false">X43-X45</f>
        <v>5.1</v>
      </c>
      <c r="Y47" s="43" t="n">
        <f aca="false">Y43-Y45</f>
        <v>0.1</v>
      </c>
      <c r="Z47" s="43" t="n">
        <f aca="false">Z43-Z45</f>
        <v>-0.3</v>
      </c>
      <c r="AA47" s="43" t="n">
        <f aca="false">AA43-AA45</f>
        <v>1.8</v>
      </c>
      <c r="AB47" s="43" t="n">
        <f aca="false">AB43-AB45</f>
        <v>-0.2</v>
      </c>
      <c r="AC47" s="43" t="n">
        <f aca="false">AC43-AC45</f>
        <v>16.9</v>
      </c>
      <c r="AD47" s="43" t="n">
        <f aca="false">AD43-AD45</f>
        <v>17.1</v>
      </c>
      <c r="AE47" s="2"/>
    </row>
    <row r="48" customFormat="false" ht="12" hidden="false" customHeight="true" outlineLevel="0" collapsed="false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2"/>
    </row>
    <row r="49" customFormat="false" ht="12" hidden="false" customHeight="true" outlineLevel="0" collapsed="false">
      <c r="A49" s="40"/>
      <c r="B49" s="41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2"/>
    </row>
    <row r="50" customFormat="false" ht="12" hidden="false" customHeight="true" outlineLevel="0" collapsed="false">
      <c r="A50" s="40"/>
      <c r="B50" s="41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2"/>
    </row>
    <row r="51" customFormat="false" ht="12" hidden="false" customHeight="true" outlineLevel="0" collapsed="false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2"/>
    </row>
    <row r="52" customFormat="false" ht="12" hidden="false" customHeight="true" outlineLevel="0" collapsed="false">
      <c r="A52" s="40"/>
      <c r="B52" s="41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5" t="n">
        <f aca="true">NOW()</f>
        <v>45926.9584543032</v>
      </c>
      <c r="AE52" s="2"/>
    </row>
    <row r="53" customFormat="false" ht="12" hidden="false" customHeight="true" outlineLevel="0" collapsed="false">
      <c r="A53" s="46" t="str">
        <f aca="true">CELL("FILENAME")</f>
        <v>'file:///mnt/12tb/@roms/datasets/enron/EDRM Enron Email Data Set v2 XML/filtered-attachments/xls/NNG_TWDAY01.xls'#$TW-Jan.</v>
      </c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7" t="n">
        <f aca="true">NOW()</f>
        <v>45926.9584543033</v>
      </c>
      <c r="AE53" s="2"/>
    </row>
    <row r="54" customFormat="false" ht="3.95" hidden="false" customHeight="true" outlineLevel="0" collapsed="false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2"/>
      <c r="AE54" s="2"/>
    </row>
    <row r="55" customFormat="false" ht="14.65" hidden="false" customHeight="false" outlineLevel="0" collapsed="false">
      <c r="AD55" s="48"/>
    </row>
    <row r="56" customFormat="false" ht="14.65" hidden="false" customHeight="false" outlineLevel="0" collapsed="false">
      <c r="AD56" s="48"/>
    </row>
    <row r="57" customFormat="false" ht="12" hidden="false" customHeight="true" outlineLevel="0" collapsed="false">
      <c r="B57" s="49"/>
      <c r="C57" s="49"/>
    </row>
    <row r="58" customFormat="false" ht="12" hidden="false" customHeight="true" outlineLevel="0" collapsed="false">
      <c r="C58" s="49"/>
    </row>
    <row r="59" customFormat="false" ht="12" hidden="false" customHeight="true" outlineLevel="0" collapsed="false">
      <c r="C59" s="49"/>
    </row>
    <row r="60" customFormat="false" ht="12" hidden="false" customHeight="true" outlineLevel="0" collapsed="false"/>
    <row r="63" customFormat="false" ht="12" hidden="false" customHeight="true" outlineLevel="0" collapsed="false">
      <c r="B63" s="49"/>
      <c r="C63" s="49"/>
    </row>
    <row r="64" customFormat="false" ht="12" hidden="false" customHeight="true" outlineLevel="0" collapsed="false">
      <c r="C64" s="49"/>
    </row>
    <row r="65" customFormat="false" ht="12" hidden="false" customHeight="true" outlineLevel="0" collapsed="false">
      <c r="C65" s="49"/>
    </row>
    <row r="66" customFormat="false" ht="12" hidden="false" customHeight="true" outlineLevel="0" collapsed="false">
      <c r="C66" s="49"/>
    </row>
    <row r="67" customFormat="false" ht="14.65" hidden="false" customHeight="false" outlineLevel="0" collapsed="false">
      <c r="C67" s="49"/>
    </row>
    <row r="68" customFormat="false" ht="14.65" hidden="false" customHeight="false" outlineLevel="0" collapsed="false">
      <c r="C68" s="49"/>
    </row>
    <row r="69" customFormat="false" ht="12" hidden="false" customHeight="true" outlineLevel="0" collapsed="false">
      <c r="C69" s="49"/>
    </row>
    <row r="70" customFormat="false" ht="12" hidden="false" customHeight="true" outlineLevel="0" collapsed="false"/>
    <row r="71" customFormat="false" ht="12" hidden="false" customHeight="true" outlineLevel="0" collapsed="false"/>
    <row r="72" customFormat="false" ht="12" hidden="false" customHeight="true" outlineLevel="0" collapsed="false"/>
    <row r="73" customFormat="false" ht="12" hidden="false" customHeight="true" outlineLevel="0" collapsed="false"/>
    <row r="74" customFormat="false" ht="12" hidden="false" customHeight="true" outlineLevel="0" collapsed="false"/>
    <row r="75" customFormat="false" ht="12" hidden="false" customHeight="true" outlineLevel="0" collapsed="false"/>
    <row r="76" customFormat="false" ht="12" hidden="false" customHeight="true" outlineLevel="0" collapsed="false"/>
    <row r="77" customFormat="false" ht="12" hidden="false" customHeight="true" outlineLevel="0" collapsed="false"/>
    <row r="78" customFormat="false" ht="12" hidden="false" customHeight="true" outlineLevel="0" collapsed="false"/>
    <row r="79" customFormat="false" ht="3.95" hidden="false" customHeight="true" outlineLevel="0" collapsed="false"/>
    <row r="80" customFormat="false" ht="12" hidden="false" customHeight="true" outlineLevel="0" collapsed="false"/>
    <row r="81" customFormat="false" ht="3.95" hidden="false" customHeight="true" outlineLevel="0" collapsed="false"/>
    <row r="82" customFormat="false" ht="12" hidden="false" customHeight="true" outlineLevel="0" collapsed="false"/>
    <row r="83" customFormat="false" ht="12" hidden="false" customHeight="true" outlineLevel="0" collapsed="false"/>
    <row r="85" customFormat="false" ht="12" hidden="false" customHeight="true" outlineLevel="0" collapsed="false"/>
    <row r="88" customFormat="false" ht="12" hidden="false" customHeight="true" outlineLevel="0" collapsed="false"/>
    <row r="91" customFormat="false" ht="12" hidden="false" customHeight="true" outlineLevel="0" collapsed="false"/>
    <row r="92" customFormat="false" ht="12" hidden="false" customHeight="true" outlineLevel="0" collapsed="false"/>
    <row r="94" customFormat="false" ht="12" hidden="false" customHeight="true" outlineLevel="0" collapsed="false"/>
    <row r="96" customFormat="false" ht="12" hidden="false" customHeight="true" outlineLevel="0" collapsed="false"/>
    <row r="97" customFormat="false" ht="12" hidden="false" customHeight="true" outlineLevel="0" collapsed="false"/>
    <row r="98" customFormat="false" ht="12" hidden="false" customHeight="true" outlineLevel="0" collapsed="false"/>
    <row r="100" customFormat="false" ht="12" hidden="false" customHeight="true" outlineLevel="0" collapsed="false"/>
    <row r="104" customFormat="false" ht="12" hidden="false" customHeight="true" outlineLevel="0" collapsed="false"/>
    <row r="105" customFormat="false" ht="3.95" hidden="false" customHeight="true" outlineLevel="0" collapsed="false"/>
    <row r="107" customFormat="false" ht="6" hidden="false" customHeight="true" outlineLevel="0" collapsed="false"/>
    <row r="109" customFormat="false" ht="6" hidden="false" customHeight="true" outlineLevel="0" collapsed="false"/>
    <row r="110" customFormat="false" ht="12" hidden="false" customHeight="true" outlineLevel="0" collapsed="false"/>
    <row r="111" customFormat="false" ht="12" hidden="false" customHeight="true" outlineLevel="0" collapsed="false"/>
    <row r="112" customFormat="false" ht="12" hidden="false" customHeight="true" outlineLevel="0" collapsed="false"/>
    <row r="113" customFormat="false" ht="12" hidden="false" customHeight="true" outlineLevel="0" collapsed="false"/>
    <row r="114" customFormat="false" ht="12" hidden="false" customHeight="true" outlineLevel="0" collapsed="false"/>
    <row r="115" customFormat="false" ht="3.95" hidden="false" customHeight="true" outlineLevel="0" collapsed="false"/>
    <row r="117" customFormat="false" ht="6" hidden="false" customHeight="true" outlineLevel="0" collapsed="false"/>
    <row r="120" customFormat="false" ht="6" hidden="false" customHeight="true" outlineLevel="0" collapsed="false"/>
    <row r="123" customFormat="false" ht="6" hidden="false" customHeight="true" outlineLevel="0" collapsed="false"/>
    <row r="126" customFormat="false" ht="6" hidden="false" customHeight="true" outlineLevel="0" collapsed="false"/>
    <row r="130" customFormat="false" ht="8.1" hidden="false" customHeight="true" outlineLevel="0" collapsed="false"/>
  </sheetData>
  <mergeCells count="3">
    <mergeCell ref="A1:AD1"/>
    <mergeCell ref="A2:AD2"/>
    <mergeCell ref="A3:AD3"/>
  </mergeCells>
  <printOptions headings="false" gridLines="false" gridLinesSet="true" horizontalCentered="true" verticalCentered="false"/>
  <pageMargins left="0.25" right="0.25" top="0.7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135"/>
  <sheetViews>
    <sheetView showFormulas="false" showGridLines="false" showRowColHeaders="true" showZeros="true" rightToLeft="false" tabSelected="false" showOutlineSymbols="true" defaultGridColor="true" view="normal" topLeftCell="A7" colorId="64" zoomScale="100" zoomScaleNormal="100" zoomScalePageLayoutView="100" workbookViewId="0">
      <pane xSplit="5" ySplit="3" topLeftCell="W10" activePane="bottomRight" state="frozen"/>
      <selection pane="topLeft" activeCell="A7" activeCellId="0" sqref="A7"/>
      <selection pane="topRight" activeCell="W7" activeCellId="0" sqref="W7"/>
      <selection pane="bottomLeft" activeCell="A10" activeCellId="0" sqref="A10"/>
      <selection pane="bottomRight" activeCell="AC11" activeCellId="0" sqref="AC11 AC11"/>
    </sheetView>
  </sheetViews>
  <sheetFormatPr defaultColWidth="9.70703125" defaultRowHeight="14.65" customHeight="true" zeroHeight="false" outlineLevelRow="0" outlineLevelCol="0"/>
  <cols>
    <col collapsed="false" customWidth="true" hidden="false" outlineLevel="0" max="2" min="1" style="0" width="1.7"/>
    <col collapsed="false" customWidth="true" hidden="false" outlineLevel="0" max="4" min="3" style="0" width="15.7"/>
    <col collapsed="false" customWidth="true" hidden="false" outlineLevel="0" max="5" min="5" style="0" width="10.71"/>
    <col collapsed="false" customWidth="true" hidden="false" outlineLevel="0" max="28" min="6" style="0" width="5.71"/>
    <col collapsed="false" customWidth="true" hidden="false" outlineLevel="0" max="30" min="29" style="0" width="8.7"/>
    <col collapsed="false" customWidth="true" hidden="false" outlineLevel="0" max="36" min="35" style="0" width="2.7"/>
    <col collapsed="false" customWidth="true" hidden="false" outlineLevel="0" max="37" min="37" style="0" width="3.7"/>
    <col collapsed="false" customWidth="true" hidden="false" outlineLevel="0" max="53" min="41" style="0" width="6.7"/>
    <col collapsed="false" customWidth="true" hidden="false" outlineLevel="0" max="55" min="54" style="0" width="7.7"/>
    <col collapsed="false" customWidth="true" hidden="false" outlineLevel="0" max="56" min="56" style="0" width="2.7"/>
  </cols>
  <sheetData>
    <row r="1" customFormat="false" ht="15" hidden="false" customHeight="true" outlineLevel="0" collapsed="false">
      <c r="A1" s="1" t="s">
        <v>70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2"/>
    </row>
    <row r="2" customFormat="false" ht="15" hidden="false" customHeight="true" outlineLevel="0" collapsed="false">
      <c r="A2" s="50" t="str">
        <f aca="false">'NNG-Oct'!A2</f>
        <v>OCTOBER, 2001 CASH FLOW - DIRECT METHOD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2"/>
    </row>
    <row r="3" customFormat="false" ht="15" hidden="false" customHeight="true" outlineLevel="0" collapsed="false">
      <c r="A3" s="51" t="str">
        <f aca="false">'NNG-Oct'!A3</f>
        <v>(Millions of Dollars)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2"/>
    </row>
    <row r="4" customFormat="false" ht="12" hidden="false" customHeight="true" outlineLevel="0" collapsed="false">
      <c r="A4" s="5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6"/>
      <c r="T4" s="7"/>
      <c r="U4" s="7"/>
      <c r="V4" s="7"/>
      <c r="W4" s="7"/>
      <c r="X4" s="2"/>
      <c r="Y4" s="2"/>
      <c r="Z4" s="2"/>
      <c r="AA4" s="2"/>
      <c r="AB4" s="2"/>
      <c r="AC4" s="2"/>
      <c r="AD4" s="2"/>
      <c r="AE4" s="2"/>
    </row>
    <row r="5" customFormat="false" ht="12" hidden="false" customHeight="true" outlineLevel="0" collapsed="false">
      <c r="A5" s="5"/>
      <c r="B5" s="8"/>
      <c r="C5" s="9"/>
      <c r="D5" s="9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10"/>
      <c r="S5" s="10"/>
      <c r="T5" s="11"/>
      <c r="U5" s="12"/>
      <c r="V5" s="11"/>
      <c r="W5" s="11"/>
      <c r="X5" s="10"/>
      <c r="Y5" s="10"/>
      <c r="Z5" s="10"/>
      <c r="AA5" s="13"/>
      <c r="AB5" s="14"/>
      <c r="AC5" s="2"/>
      <c r="AD5" s="2"/>
      <c r="AE5" s="2"/>
    </row>
    <row r="6" customFormat="false" ht="12" hidden="false" customHeight="true" outlineLevel="0" collapsed="false">
      <c r="A6" s="5"/>
      <c r="B6" s="8"/>
      <c r="C6" s="9"/>
      <c r="D6" s="9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10"/>
      <c r="S6" s="10"/>
      <c r="T6" s="11"/>
      <c r="U6" s="12"/>
      <c r="V6" s="11"/>
      <c r="W6" s="11"/>
      <c r="X6" s="10"/>
      <c r="Y6" s="10"/>
      <c r="Z6" s="10"/>
      <c r="AA6" s="13"/>
      <c r="AB6" s="14"/>
      <c r="AC6" s="2"/>
      <c r="AD6" s="2"/>
      <c r="AE6" s="2"/>
    </row>
    <row r="7" customFormat="false" ht="12" hidden="false" customHeight="true" outlineLevel="0" collapsed="false">
      <c r="A7" s="5"/>
      <c r="B7" s="8"/>
      <c r="C7" s="9"/>
      <c r="D7" s="9"/>
      <c r="E7" s="2"/>
      <c r="F7" s="52" t="str">
        <f aca="false">'NNG-Oct'!F7</f>
        <v>Act</v>
      </c>
      <c r="G7" s="52" t="str">
        <f aca="false">'NNG-Oct'!G7</f>
        <v>Act</v>
      </c>
      <c r="H7" s="52" t="str">
        <f aca="false">'NNG-Oct'!H7</f>
        <v>Act</v>
      </c>
      <c r="I7" s="52" t="str">
        <f aca="false">'NNG-Oct'!I7</f>
        <v>Act</v>
      </c>
      <c r="J7" s="52" t="str">
        <f aca="false">'NNG-Oct'!J7</f>
        <v>Act</v>
      </c>
      <c r="K7" s="52" t="str">
        <f aca="false">'NNG-Oct'!K7</f>
        <v>B.C.</v>
      </c>
      <c r="L7" s="52" t="str">
        <f aca="false">'NNG-Oct'!L7</f>
        <v>Act</v>
      </c>
      <c r="M7" s="52" t="str">
        <f aca="false">'NNG-Oct'!M7</f>
        <v>Act</v>
      </c>
      <c r="N7" s="52" t="str">
        <f aca="false">'NNG-Oct'!N7</f>
        <v>Act</v>
      </c>
      <c r="O7" s="52" t="str">
        <f aca="false">'NNG-Oct'!O7</f>
        <v>Act</v>
      </c>
      <c r="P7" s="52" t="str">
        <f aca="false">'NNG-Oct'!P7</f>
        <v>Act</v>
      </c>
      <c r="Q7" s="52" t="str">
        <f aca="false">'NNG-Oct'!Q7</f>
        <v>Act</v>
      </c>
      <c r="R7" s="52" t="str">
        <f aca="false">'NNG-Oct'!R7</f>
        <v>Act</v>
      </c>
      <c r="S7" s="52" t="str">
        <f aca="false">'NNG-Oct'!S7</f>
        <v>Act</v>
      </c>
      <c r="T7" s="52" t="str">
        <f aca="false">'NNG-Oct'!T7</f>
        <v>Act</v>
      </c>
      <c r="U7" s="52" t="str">
        <f aca="false">'NNG-Oct'!U7</f>
        <v>Act</v>
      </c>
      <c r="V7" s="52" t="str">
        <f aca="false">'NNG-Oct'!V7</f>
        <v>Act</v>
      </c>
      <c r="W7" s="52" t="str">
        <f aca="false">'NNG-Oct'!W7</f>
        <v>Act</v>
      </c>
      <c r="X7" s="52" t="str">
        <f aca="false">'NNG-Oct'!X7</f>
        <v>Act</v>
      </c>
      <c r="Y7" s="52" t="str">
        <f aca="false">'NNG-Oct'!Y7</f>
        <v>Act</v>
      </c>
      <c r="Z7" s="52" t="str">
        <f aca="false">'NNG-Oct'!Z7</f>
        <v>Act</v>
      </c>
      <c r="AA7" s="52" t="str">
        <f aca="false">'NNG-Oct'!AA7</f>
        <v>Act</v>
      </c>
      <c r="AB7" s="52" t="str">
        <f aca="false">'NNG-Oct'!AB7</f>
        <v>Act</v>
      </c>
      <c r="AC7" s="52"/>
      <c r="AD7" s="52" t="str">
        <f aca="false">'NNG-Oct'!AD7</f>
        <v>ACT.</v>
      </c>
      <c r="AE7" s="2"/>
    </row>
    <row r="8" customFormat="false" ht="15" hidden="false" customHeight="true" outlineLevel="0" collapsed="false">
      <c r="A8" s="2"/>
      <c r="B8" s="2"/>
      <c r="C8" s="2"/>
      <c r="D8" s="2"/>
      <c r="E8" s="5"/>
      <c r="F8" s="52" t="str">
        <f aca="false">'NNG-Oct'!F8</f>
        <v>Mon</v>
      </c>
      <c r="G8" s="52" t="str">
        <f aca="false">'NNG-Oct'!G8</f>
        <v>Tue</v>
      </c>
      <c r="H8" s="52" t="str">
        <f aca="false">'NNG-Oct'!H8</f>
        <v>Wed</v>
      </c>
      <c r="I8" s="52" t="str">
        <f aca="false">'NNG-Oct'!I8</f>
        <v>Thu</v>
      </c>
      <c r="J8" s="52" t="str">
        <f aca="false">'NNG-Oct'!J8</f>
        <v>Fri</v>
      </c>
      <c r="K8" s="52" t="str">
        <f aca="false">'NNG-Oct'!K8</f>
        <v>Mon</v>
      </c>
      <c r="L8" s="52" t="str">
        <f aca="false">'NNG-Oct'!L8</f>
        <v>Tue</v>
      </c>
      <c r="M8" s="52" t="str">
        <f aca="false">'NNG-Oct'!M8</f>
        <v>Wed</v>
      </c>
      <c r="N8" s="52" t="str">
        <f aca="false">'NNG-Oct'!N8</f>
        <v>Thu</v>
      </c>
      <c r="O8" s="52" t="str">
        <f aca="false">'NNG-Oct'!O8</f>
        <v>Fri</v>
      </c>
      <c r="P8" s="52" t="str">
        <f aca="false">'NNG-Oct'!P8</f>
        <v>Mon</v>
      </c>
      <c r="Q8" s="52" t="str">
        <f aca="false">'NNG-Oct'!Q8</f>
        <v>Tue</v>
      </c>
      <c r="R8" s="52" t="str">
        <f aca="false">'NNG-Oct'!R8</f>
        <v>Wed</v>
      </c>
      <c r="S8" s="52" t="str">
        <f aca="false">'NNG-Oct'!S8</f>
        <v>Thu</v>
      </c>
      <c r="T8" s="52" t="str">
        <f aca="false">'NNG-Oct'!T8</f>
        <v>Fri</v>
      </c>
      <c r="U8" s="52" t="str">
        <f aca="false">'NNG-Oct'!U8</f>
        <v>Mon</v>
      </c>
      <c r="V8" s="52" t="str">
        <f aca="false">'NNG-Oct'!V8</f>
        <v>Tue</v>
      </c>
      <c r="W8" s="52" t="str">
        <f aca="false">'NNG-Oct'!W8</f>
        <v>Wed</v>
      </c>
      <c r="X8" s="52" t="str">
        <f aca="false">'NNG-Oct'!X8</f>
        <v>Thu</v>
      </c>
      <c r="Y8" s="52" t="str">
        <f aca="false">'NNG-Oct'!Y8</f>
        <v>Fri</v>
      </c>
      <c r="Z8" s="52" t="str">
        <f aca="false">'NNG-Oct'!Z8</f>
        <v>Mon</v>
      </c>
      <c r="AA8" s="52" t="str">
        <f aca="false">'NNG-Oct'!AA8</f>
        <v>Tue</v>
      </c>
      <c r="AB8" s="52" t="str">
        <f aca="false">'NNG-Oct'!AB8</f>
        <v>Wed</v>
      </c>
      <c r="AC8" s="52" t="str">
        <f aca="false">'NNG-Oct'!AC8</f>
        <v>OCT.</v>
      </c>
      <c r="AD8" s="52" t="str">
        <f aca="false">'NNG-Oct'!AD8</f>
        <v>10/1 Thru</v>
      </c>
      <c r="AE8" s="2"/>
    </row>
    <row r="9" customFormat="false" ht="15" hidden="false" customHeight="true" outlineLevel="0" collapsed="false">
      <c r="A9" s="2"/>
      <c r="B9" s="2"/>
      <c r="C9" s="15"/>
      <c r="D9" s="2"/>
      <c r="E9" s="16"/>
      <c r="F9" s="53" t="str">
        <f aca="false">'NNG-Oct'!F9</f>
        <v>10/1</v>
      </c>
      <c r="G9" s="53" t="str">
        <f aca="false">'NNG-Oct'!G9</f>
        <v>10/2</v>
      </c>
      <c r="H9" s="53" t="str">
        <f aca="false">'NNG-Oct'!H9</f>
        <v>10/3</v>
      </c>
      <c r="I9" s="53" t="str">
        <f aca="false">'NNG-Oct'!I9</f>
        <v>10/4</v>
      </c>
      <c r="J9" s="53" t="str">
        <f aca="false">'NNG-Oct'!J9</f>
        <v>10/5</v>
      </c>
      <c r="K9" s="53" t="str">
        <f aca="false">'NNG-Oct'!K9</f>
        <v>10/8</v>
      </c>
      <c r="L9" s="53" t="str">
        <f aca="false">'NNG-Oct'!L9</f>
        <v>10/9</v>
      </c>
      <c r="M9" s="53" t="str">
        <f aca="false">'NNG-Oct'!M9</f>
        <v>10/10</v>
      </c>
      <c r="N9" s="53" t="str">
        <f aca="false">'NNG-Oct'!N9</f>
        <v>10/11</v>
      </c>
      <c r="O9" s="53" t="str">
        <f aca="false">'NNG-Oct'!O9</f>
        <v>10/12</v>
      </c>
      <c r="P9" s="53" t="str">
        <f aca="false">'NNG-Oct'!P9</f>
        <v>10/15</v>
      </c>
      <c r="Q9" s="53" t="str">
        <f aca="false">'NNG-Oct'!Q9</f>
        <v>10/16</v>
      </c>
      <c r="R9" s="53" t="str">
        <f aca="false">'NNG-Oct'!R9</f>
        <v>10/17</v>
      </c>
      <c r="S9" s="53" t="str">
        <f aca="false">'NNG-Oct'!S9</f>
        <v>10/18</v>
      </c>
      <c r="T9" s="53" t="str">
        <f aca="false">'NNG-Oct'!T9</f>
        <v>10/19</v>
      </c>
      <c r="U9" s="53" t="str">
        <f aca="false">'NNG-Oct'!U9</f>
        <v>10/22</v>
      </c>
      <c r="V9" s="53" t="str">
        <f aca="false">'NNG-Oct'!V9</f>
        <v>10/23</v>
      </c>
      <c r="W9" s="53" t="str">
        <f aca="false">'NNG-Oct'!W9</f>
        <v>10/24</v>
      </c>
      <c r="X9" s="53" t="str">
        <f aca="false">'NNG-Oct'!X9</f>
        <v>10/25</v>
      </c>
      <c r="Y9" s="53" t="str">
        <f aca="false">'NNG-Oct'!Y9</f>
        <v>10/26</v>
      </c>
      <c r="Z9" s="53" t="str">
        <f aca="false">'NNG-Oct'!Z9</f>
        <v>10/29</v>
      </c>
      <c r="AA9" s="53" t="str">
        <f aca="false">'NNG-Oct'!AA9</f>
        <v>10/30</v>
      </c>
      <c r="AB9" s="53" t="str">
        <f aca="false">'NNG-Oct'!AB9</f>
        <v>10/31</v>
      </c>
      <c r="AC9" s="53" t="str">
        <f aca="false">'NNG-Oct'!AC9</f>
        <v>TOTAL</v>
      </c>
      <c r="AD9" s="53" t="str">
        <f aca="false">'NNG-Oct'!AD9</f>
        <v>10/30</v>
      </c>
      <c r="AE9" s="2"/>
    </row>
    <row r="10" customFormat="false" ht="15" hidden="false" customHeight="true" outlineLevel="0" collapsed="false">
      <c r="A10" s="20" t="s">
        <v>37</v>
      </c>
      <c r="B10" s="21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3" t="s">
        <v>38</v>
      </c>
      <c r="AD10" s="2"/>
      <c r="AE10" s="2"/>
    </row>
    <row r="11" customFormat="false" ht="15" hidden="false" customHeight="true" outlineLevel="0" collapsed="false">
      <c r="A11" s="21"/>
      <c r="B11" s="15" t="s">
        <v>39</v>
      </c>
      <c r="C11" s="2"/>
      <c r="D11" s="2"/>
      <c r="E11" s="2"/>
      <c r="F11" s="25" t="n">
        <v>0</v>
      </c>
      <c r="G11" s="25" t="n">
        <v>0</v>
      </c>
      <c r="H11" s="25" t="n">
        <v>0</v>
      </c>
      <c r="I11" s="25" t="n">
        <v>0</v>
      </c>
      <c r="J11" s="25" t="n">
        <v>0</v>
      </c>
      <c r="K11" s="24" t="s">
        <v>40</v>
      </c>
      <c r="L11" s="25" t="n">
        <v>0</v>
      </c>
      <c r="M11" s="25" t="n">
        <v>0</v>
      </c>
      <c r="N11" s="25" t="n">
        <v>0.9</v>
      </c>
      <c r="O11" s="25" t="n">
        <v>9.6</v>
      </c>
      <c r="P11" s="25" t="n">
        <v>0.1</v>
      </c>
      <c r="Q11" s="25" t="n">
        <v>0.3</v>
      </c>
      <c r="R11" s="25" t="n">
        <v>0.2</v>
      </c>
      <c r="S11" s="25" t="n">
        <v>0</v>
      </c>
      <c r="T11" s="25" t="n">
        <v>0</v>
      </c>
      <c r="U11" s="25" t="n">
        <v>0</v>
      </c>
      <c r="V11" s="25" t="n">
        <v>0</v>
      </c>
      <c r="W11" s="25" t="n">
        <v>0</v>
      </c>
      <c r="X11" s="25" t="n">
        <v>0</v>
      </c>
      <c r="Y11" s="25" t="n">
        <v>0.1</v>
      </c>
      <c r="Z11" s="25" t="n">
        <v>0</v>
      </c>
      <c r="AA11" s="25" t="n">
        <v>0</v>
      </c>
      <c r="AB11" s="27" t="n">
        <f aca="false">AC11-SUM(F11:AA11)</f>
        <v>0.199999999999999</v>
      </c>
      <c r="AC11" s="28" t="n">
        <f aca="false">13.6-2.2</f>
        <v>11.4</v>
      </c>
      <c r="AD11" s="29" t="n">
        <f aca="false">SUM(F11:AA11)</f>
        <v>11.2</v>
      </c>
      <c r="AE11" s="2"/>
    </row>
    <row r="12" customFormat="false" ht="15" hidden="false" customHeight="true" outlineLevel="0" collapsed="false">
      <c r="A12" s="21"/>
      <c r="B12" s="15"/>
      <c r="C12" s="15" t="s">
        <v>42</v>
      </c>
      <c r="D12" s="2"/>
      <c r="E12" s="2"/>
      <c r="F12" s="25" t="n">
        <v>0</v>
      </c>
      <c r="G12" s="25" t="n">
        <v>0</v>
      </c>
      <c r="H12" s="25" t="n">
        <v>0</v>
      </c>
      <c r="I12" s="25" t="n">
        <v>0</v>
      </c>
      <c r="J12" s="25" t="n">
        <v>0</v>
      </c>
      <c r="K12" s="24" t="s">
        <v>40</v>
      </c>
      <c r="L12" s="25" t="n">
        <v>0.2</v>
      </c>
      <c r="M12" s="25" t="n">
        <v>0</v>
      </c>
      <c r="N12" s="25" t="n">
        <v>0</v>
      </c>
      <c r="O12" s="25" t="n">
        <v>0</v>
      </c>
      <c r="P12" s="25" t="n">
        <v>0</v>
      </c>
      <c r="Q12" s="25" t="n">
        <v>0</v>
      </c>
      <c r="R12" s="25" t="n">
        <v>0</v>
      </c>
      <c r="S12" s="25" t="n">
        <v>0</v>
      </c>
      <c r="T12" s="25" t="n">
        <v>0</v>
      </c>
      <c r="U12" s="25" t="n">
        <v>0</v>
      </c>
      <c r="V12" s="25" t="n">
        <v>0</v>
      </c>
      <c r="W12" s="25" t="n">
        <v>0</v>
      </c>
      <c r="X12" s="25" t="n">
        <v>0</v>
      </c>
      <c r="Y12" s="25" t="n">
        <v>0</v>
      </c>
      <c r="Z12" s="25" t="n">
        <v>0.1</v>
      </c>
      <c r="AA12" s="25" t="n">
        <v>0</v>
      </c>
      <c r="AB12" s="27" t="n">
        <f aca="false">AC12-SUM(F12:AA12)</f>
        <v>0</v>
      </c>
      <c r="AC12" s="25" t="n">
        <v>0.3</v>
      </c>
      <c r="AD12" s="29" t="n">
        <f aca="false">SUM(F12:AA12)</f>
        <v>0.3</v>
      </c>
      <c r="AE12" s="2"/>
    </row>
    <row r="13" customFormat="false" ht="15" hidden="false" customHeight="true" outlineLevel="0" collapsed="false">
      <c r="A13" s="21"/>
      <c r="B13" s="15"/>
      <c r="C13" s="15" t="s">
        <v>345</v>
      </c>
      <c r="D13" s="2"/>
      <c r="E13" s="2"/>
      <c r="F13" s="25" t="n">
        <v>0</v>
      </c>
      <c r="G13" s="25" t="n">
        <v>0</v>
      </c>
      <c r="H13" s="25" t="n">
        <v>0</v>
      </c>
      <c r="I13" s="25" t="n">
        <v>0</v>
      </c>
      <c r="J13" s="25" t="n">
        <v>0</v>
      </c>
      <c r="K13" s="24" t="s">
        <v>40</v>
      </c>
      <c r="L13" s="25" t="n">
        <v>0</v>
      </c>
      <c r="M13" s="25" t="n">
        <v>0</v>
      </c>
      <c r="N13" s="25" t="n">
        <v>0</v>
      </c>
      <c r="O13" s="25" t="n">
        <v>0</v>
      </c>
      <c r="P13" s="25" t="n">
        <v>0</v>
      </c>
      <c r="Q13" s="25" t="n">
        <v>0</v>
      </c>
      <c r="R13" s="25" t="n">
        <v>0</v>
      </c>
      <c r="S13" s="25" t="n">
        <v>0</v>
      </c>
      <c r="T13" s="25" t="n">
        <v>0</v>
      </c>
      <c r="U13" s="25" t="n">
        <v>0</v>
      </c>
      <c r="V13" s="25" t="n">
        <v>0</v>
      </c>
      <c r="W13" s="25" t="n">
        <v>0</v>
      </c>
      <c r="X13" s="25" t="n">
        <v>1.7</v>
      </c>
      <c r="Y13" s="25" t="n">
        <v>0</v>
      </c>
      <c r="Z13" s="25" t="n">
        <v>0</v>
      </c>
      <c r="AA13" s="25" t="n">
        <v>0</v>
      </c>
      <c r="AB13" s="27" t="n">
        <f aca="false">AC13-SUM(F13:AA13)</f>
        <v>0</v>
      </c>
      <c r="AC13" s="25" t="n">
        <v>1.7</v>
      </c>
      <c r="AD13" s="29" t="n">
        <f aca="false">SUM(F13:AA13)</f>
        <v>1.7</v>
      </c>
      <c r="AE13" s="2"/>
    </row>
    <row r="14" customFormat="false" ht="15" hidden="false" customHeight="true" outlineLevel="0" collapsed="false">
      <c r="A14" s="21"/>
      <c r="B14" s="15" t="s">
        <v>72</v>
      </c>
      <c r="C14" s="2"/>
      <c r="D14" s="2"/>
      <c r="E14" s="2"/>
      <c r="F14" s="25" t="n">
        <v>0</v>
      </c>
      <c r="G14" s="25" t="n">
        <v>0</v>
      </c>
      <c r="H14" s="25" t="n">
        <v>0</v>
      </c>
      <c r="I14" s="25" t="n">
        <v>0</v>
      </c>
      <c r="J14" s="25" t="n">
        <v>0</v>
      </c>
      <c r="K14" s="24" t="s">
        <v>40</v>
      </c>
      <c r="L14" s="25" t="n">
        <v>0</v>
      </c>
      <c r="M14" s="25" t="n">
        <v>0</v>
      </c>
      <c r="N14" s="25" t="n">
        <v>0</v>
      </c>
      <c r="O14" s="25" t="n">
        <v>0</v>
      </c>
      <c r="P14" s="25" t="n">
        <v>0</v>
      </c>
      <c r="Q14" s="25" t="n">
        <v>0</v>
      </c>
      <c r="R14" s="25" t="n">
        <v>0</v>
      </c>
      <c r="S14" s="25" t="n">
        <v>0</v>
      </c>
      <c r="T14" s="25" t="n">
        <v>0</v>
      </c>
      <c r="U14" s="25" t="n">
        <v>0</v>
      </c>
      <c r="V14" s="25" t="n">
        <v>0</v>
      </c>
      <c r="W14" s="25" t="n">
        <v>0</v>
      </c>
      <c r="X14" s="25" t="n">
        <v>1.4</v>
      </c>
      <c r="Y14" s="25" t="n">
        <v>0</v>
      </c>
      <c r="Z14" s="25" t="n">
        <v>0</v>
      </c>
      <c r="AA14" s="25" t="n">
        <v>0</v>
      </c>
      <c r="AB14" s="27" t="n">
        <f aca="false">AC14-SUM(F14:AA14)</f>
        <v>0</v>
      </c>
      <c r="AC14" s="25" t="n">
        <v>1.4</v>
      </c>
      <c r="AD14" s="29" t="n">
        <f aca="false">SUM(F14:AA14)</f>
        <v>1.4</v>
      </c>
      <c r="AE14" s="2"/>
    </row>
    <row r="15" customFormat="false" ht="15" hidden="false" customHeight="true" outlineLevel="0" collapsed="false">
      <c r="A15" s="21"/>
      <c r="B15" s="15" t="s">
        <v>73</v>
      </c>
      <c r="C15" s="2"/>
      <c r="D15" s="2"/>
      <c r="E15" s="2"/>
      <c r="F15" s="25" t="n">
        <v>0</v>
      </c>
      <c r="G15" s="25" t="n">
        <v>0</v>
      </c>
      <c r="H15" s="25" t="n">
        <v>0</v>
      </c>
      <c r="I15" s="25" t="n">
        <v>0</v>
      </c>
      <c r="J15" s="25" t="n">
        <v>0</v>
      </c>
      <c r="K15" s="24" t="s">
        <v>40</v>
      </c>
      <c r="L15" s="25" t="n">
        <v>0</v>
      </c>
      <c r="M15" s="25" t="n">
        <v>0</v>
      </c>
      <c r="N15" s="25" t="n">
        <v>0</v>
      </c>
      <c r="O15" s="25" t="n">
        <v>0</v>
      </c>
      <c r="P15" s="25" t="n">
        <v>0</v>
      </c>
      <c r="Q15" s="25" t="n">
        <v>0</v>
      </c>
      <c r="R15" s="25" t="n">
        <v>0</v>
      </c>
      <c r="S15" s="25" t="n">
        <v>0</v>
      </c>
      <c r="T15" s="25" t="n">
        <v>0</v>
      </c>
      <c r="U15" s="25" t="n">
        <v>0</v>
      </c>
      <c r="V15" s="25" t="n">
        <v>0</v>
      </c>
      <c r="W15" s="25" t="n">
        <v>0</v>
      </c>
      <c r="X15" s="25" t="n">
        <v>0</v>
      </c>
      <c r="Y15" s="25" t="n">
        <v>0</v>
      </c>
      <c r="Z15" s="25" t="n">
        <v>0</v>
      </c>
      <c r="AA15" s="25" t="n">
        <v>0</v>
      </c>
      <c r="AB15" s="27" t="n">
        <f aca="false">AC15-SUM(F15:AA15)</f>
        <v>0</v>
      </c>
      <c r="AC15" s="25" t="n">
        <v>0</v>
      </c>
      <c r="AD15" s="29" t="n">
        <f aca="false">SUM(F15:AA15)</f>
        <v>0</v>
      </c>
      <c r="AE15" s="2"/>
    </row>
    <row r="16" customFormat="false" ht="15" hidden="false" customHeight="true" outlineLevel="0" collapsed="false">
      <c r="A16" s="21"/>
      <c r="B16" s="15" t="s">
        <v>224</v>
      </c>
      <c r="C16" s="2"/>
      <c r="D16" s="2"/>
      <c r="E16" s="2"/>
      <c r="F16" s="25" t="n">
        <v>0</v>
      </c>
      <c r="G16" s="25" t="n">
        <v>0</v>
      </c>
      <c r="H16" s="25" t="n">
        <v>0</v>
      </c>
      <c r="I16" s="25" t="n">
        <v>0</v>
      </c>
      <c r="J16" s="25" t="n">
        <v>0</v>
      </c>
      <c r="K16" s="24" t="s">
        <v>40</v>
      </c>
      <c r="L16" s="25" t="n">
        <v>0</v>
      </c>
      <c r="M16" s="25" t="n">
        <v>0</v>
      </c>
      <c r="N16" s="25" t="n">
        <v>0.1</v>
      </c>
      <c r="O16" s="25" t="n">
        <v>1.2</v>
      </c>
      <c r="P16" s="25" t="n">
        <v>0</v>
      </c>
      <c r="Q16" s="25" t="n">
        <v>0</v>
      </c>
      <c r="R16" s="25" t="n">
        <v>0</v>
      </c>
      <c r="S16" s="25" t="n">
        <v>0</v>
      </c>
      <c r="T16" s="25" t="n">
        <v>0</v>
      </c>
      <c r="U16" s="25" t="n">
        <v>0</v>
      </c>
      <c r="V16" s="25" t="n">
        <v>0</v>
      </c>
      <c r="W16" s="25" t="n">
        <v>0</v>
      </c>
      <c r="X16" s="25" t="n">
        <v>0</v>
      </c>
      <c r="Y16" s="25" t="n">
        <v>0</v>
      </c>
      <c r="Z16" s="25" t="n">
        <v>0</v>
      </c>
      <c r="AA16" s="25" t="n">
        <v>0</v>
      </c>
      <c r="AB16" s="27" t="n">
        <f aca="false">AC16-SUM(F16:AA16)</f>
        <v>0</v>
      </c>
      <c r="AC16" s="25" t="n">
        <v>1.3</v>
      </c>
      <c r="AD16" s="29" t="n">
        <f aca="false">SUM(F16:AA16)</f>
        <v>1.3</v>
      </c>
      <c r="AE16" s="2"/>
    </row>
    <row r="17" customFormat="false" ht="15" hidden="false" customHeight="true" outlineLevel="0" collapsed="false">
      <c r="A17" s="21"/>
      <c r="B17" s="15" t="s">
        <v>80</v>
      </c>
      <c r="C17" s="2"/>
      <c r="D17" s="2"/>
      <c r="E17" s="2"/>
      <c r="F17" s="25" t="n">
        <v>0</v>
      </c>
      <c r="G17" s="25" t="n">
        <v>0</v>
      </c>
      <c r="H17" s="25" t="n">
        <v>0</v>
      </c>
      <c r="I17" s="25" t="n">
        <v>0</v>
      </c>
      <c r="J17" s="25" t="n">
        <v>0</v>
      </c>
      <c r="K17" s="24" t="s">
        <v>40</v>
      </c>
      <c r="L17" s="25" t="n">
        <v>0</v>
      </c>
      <c r="M17" s="25" t="n">
        <v>0</v>
      </c>
      <c r="N17" s="25" t="n">
        <v>0</v>
      </c>
      <c r="O17" s="25" t="n">
        <v>0</v>
      </c>
      <c r="P17" s="25" t="n">
        <v>0</v>
      </c>
      <c r="Q17" s="25" t="n">
        <v>0</v>
      </c>
      <c r="R17" s="25" t="n">
        <v>0</v>
      </c>
      <c r="S17" s="25" t="n">
        <v>0</v>
      </c>
      <c r="T17" s="25" t="n">
        <v>0</v>
      </c>
      <c r="U17" s="25" t="n">
        <v>0</v>
      </c>
      <c r="V17" s="25" t="n">
        <v>1.2</v>
      </c>
      <c r="W17" s="25" t="n">
        <v>0</v>
      </c>
      <c r="X17" s="25" t="n">
        <v>0</v>
      </c>
      <c r="Y17" s="25" t="n">
        <v>0</v>
      </c>
      <c r="Z17" s="25" t="n">
        <v>0</v>
      </c>
      <c r="AA17" s="25" t="n">
        <v>0</v>
      </c>
      <c r="AB17" s="27" t="n">
        <f aca="false">AC17-SUM(F17:AA17)</f>
        <v>0</v>
      </c>
      <c r="AC17" s="25" t="n">
        <v>1.2</v>
      </c>
      <c r="AD17" s="29" t="n">
        <f aca="false">SUM(F17:AA17)</f>
        <v>1.2</v>
      </c>
      <c r="AE17" s="2"/>
    </row>
    <row r="18" customFormat="false" ht="15" hidden="false" customHeight="true" outlineLevel="0" collapsed="false">
      <c r="A18" s="21"/>
      <c r="B18" s="15" t="s">
        <v>74</v>
      </c>
      <c r="C18" s="2"/>
      <c r="D18" s="2"/>
      <c r="E18" s="2"/>
      <c r="F18" s="25" t="n">
        <v>0</v>
      </c>
      <c r="G18" s="25" t="n">
        <v>0</v>
      </c>
      <c r="H18" s="25" t="n">
        <v>0</v>
      </c>
      <c r="I18" s="25" t="n">
        <v>0</v>
      </c>
      <c r="J18" s="25" t="n">
        <v>0</v>
      </c>
      <c r="K18" s="24" t="s">
        <v>40</v>
      </c>
      <c r="L18" s="25" t="n">
        <v>0</v>
      </c>
      <c r="M18" s="25" t="n">
        <v>0</v>
      </c>
      <c r="N18" s="25" t="n">
        <v>0</v>
      </c>
      <c r="O18" s="25" t="n">
        <v>0</v>
      </c>
      <c r="P18" s="25" t="n">
        <v>0</v>
      </c>
      <c r="Q18" s="25" t="n">
        <v>0</v>
      </c>
      <c r="R18" s="25" t="n">
        <v>0</v>
      </c>
      <c r="S18" s="25" t="n">
        <v>0</v>
      </c>
      <c r="T18" s="25" t="n">
        <v>0</v>
      </c>
      <c r="U18" s="25" t="n">
        <v>0</v>
      </c>
      <c r="V18" s="25" t="n">
        <v>0</v>
      </c>
      <c r="W18" s="25" t="n">
        <v>0</v>
      </c>
      <c r="X18" s="25" t="n">
        <v>0</v>
      </c>
      <c r="Y18" s="25" t="n">
        <v>0</v>
      </c>
      <c r="Z18" s="25" t="n">
        <v>0</v>
      </c>
      <c r="AA18" s="25" t="n">
        <v>0</v>
      </c>
      <c r="AB18" s="27" t="n">
        <f aca="false">AC18-SUM(F18:AA18)</f>
        <v>0</v>
      </c>
      <c r="AC18" s="25" t="n">
        <v>0</v>
      </c>
      <c r="AD18" s="29" t="n">
        <f aca="false">SUM(F18:AA18)</f>
        <v>0</v>
      </c>
      <c r="AE18" s="2"/>
    </row>
    <row r="19" customFormat="false" ht="15" hidden="false" customHeight="true" outlineLevel="0" collapsed="false">
      <c r="A19" s="21"/>
      <c r="B19" s="15" t="s">
        <v>76</v>
      </c>
      <c r="C19" s="2"/>
      <c r="D19" s="2"/>
      <c r="E19" s="2"/>
      <c r="F19" s="25" t="n">
        <v>0</v>
      </c>
      <c r="G19" s="25" t="n">
        <v>0</v>
      </c>
      <c r="H19" s="25" t="n">
        <v>0</v>
      </c>
      <c r="I19" s="25" t="n">
        <v>0</v>
      </c>
      <c r="J19" s="25" t="n">
        <v>0</v>
      </c>
      <c r="K19" s="24" t="s">
        <v>40</v>
      </c>
      <c r="L19" s="25" t="n">
        <v>0</v>
      </c>
      <c r="M19" s="25" t="n">
        <v>0</v>
      </c>
      <c r="N19" s="25" t="n">
        <v>0</v>
      </c>
      <c r="O19" s="25" t="n">
        <v>0</v>
      </c>
      <c r="P19" s="25" t="n">
        <v>0</v>
      </c>
      <c r="Q19" s="25" t="n">
        <v>0</v>
      </c>
      <c r="R19" s="25" t="n">
        <v>0</v>
      </c>
      <c r="S19" s="25" t="n">
        <v>0</v>
      </c>
      <c r="T19" s="25" t="n">
        <v>0</v>
      </c>
      <c r="U19" s="25" t="n">
        <v>0</v>
      </c>
      <c r="V19" s="25" t="n">
        <v>0</v>
      </c>
      <c r="W19" s="25" t="n">
        <v>0</v>
      </c>
      <c r="X19" s="25" t="n">
        <v>0</v>
      </c>
      <c r="Y19" s="25" t="n">
        <v>0</v>
      </c>
      <c r="Z19" s="25" t="n">
        <v>0</v>
      </c>
      <c r="AA19" s="25" t="n">
        <v>0</v>
      </c>
      <c r="AB19" s="27" t="n">
        <f aca="false">AC19-SUM(F19:AA19)</f>
        <v>0</v>
      </c>
      <c r="AC19" s="25" t="n">
        <v>0</v>
      </c>
      <c r="AD19" s="29" t="n">
        <f aca="false">SUM(F19:AA19)</f>
        <v>0</v>
      </c>
      <c r="AE19" s="2"/>
    </row>
    <row r="20" customFormat="false" ht="15" hidden="false" customHeight="true" outlineLevel="0" collapsed="false">
      <c r="A20" s="21"/>
      <c r="B20" s="15" t="s">
        <v>65</v>
      </c>
      <c r="C20" s="2"/>
      <c r="D20" s="2"/>
      <c r="E20" s="2"/>
      <c r="F20" s="33" t="n">
        <v>0</v>
      </c>
      <c r="G20" s="33" t="n">
        <v>0</v>
      </c>
      <c r="H20" s="33" t="n">
        <v>0</v>
      </c>
      <c r="I20" s="33" t="n">
        <v>0</v>
      </c>
      <c r="J20" s="33" t="n">
        <v>0</v>
      </c>
      <c r="K20" s="32" t="s">
        <v>40</v>
      </c>
      <c r="L20" s="33" t="n">
        <v>0</v>
      </c>
      <c r="M20" s="33" t="n">
        <v>0</v>
      </c>
      <c r="N20" s="33" t="n">
        <v>0</v>
      </c>
      <c r="O20" s="33" t="n">
        <v>0</v>
      </c>
      <c r="P20" s="33" t="n">
        <v>0</v>
      </c>
      <c r="Q20" s="33" t="n">
        <v>0</v>
      </c>
      <c r="R20" s="33" t="n">
        <v>0</v>
      </c>
      <c r="S20" s="33" t="n">
        <v>0</v>
      </c>
      <c r="T20" s="33" t="n">
        <v>0</v>
      </c>
      <c r="U20" s="33" t="n">
        <v>0</v>
      </c>
      <c r="V20" s="33" t="n">
        <v>0</v>
      </c>
      <c r="W20" s="33" t="n">
        <v>0</v>
      </c>
      <c r="X20" s="33" t="n">
        <v>0</v>
      </c>
      <c r="Y20" s="33" t="n">
        <v>0</v>
      </c>
      <c r="Z20" s="33" t="n">
        <v>0</v>
      </c>
      <c r="AA20" s="33" t="n">
        <v>0</v>
      </c>
      <c r="AB20" s="34" t="n">
        <f aca="false">AC20-SUM(F20:AA20)</f>
        <v>0</v>
      </c>
      <c r="AC20" s="33" t="n">
        <v>0</v>
      </c>
      <c r="AD20" s="35" t="n">
        <f aca="false">SUM(F20:AA20)</f>
        <v>0</v>
      </c>
      <c r="AE20" s="2"/>
    </row>
    <row r="21" customFormat="false" ht="3.95" hidden="false" customHeight="true" outlineLevel="0" collapsed="false">
      <c r="A21" s="21"/>
      <c r="B21" s="2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22"/>
      <c r="AE21" s="2"/>
    </row>
    <row r="22" customFormat="false" ht="15" hidden="false" customHeight="true" outlineLevel="0" collapsed="false">
      <c r="A22" s="21"/>
      <c r="B22" s="21"/>
      <c r="C22" s="20" t="s">
        <v>50</v>
      </c>
      <c r="D22" s="2"/>
      <c r="E22" s="2"/>
      <c r="F22" s="37" t="n">
        <f aca="false">SUM(F11:F20)</f>
        <v>0</v>
      </c>
      <c r="G22" s="37" t="n">
        <f aca="false">SUM(G11:G20)</f>
        <v>0</v>
      </c>
      <c r="H22" s="37" t="n">
        <f aca="false">SUM(H11:H20)</f>
        <v>0</v>
      </c>
      <c r="I22" s="37" t="n">
        <f aca="false">SUM(I11:I20)</f>
        <v>0</v>
      </c>
      <c r="J22" s="37" t="n">
        <f aca="false">SUM(J11:J20)</f>
        <v>0</v>
      </c>
      <c r="K22" s="37" t="n">
        <f aca="false">SUM(K11:K20)</f>
        <v>0</v>
      </c>
      <c r="L22" s="37" t="n">
        <f aca="false">SUM(L11:L20)</f>
        <v>0.2</v>
      </c>
      <c r="M22" s="37" t="n">
        <f aca="false">SUM(M11:M20)</f>
        <v>0</v>
      </c>
      <c r="N22" s="37" t="n">
        <f aca="false">SUM(N11:N20)</f>
        <v>1</v>
      </c>
      <c r="O22" s="37" t="n">
        <f aca="false">SUM(O11:O20)</f>
        <v>10.8</v>
      </c>
      <c r="P22" s="37" t="n">
        <f aca="false">SUM(P11:P20)</f>
        <v>0.1</v>
      </c>
      <c r="Q22" s="37" t="n">
        <f aca="false">SUM(Q11:Q20)</f>
        <v>0.3</v>
      </c>
      <c r="R22" s="37" t="n">
        <f aca="false">SUM(R11:R20)</f>
        <v>0.2</v>
      </c>
      <c r="S22" s="37" t="n">
        <f aca="false">SUM(S11:S20)</f>
        <v>0</v>
      </c>
      <c r="T22" s="37" t="n">
        <f aca="false">SUM(T11:T20)</f>
        <v>0</v>
      </c>
      <c r="U22" s="37" t="n">
        <f aca="false">SUM(U11:U20)</f>
        <v>0</v>
      </c>
      <c r="V22" s="37" t="n">
        <f aca="false">SUM(V11:V20)</f>
        <v>1.2</v>
      </c>
      <c r="W22" s="37" t="n">
        <f aca="false">SUM(W11:W20)</f>
        <v>0</v>
      </c>
      <c r="X22" s="37" t="n">
        <f aca="false">SUM(X11:X20)</f>
        <v>3.1</v>
      </c>
      <c r="Y22" s="37" t="n">
        <f aca="false">SUM(Y11:Y20)</f>
        <v>0.1</v>
      </c>
      <c r="Z22" s="37" t="n">
        <f aca="false">SUM(Z11:Z20)</f>
        <v>0.1</v>
      </c>
      <c r="AA22" s="37" t="n">
        <f aca="false">SUM(AA11:AA20)</f>
        <v>0</v>
      </c>
      <c r="AB22" s="37" t="n">
        <f aca="false">SUM(AB11:AB20)</f>
        <v>0.199999999999999</v>
      </c>
      <c r="AC22" s="37" t="n">
        <f aca="false">SUM(AC11:AC20)</f>
        <v>17.3</v>
      </c>
      <c r="AD22" s="37" t="n">
        <f aca="false">SUM(AD11:AD20)</f>
        <v>17.1</v>
      </c>
      <c r="AE22" s="2"/>
    </row>
    <row r="23" customFormat="false" ht="15" hidden="false" customHeight="true" outlineLevel="0" collapsed="false">
      <c r="A23" s="21"/>
      <c r="B23" s="2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2"/>
      <c r="AE23" s="2"/>
    </row>
    <row r="24" customFormat="false" ht="15" hidden="false" customHeight="true" outlineLevel="0" collapsed="false">
      <c r="A24" s="20" t="s">
        <v>51</v>
      </c>
      <c r="B24" s="21"/>
      <c r="C24" s="2"/>
      <c r="D24" s="2"/>
      <c r="E24" s="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"/>
    </row>
    <row r="25" customFormat="false" ht="15" hidden="false" customHeight="true" outlineLevel="0" collapsed="false">
      <c r="A25" s="21"/>
      <c r="B25" s="15" t="s">
        <v>77</v>
      </c>
      <c r="C25" s="2"/>
      <c r="D25" s="2"/>
      <c r="E25" s="2"/>
      <c r="F25" s="25" t="n">
        <v>0</v>
      </c>
      <c r="G25" s="25" t="n">
        <v>0</v>
      </c>
      <c r="H25" s="25" t="n">
        <v>0</v>
      </c>
      <c r="I25" s="25" t="n">
        <v>0</v>
      </c>
      <c r="J25" s="25" t="n">
        <v>0</v>
      </c>
      <c r="K25" s="24" t="s">
        <v>40</v>
      </c>
      <c r="L25" s="25" t="n">
        <v>0</v>
      </c>
      <c r="M25" s="25" t="n">
        <v>0</v>
      </c>
      <c r="N25" s="25" t="n">
        <v>0</v>
      </c>
      <c r="O25" s="25" t="n">
        <v>0</v>
      </c>
      <c r="P25" s="25" t="n">
        <v>0</v>
      </c>
      <c r="Q25" s="25" t="n">
        <v>0</v>
      </c>
      <c r="R25" s="25" t="n">
        <v>0</v>
      </c>
      <c r="S25" s="25" t="n">
        <v>0</v>
      </c>
      <c r="T25" s="25" t="n">
        <v>0</v>
      </c>
      <c r="U25" s="25" t="n">
        <v>0</v>
      </c>
      <c r="V25" s="25" t="n">
        <v>0</v>
      </c>
      <c r="W25" s="25" t="n">
        <v>0</v>
      </c>
      <c r="X25" s="25" t="n">
        <v>0</v>
      </c>
      <c r="Y25" s="25" t="n">
        <v>0</v>
      </c>
      <c r="Z25" s="25" t="n">
        <v>0</v>
      </c>
      <c r="AA25" s="25" t="n">
        <v>0</v>
      </c>
      <c r="AB25" s="27" t="n">
        <f aca="false">AC25-SUM(F25:AA25)</f>
        <v>0</v>
      </c>
      <c r="AC25" s="25" t="n">
        <v>0</v>
      </c>
      <c r="AD25" s="29" t="n">
        <f aca="false">SUM(F25:AA25)</f>
        <v>0</v>
      </c>
      <c r="AE25" s="2"/>
    </row>
    <row r="26" customFormat="false" ht="15" hidden="false" customHeight="true" outlineLevel="0" collapsed="false">
      <c r="A26" s="21"/>
      <c r="B26" s="15"/>
      <c r="C26" s="15" t="s">
        <v>78</v>
      </c>
      <c r="D26" s="2"/>
      <c r="E26" s="2"/>
      <c r="F26" s="25" t="n">
        <v>0</v>
      </c>
      <c r="G26" s="25" t="n">
        <v>0</v>
      </c>
      <c r="H26" s="25" t="n">
        <v>0</v>
      </c>
      <c r="I26" s="25" t="n">
        <v>0</v>
      </c>
      <c r="J26" s="25" t="n">
        <v>0</v>
      </c>
      <c r="K26" s="24" t="s">
        <v>40</v>
      </c>
      <c r="L26" s="25" t="n">
        <v>0</v>
      </c>
      <c r="M26" s="25" t="n">
        <v>0</v>
      </c>
      <c r="N26" s="25" t="n">
        <v>0</v>
      </c>
      <c r="O26" s="25" t="n">
        <v>0</v>
      </c>
      <c r="P26" s="25" t="n">
        <v>0</v>
      </c>
      <c r="Q26" s="25" t="n">
        <v>0</v>
      </c>
      <c r="R26" s="25" t="n">
        <v>0</v>
      </c>
      <c r="S26" s="25" t="n">
        <v>0</v>
      </c>
      <c r="T26" s="25" t="n">
        <v>0</v>
      </c>
      <c r="U26" s="25" t="n">
        <v>0</v>
      </c>
      <c r="V26" s="25" t="n">
        <v>0</v>
      </c>
      <c r="W26" s="25" t="n">
        <v>0</v>
      </c>
      <c r="X26" s="25" t="n">
        <v>0</v>
      </c>
      <c r="Y26" s="25" t="n">
        <v>0</v>
      </c>
      <c r="Z26" s="25" t="n">
        <v>0</v>
      </c>
      <c r="AA26" s="25" t="n">
        <v>0</v>
      </c>
      <c r="AB26" s="27" t="n">
        <f aca="false">AC26-SUM(F26:AA26)</f>
        <v>0.3</v>
      </c>
      <c r="AC26" s="28" t="n">
        <f aca="false">0.2+0.1</f>
        <v>0.3</v>
      </c>
      <c r="AD26" s="29" t="n">
        <f aca="false">SUM(F26:AA26)</f>
        <v>0</v>
      </c>
      <c r="AE26" s="2"/>
    </row>
    <row r="27" customFormat="false" ht="15" hidden="false" customHeight="true" outlineLevel="0" collapsed="false">
      <c r="A27" s="21"/>
      <c r="B27" s="15"/>
      <c r="C27" s="15" t="s">
        <v>74</v>
      </c>
      <c r="D27" s="2"/>
      <c r="E27" s="2"/>
      <c r="F27" s="25" t="n">
        <v>0</v>
      </c>
      <c r="G27" s="25" t="n">
        <v>0</v>
      </c>
      <c r="H27" s="25" t="n">
        <v>0</v>
      </c>
      <c r="I27" s="25" t="n">
        <v>0</v>
      </c>
      <c r="J27" s="25" t="n">
        <v>0</v>
      </c>
      <c r="K27" s="24" t="s">
        <v>40</v>
      </c>
      <c r="L27" s="25" t="n">
        <v>0</v>
      </c>
      <c r="M27" s="25" t="n">
        <v>0</v>
      </c>
      <c r="N27" s="25" t="n">
        <v>0</v>
      </c>
      <c r="O27" s="25" t="n">
        <v>0</v>
      </c>
      <c r="P27" s="25" t="n">
        <v>0</v>
      </c>
      <c r="Q27" s="25" t="n">
        <v>0</v>
      </c>
      <c r="R27" s="25" t="n">
        <v>0</v>
      </c>
      <c r="S27" s="25" t="n">
        <v>0</v>
      </c>
      <c r="T27" s="25" t="n">
        <v>0</v>
      </c>
      <c r="U27" s="25" t="n">
        <v>0</v>
      </c>
      <c r="V27" s="25" t="n">
        <v>0</v>
      </c>
      <c r="W27" s="25" t="n">
        <v>0</v>
      </c>
      <c r="X27" s="25" t="n">
        <v>0</v>
      </c>
      <c r="Y27" s="25" t="n">
        <v>0</v>
      </c>
      <c r="Z27" s="25" t="n">
        <v>0</v>
      </c>
      <c r="AA27" s="25" t="n">
        <v>0</v>
      </c>
      <c r="AB27" s="27" t="n">
        <f aca="false">AC27-SUM(F27:AA27)</f>
        <v>0</v>
      </c>
      <c r="AC27" s="25" t="n">
        <v>0</v>
      </c>
      <c r="AD27" s="29" t="n">
        <f aca="false">SUM(F27:AA27)</f>
        <v>0</v>
      </c>
      <c r="AE27" s="2"/>
    </row>
    <row r="28" customFormat="false" ht="15" hidden="false" customHeight="true" outlineLevel="0" collapsed="false">
      <c r="A28" s="21"/>
      <c r="B28" s="15"/>
      <c r="C28" s="15" t="s">
        <v>55</v>
      </c>
      <c r="D28" s="2"/>
      <c r="E28" s="2"/>
      <c r="F28" s="25" t="n">
        <v>0</v>
      </c>
      <c r="G28" s="25" t="n">
        <v>0</v>
      </c>
      <c r="H28" s="25" t="n">
        <v>0</v>
      </c>
      <c r="I28" s="25" t="n">
        <v>0</v>
      </c>
      <c r="J28" s="25" t="n">
        <v>0</v>
      </c>
      <c r="K28" s="24" t="s">
        <v>40</v>
      </c>
      <c r="L28" s="25" t="n">
        <v>0</v>
      </c>
      <c r="M28" s="25" t="n">
        <v>0</v>
      </c>
      <c r="N28" s="25" t="n">
        <v>0</v>
      </c>
      <c r="O28" s="25" t="n">
        <v>0</v>
      </c>
      <c r="P28" s="25" t="n">
        <v>0</v>
      </c>
      <c r="Q28" s="25" t="n">
        <v>0</v>
      </c>
      <c r="R28" s="25" t="n">
        <v>0</v>
      </c>
      <c r="S28" s="25" t="n">
        <v>0</v>
      </c>
      <c r="T28" s="25" t="n">
        <v>0</v>
      </c>
      <c r="U28" s="25" t="n">
        <v>0</v>
      </c>
      <c r="V28" s="25" t="n">
        <v>0</v>
      </c>
      <c r="W28" s="25" t="n">
        <v>0</v>
      </c>
      <c r="X28" s="25" t="n">
        <v>0</v>
      </c>
      <c r="Y28" s="25" t="n">
        <v>0</v>
      </c>
      <c r="Z28" s="25" t="n">
        <v>0</v>
      </c>
      <c r="AA28" s="25" t="n">
        <v>0</v>
      </c>
      <c r="AB28" s="27" t="n">
        <f aca="false">AC28-SUM(F28:AA28)</f>
        <v>0</v>
      </c>
      <c r="AC28" s="25" t="n">
        <v>0</v>
      </c>
      <c r="AD28" s="29" t="n">
        <f aca="false">SUM(F28:AA28)</f>
        <v>0</v>
      </c>
      <c r="AE28" s="2"/>
    </row>
    <row r="29" customFormat="false" ht="15" hidden="false" customHeight="true" outlineLevel="0" collapsed="false">
      <c r="A29" s="21"/>
      <c r="B29" s="15" t="s">
        <v>56</v>
      </c>
      <c r="C29" s="2"/>
      <c r="D29" s="2"/>
      <c r="E29" s="2"/>
      <c r="F29" s="25" t="n">
        <v>0</v>
      </c>
      <c r="G29" s="25" t="n">
        <v>0</v>
      </c>
      <c r="H29" s="25" t="n">
        <v>0</v>
      </c>
      <c r="I29" s="25" t="n">
        <v>0</v>
      </c>
      <c r="J29" s="25" t="n">
        <v>0</v>
      </c>
      <c r="K29" s="24" t="s">
        <v>40</v>
      </c>
      <c r="L29" s="25" t="n">
        <v>0</v>
      </c>
      <c r="M29" s="25" t="n">
        <v>0</v>
      </c>
      <c r="N29" s="25" t="n">
        <v>0</v>
      </c>
      <c r="O29" s="25" t="n">
        <v>0</v>
      </c>
      <c r="P29" s="25" t="n">
        <v>0</v>
      </c>
      <c r="Q29" s="25" t="n">
        <v>0</v>
      </c>
      <c r="R29" s="25" t="n">
        <v>0</v>
      </c>
      <c r="S29" s="25" t="n">
        <v>0</v>
      </c>
      <c r="T29" s="25" t="n">
        <v>0</v>
      </c>
      <c r="U29" s="25" t="n">
        <v>0</v>
      </c>
      <c r="V29" s="25" t="n">
        <v>0</v>
      </c>
      <c r="W29" s="25" t="n">
        <v>0</v>
      </c>
      <c r="X29" s="25" t="n">
        <v>0</v>
      </c>
      <c r="Y29" s="25" t="n">
        <v>0</v>
      </c>
      <c r="Z29" s="25" t="n">
        <v>0</v>
      </c>
      <c r="AA29" s="25" t="n">
        <v>0</v>
      </c>
      <c r="AB29" s="27" t="n">
        <f aca="false">AC29-SUM(F29:AA29)</f>
        <v>0</v>
      </c>
      <c r="AC29" s="25" t="n">
        <v>0</v>
      </c>
      <c r="AD29" s="29" t="n">
        <f aca="false">SUM(F29:AA29)</f>
        <v>0</v>
      </c>
      <c r="AE29" s="2"/>
    </row>
    <row r="30" customFormat="false" ht="15" hidden="false" customHeight="true" outlineLevel="0" collapsed="false">
      <c r="A30" s="21"/>
      <c r="B30" s="15" t="s">
        <v>57</v>
      </c>
      <c r="C30" s="2"/>
      <c r="D30" s="2"/>
      <c r="E30" s="2"/>
      <c r="F30" s="25" t="n">
        <v>0.1</v>
      </c>
      <c r="G30" s="25" t="n">
        <v>0.1</v>
      </c>
      <c r="H30" s="25" t="n">
        <v>0</v>
      </c>
      <c r="I30" s="25" t="n">
        <v>0</v>
      </c>
      <c r="J30" s="25" t="n">
        <v>0.2</v>
      </c>
      <c r="K30" s="24" t="s">
        <v>40</v>
      </c>
      <c r="L30" s="25" t="n">
        <v>0</v>
      </c>
      <c r="M30" s="25" t="n">
        <v>0.2</v>
      </c>
      <c r="N30" s="25" t="n">
        <v>0.3</v>
      </c>
      <c r="O30" s="25" t="n">
        <v>0</v>
      </c>
      <c r="P30" s="25" t="n">
        <v>0.1</v>
      </c>
      <c r="Q30" s="25" t="n">
        <v>0</v>
      </c>
      <c r="R30" s="25" t="n">
        <v>0.2</v>
      </c>
      <c r="S30" s="25" t="n">
        <v>0</v>
      </c>
      <c r="T30" s="25" t="n">
        <v>0</v>
      </c>
      <c r="U30" s="25" t="n">
        <v>0.3</v>
      </c>
      <c r="V30" s="25" t="n">
        <v>0.1</v>
      </c>
      <c r="W30" s="25" t="n">
        <v>0</v>
      </c>
      <c r="X30" s="25" t="n">
        <v>0</v>
      </c>
      <c r="Y30" s="25" t="n">
        <v>0</v>
      </c>
      <c r="Z30" s="25" t="n">
        <v>0.1</v>
      </c>
      <c r="AA30" s="25" t="n">
        <v>0</v>
      </c>
      <c r="AB30" s="27" t="n">
        <f aca="false">AC30-SUM(F30:AA30)</f>
        <v>0.2</v>
      </c>
      <c r="AC30" s="28" t="n">
        <f aca="false">2.9-1</f>
        <v>1.9</v>
      </c>
      <c r="AD30" s="29" t="n">
        <f aca="false">SUM(F30:AA30)</f>
        <v>1.7</v>
      </c>
      <c r="AE30" s="2"/>
    </row>
    <row r="31" customFormat="false" ht="15" hidden="false" customHeight="true" outlineLevel="0" collapsed="false">
      <c r="A31" s="21"/>
      <c r="B31" s="15"/>
      <c r="C31" s="15" t="s">
        <v>252</v>
      </c>
      <c r="D31" s="2"/>
      <c r="E31" s="5"/>
      <c r="F31" s="25" t="n">
        <v>0</v>
      </c>
      <c r="G31" s="25" t="n">
        <v>0</v>
      </c>
      <c r="H31" s="25" t="n">
        <v>0</v>
      </c>
      <c r="I31" s="25" t="n">
        <v>0</v>
      </c>
      <c r="J31" s="25" t="n">
        <v>0</v>
      </c>
      <c r="K31" s="24" t="s">
        <v>40</v>
      </c>
      <c r="L31" s="71" t="n">
        <v>7.9</v>
      </c>
      <c r="M31" s="25" t="n">
        <v>0</v>
      </c>
      <c r="N31" s="25" t="n">
        <v>0</v>
      </c>
      <c r="O31" s="25" t="n">
        <v>0</v>
      </c>
      <c r="P31" s="25" t="n">
        <v>0</v>
      </c>
      <c r="Q31" s="25" t="n">
        <v>0</v>
      </c>
      <c r="R31" s="25" t="n">
        <v>0</v>
      </c>
      <c r="S31" s="71" t="n">
        <v>-7.9</v>
      </c>
      <c r="T31" s="25" t="n">
        <v>0</v>
      </c>
      <c r="U31" s="25" t="n">
        <v>0</v>
      </c>
      <c r="V31" s="25" t="n">
        <v>0</v>
      </c>
      <c r="W31" s="25" t="n">
        <v>0</v>
      </c>
      <c r="X31" s="25" t="n">
        <v>0</v>
      </c>
      <c r="Y31" s="25" t="n">
        <v>0</v>
      </c>
      <c r="Z31" s="25" t="n">
        <v>0</v>
      </c>
      <c r="AA31" s="25" t="n">
        <v>0</v>
      </c>
      <c r="AB31" s="27" t="n">
        <f aca="false">AC31-SUM(F31:AA31)</f>
        <v>0</v>
      </c>
      <c r="AC31" s="28" t="n">
        <f aca="false">2.5-2.5</f>
        <v>0</v>
      </c>
      <c r="AD31" s="29" t="n">
        <f aca="false">SUM(F31:AA31)</f>
        <v>0</v>
      </c>
      <c r="AE31" s="2"/>
    </row>
    <row r="32" customFormat="false" ht="15" hidden="false" customHeight="true" outlineLevel="0" collapsed="false">
      <c r="A32" s="21"/>
      <c r="B32" s="15"/>
      <c r="C32" s="15" t="s">
        <v>346</v>
      </c>
      <c r="D32" s="2"/>
      <c r="E32" s="2"/>
      <c r="F32" s="25" t="n">
        <v>0</v>
      </c>
      <c r="G32" s="25" t="n">
        <v>0</v>
      </c>
      <c r="H32" s="25" t="n">
        <v>0</v>
      </c>
      <c r="I32" s="25" t="n">
        <v>0</v>
      </c>
      <c r="J32" s="25" t="n">
        <v>0</v>
      </c>
      <c r="K32" s="24" t="s">
        <v>40</v>
      </c>
      <c r="L32" s="25" t="n">
        <v>0</v>
      </c>
      <c r="M32" s="25" t="n">
        <v>3.6</v>
      </c>
      <c r="N32" s="25" t="n">
        <v>0</v>
      </c>
      <c r="O32" s="25" t="n">
        <v>0</v>
      </c>
      <c r="P32" s="25" t="n">
        <v>0</v>
      </c>
      <c r="Q32" s="25" t="n">
        <v>0</v>
      </c>
      <c r="R32" s="25" t="n">
        <v>0</v>
      </c>
      <c r="S32" s="25" t="n">
        <v>0</v>
      </c>
      <c r="T32" s="25" t="n">
        <v>0</v>
      </c>
      <c r="U32" s="25" t="n">
        <v>0</v>
      </c>
      <c r="V32" s="25" t="n">
        <v>0</v>
      </c>
      <c r="W32" s="25" t="n">
        <v>0</v>
      </c>
      <c r="X32" s="25" t="n">
        <v>0</v>
      </c>
      <c r="Y32" s="25" t="n">
        <v>0</v>
      </c>
      <c r="Z32" s="25" t="n">
        <v>0</v>
      </c>
      <c r="AA32" s="25" t="n">
        <v>0</v>
      </c>
      <c r="AB32" s="27" t="n">
        <f aca="false">AC32-SUM(F32:AA32)</f>
        <v>0</v>
      </c>
      <c r="AC32" s="25" t="n">
        <v>3.6</v>
      </c>
      <c r="AD32" s="29" t="n">
        <f aca="false">SUM(F32:AA32)</f>
        <v>3.6</v>
      </c>
      <c r="AE32" s="2"/>
    </row>
    <row r="33" customFormat="false" ht="15" hidden="false" customHeight="true" outlineLevel="0" collapsed="false">
      <c r="A33" s="21"/>
      <c r="B33" s="15" t="s">
        <v>60</v>
      </c>
      <c r="C33" s="2"/>
      <c r="D33" s="2"/>
      <c r="E33" s="2"/>
      <c r="F33" s="25" t="n">
        <v>0</v>
      </c>
      <c r="G33" s="25" t="n">
        <v>0</v>
      </c>
      <c r="H33" s="25" t="n">
        <v>0</v>
      </c>
      <c r="I33" s="25" t="n">
        <v>0</v>
      </c>
      <c r="J33" s="25" t="n">
        <v>0</v>
      </c>
      <c r="K33" s="24" t="s">
        <v>40</v>
      </c>
      <c r="L33" s="25" t="n">
        <v>0</v>
      </c>
      <c r="M33" s="25" t="n">
        <v>0</v>
      </c>
      <c r="N33" s="25" t="n">
        <v>0</v>
      </c>
      <c r="O33" s="25" t="n">
        <v>0</v>
      </c>
      <c r="P33" s="25" t="n">
        <v>0</v>
      </c>
      <c r="Q33" s="25" t="n">
        <v>0</v>
      </c>
      <c r="R33" s="25" t="n">
        <v>0</v>
      </c>
      <c r="S33" s="25" t="n">
        <v>0</v>
      </c>
      <c r="T33" s="25" t="n">
        <v>0</v>
      </c>
      <c r="U33" s="25" t="n">
        <v>0</v>
      </c>
      <c r="V33" s="25" t="n">
        <v>0</v>
      </c>
      <c r="W33" s="25" t="n">
        <v>0</v>
      </c>
      <c r="X33" s="25" t="n">
        <v>0</v>
      </c>
      <c r="Y33" s="25" t="n">
        <v>0</v>
      </c>
      <c r="Z33" s="25" t="n">
        <v>0</v>
      </c>
      <c r="AA33" s="25" t="n">
        <v>0</v>
      </c>
      <c r="AB33" s="27" t="n">
        <f aca="false">AC33-SUM(F33:AA33)</f>
        <v>0</v>
      </c>
      <c r="AC33" s="28" t="n">
        <f aca="false">0.2-0.2</f>
        <v>0</v>
      </c>
      <c r="AD33" s="29" t="n">
        <f aca="false">SUM(F33:AA33)</f>
        <v>0</v>
      </c>
      <c r="AE33" s="2"/>
    </row>
    <row r="34" customFormat="false" ht="15" hidden="false" customHeight="true" outlineLevel="0" collapsed="false">
      <c r="A34" s="21"/>
      <c r="B34" s="15" t="s">
        <v>347</v>
      </c>
      <c r="C34" s="2"/>
      <c r="D34" s="2"/>
      <c r="E34" s="2"/>
      <c r="F34" s="25" t="n">
        <v>0.4</v>
      </c>
      <c r="G34" s="25" t="n">
        <v>0</v>
      </c>
      <c r="H34" s="25" t="n">
        <v>0.1</v>
      </c>
      <c r="I34" s="25" t="n">
        <v>0</v>
      </c>
      <c r="J34" s="25" t="n">
        <v>0</v>
      </c>
      <c r="K34" s="24" t="s">
        <v>40</v>
      </c>
      <c r="L34" s="25" t="n">
        <v>0.1</v>
      </c>
      <c r="M34" s="25" t="n">
        <v>0</v>
      </c>
      <c r="N34" s="25" t="n">
        <v>0.1</v>
      </c>
      <c r="O34" s="25" t="n">
        <v>0</v>
      </c>
      <c r="P34" s="25" t="n">
        <v>0.2</v>
      </c>
      <c r="Q34" s="25" t="n">
        <v>0.1</v>
      </c>
      <c r="R34" s="25" t="n">
        <v>0</v>
      </c>
      <c r="S34" s="25" t="n">
        <v>0.1</v>
      </c>
      <c r="T34" s="25" t="n">
        <v>0</v>
      </c>
      <c r="U34" s="25" t="n">
        <v>0</v>
      </c>
      <c r="V34" s="25" t="n">
        <v>0</v>
      </c>
      <c r="W34" s="25" t="n">
        <v>0.1</v>
      </c>
      <c r="X34" s="25" t="n">
        <v>0.1</v>
      </c>
      <c r="Y34" s="25" t="n">
        <v>0</v>
      </c>
      <c r="Z34" s="25" t="n">
        <v>0.1</v>
      </c>
      <c r="AA34" s="25" t="n">
        <v>0</v>
      </c>
      <c r="AB34" s="27" t="n">
        <f aca="false">AC34-SUM(F34:AA34)</f>
        <v>0.5</v>
      </c>
      <c r="AC34" s="25" t="n">
        <f aca="false">1.5+0.4</f>
        <v>1.9</v>
      </c>
      <c r="AD34" s="29" t="n">
        <f aca="false">SUM(F34:AA34)</f>
        <v>1.4</v>
      </c>
      <c r="AE34" s="2"/>
    </row>
    <row r="35" customFormat="false" ht="15" hidden="false" customHeight="true" outlineLevel="0" collapsed="false">
      <c r="A35" s="21"/>
      <c r="B35" s="15" t="s">
        <v>62</v>
      </c>
      <c r="C35" s="2"/>
      <c r="D35" s="2"/>
      <c r="E35" s="2"/>
      <c r="F35" s="25" t="n">
        <v>0</v>
      </c>
      <c r="G35" s="25" t="n">
        <v>0</v>
      </c>
      <c r="H35" s="25" t="n">
        <v>0</v>
      </c>
      <c r="I35" s="25" t="n">
        <v>0</v>
      </c>
      <c r="J35" s="25" t="n">
        <v>0</v>
      </c>
      <c r="K35" s="24" t="s">
        <v>40</v>
      </c>
      <c r="L35" s="25" t="n">
        <v>0</v>
      </c>
      <c r="M35" s="25" t="n">
        <v>0</v>
      </c>
      <c r="N35" s="25" t="n">
        <v>0</v>
      </c>
      <c r="O35" s="25" t="n">
        <v>0</v>
      </c>
      <c r="P35" s="25" t="n">
        <v>0</v>
      </c>
      <c r="Q35" s="25" t="n">
        <v>0</v>
      </c>
      <c r="R35" s="25" t="n">
        <v>0</v>
      </c>
      <c r="S35" s="25" t="n">
        <v>0</v>
      </c>
      <c r="T35" s="25" t="n">
        <v>0</v>
      </c>
      <c r="U35" s="25" t="n">
        <v>0</v>
      </c>
      <c r="V35" s="25" t="n">
        <v>0</v>
      </c>
      <c r="W35" s="25" t="n">
        <v>0</v>
      </c>
      <c r="X35" s="25" t="n">
        <v>0</v>
      </c>
      <c r="Y35" s="25" t="n">
        <v>0</v>
      </c>
      <c r="Z35" s="25" t="n">
        <v>0</v>
      </c>
      <c r="AA35" s="25" t="n">
        <v>0</v>
      </c>
      <c r="AB35" s="27" t="n">
        <f aca="false">AC35-SUM(F35:AA35)</f>
        <v>0</v>
      </c>
      <c r="AC35" s="25" t="n">
        <v>0</v>
      </c>
      <c r="AD35" s="29" t="n">
        <f aca="false">SUM(F35:AA35)</f>
        <v>0</v>
      </c>
      <c r="AE35" s="2"/>
    </row>
    <row r="36" customFormat="false" ht="15" hidden="false" customHeight="true" outlineLevel="0" collapsed="false">
      <c r="A36" s="21"/>
      <c r="B36" s="15" t="s">
        <v>318</v>
      </c>
      <c r="C36" s="2"/>
      <c r="D36" s="2"/>
      <c r="E36" s="2"/>
      <c r="F36" s="25" t="n">
        <v>0</v>
      </c>
      <c r="G36" s="25" t="n">
        <v>0</v>
      </c>
      <c r="H36" s="25" t="n">
        <v>0</v>
      </c>
      <c r="I36" s="25" t="n">
        <v>0</v>
      </c>
      <c r="J36" s="25" t="n">
        <v>0</v>
      </c>
      <c r="K36" s="24" t="s">
        <v>40</v>
      </c>
      <c r="L36" s="25" t="n">
        <v>0</v>
      </c>
      <c r="M36" s="25" t="n">
        <v>0</v>
      </c>
      <c r="N36" s="25" t="n">
        <v>0</v>
      </c>
      <c r="O36" s="25" t="n">
        <v>0</v>
      </c>
      <c r="P36" s="25" t="n">
        <v>0</v>
      </c>
      <c r="Q36" s="25" t="n">
        <v>0</v>
      </c>
      <c r="R36" s="25" t="n">
        <v>0</v>
      </c>
      <c r="S36" s="25" t="n">
        <v>0</v>
      </c>
      <c r="T36" s="25" t="n">
        <v>0</v>
      </c>
      <c r="U36" s="25" t="n">
        <v>0</v>
      </c>
      <c r="V36" s="25" t="n">
        <v>0</v>
      </c>
      <c r="W36" s="25" t="n">
        <v>0</v>
      </c>
      <c r="X36" s="25" t="n">
        <v>0</v>
      </c>
      <c r="Y36" s="25" t="n">
        <v>0</v>
      </c>
      <c r="Z36" s="25" t="n">
        <v>0</v>
      </c>
      <c r="AA36" s="25" t="n">
        <v>0</v>
      </c>
      <c r="AB36" s="27" t="n">
        <f aca="false">AC36-SUM(F36:AA36)</f>
        <v>0</v>
      </c>
      <c r="AC36" s="25" t="n">
        <v>0</v>
      </c>
      <c r="AD36" s="29" t="n">
        <f aca="false">SUM(F36:AA36)</f>
        <v>0</v>
      </c>
      <c r="AE36" s="2"/>
    </row>
    <row r="37" customFormat="false" ht="15" hidden="false" customHeight="true" outlineLevel="0" collapsed="false">
      <c r="A37" s="21"/>
      <c r="B37" s="15" t="s">
        <v>253</v>
      </c>
      <c r="C37" s="2"/>
      <c r="D37" s="2"/>
      <c r="E37" s="2"/>
      <c r="F37" s="25" t="n">
        <v>0</v>
      </c>
      <c r="G37" s="25" t="n">
        <v>0</v>
      </c>
      <c r="H37" s="25" t="n">
        <v>0</v>
      </c>
      <c r="I37" s="25" t="n">
        <v>0</v>
      </c>
      <c r="J37" s="25" t="n">
        <v>0</v>
      </c>
      <c r="K37" s="24" t="s">
        <v>40</v>
      </c>
      <c r="L37" s="25" t="n">
        <v>0</v>
      </c>
      <c r="M37" s="25" t="n">
        <v>0</v>
      </c>
      <c r="N37" s="25" t="n">
        <v>0</v>
      </c>
      <c r="O37" s="25" t="n">
        <v>0</v>
      </c>
      <c r="P37" s="25" t="n">
        <v>0</v>
      </c>
      <c r="Q37" s="25" t="n">
        <v>0</v>
      </c>
      <c r="R37" s="25" t="n">
        <v>0</v>
      </c>
      <c r="S37" s="25" t="n">
        <v>0</v>
      </c>
      <c r="T37" s="25" t="n">
        <v>0</v>
      </c>
      <c r="U37" s="25" t="n">
        <v>0</v>
      </c>
      <c r="V37" s="25" t="n">
        <v>0</v>
      </c>
      <c r="W37" s="25" t="n">
        <v>0.3</v>
      </c>
      <c r="X37" s="25" t="n">
        <v>0</v>
      </c>
      <c r="Y37" s="25" t="n">
        <v>0</v>
      </c>
      <c r="Z37" s="25" t="n">
        <v>0</v>
      </c>
      <c r="AA37" s="25" t="n">
        <v>0</v>
      </c>
      <c r="AB37" s="27" t="n">
        <f aca="false">AC37-SUM(F37:AA37)</f>
        <v>0</v>
      </c>
      <c r="AC37" s="25" t="n">
        <v>0.3</v>
      </c>
      <c r="AD37" s="29" t="n">
        <f aca="false">SUM(F37:AA37)</f>
        <v>0.3</v>
      </c>
      <c r="AE37" s="2"/>
    </row>
    <row r="38" customFormat="false" ht="15" hidden="false" customHeight="true" outlineLevel="0" collapsed="false">
      <c r="A38" s="21"/>
      <c r="B38" s="15" t="s">
        <v>74</v>
      </c>
      <c r="C38" s="2"/>
      <c r="D38" s="2"/>
      <c r="E38" s="2"/>
      <c r="F38" s="25" t="n">
        <v>0</v>
      </c>
      <c r="G38" s="25" t="n">
        <v>0</v>
      </c>
      <c r="H38" s="25" t="n">
        <v>0</v>
      </c>
      <c r="I38" s="25" t="n">
        <v>0</v>
      </c>
      <c r="J38" s="25" t="n">
        <v>0</v>
      </c>
      <c r="K38" s="24" t="s">
        <v>40</v>
      </c>
      <c r="L38" s="25" t="n">
        <v>0</v>
      </c>
      <c r="M38" s="25" t="n">
        <v>0</v>
      </c>
      <c r="N38" s="25" t="n">
        <v>0</v>
      </c>
      <c r="O38" s="25" t="n">
        <v>0</v>
      </c>
      <c r="P38" s="25" t="n">
        <v>0</v>
      </c>
      <c r="Q38" s="25" t="n">
        <v>0</v>
      </c>
      <c r="R38" s="25" t="n">
        <v>0</v>
      </c>
      <c r="S38" s="25" t="n">
        <v>0</v>
      </c>
      <c r="T38" s="25" t="n">
        <v>0</v>
      </c>
      <c r="U38" s="25" t="n">
        <v>0</v>
      </c>
      <c r="V38" s="25" t="n">
        <v>0</v>
      </c>
      <c r="W38" s="25" t="n">
        <v>0</v>
      </c>
      <c r="X38" s="25" t="n">
        <v>0</v>
      </c>
      <c r="Y38" s="25" t="n">
        <v>0</v>
      </c>
      <c r="Z38" s="25" t="n">
        <v>0</v>
      </c>
      <c r="AA38" s="25" t="n">
        <v>0</v>
      </c>
      <c r="AB38" s="27" t="n">
        <f aca="false">AC38-SUM(F38:AA38)</f>
        <v>0</v>
      </c>
      <c r="AC38" s="25" t="n">
        <v>0</v>
      </c>
      <c r="AD38" s="29" t="n">
        <f aca="false">SUM(F38:AA38)</f>
        <v>0</v>
      </c>
      <c r="AE38" s="2"/>
    </row>
    <row r="39" customFormat="false" ht="15" hidden="false" customHeight="true" outlineLevel="0" collapsed="false">
      <c r="A39" s="21"/>
      <c r="B39" s="15" t="s">
        <v>65</v>
      </c>
      <c r="C39" s="2"/>
      <c r="D39" s="2"/>
      <c r="E39" s="2"/>
      <c r="F39" s="39" t="n">
        <v>0</v>
      </c>
      <c r="G39" s="39" t="n">
        <v>0</v>
      </c>
      <c r="H39" s="39" t="n">
        <v>0</v>
      </c>
      <c r="I39" s="39" t="n">
        <v>0</v>
      </c>
      <c r="J39" s="39" t="n">
        <v>0</v>
      </c>
      <c r="K39" s="32" t="s">
        <v>40</v>
      </c>
      <c r="L39" s="39" t="n">
        <v>0</v>
      </c>
      <c r="M39" s="39" t="n">
        <v>0</v>
      </c>
      <c r="N39" s="39" t="n">
        <v>0</v>
      </c>
      <c r="O39" s="39" t="n">
        <v>0</v>
      </c>
      <c r="P39" s="39" t="n">
        <v>0</v>
      </c>
      <c r="Q39" s="39" t="n">
        <v>0</v>
      </c>
      <c r="R39" s="39" t="n">
        <v>0</v>
      </c>
      <c r="S39" s="39" t="n">
        <v>0</v>
      </c>
      <c r="T39" s="39" t="n">
        <v>0</v>
      </c>
      <c r="U39" s="39" t="n">
        <v>0</v>
      </c>
      <c r="V39" s="39" t="n">
        <v>0</v>
      </c>
      <c r="W39" s="39" t="n">
        <v>0</v>
      </c>
      <c r="X39" s="39" t="n">
        <v>0</v>
      </c>
      <c r="Y39" s="39" t="n">
        <v>0</v>
      </c>
      <c r="Z39" s="39" t="n">
        <v>0</v>
      </c>
      <c r="AA39" s="39" t="n">
        <v>0</v>
      </c>
      <c r="AB39" s="34" t="n">
        <f aca="false">AC39-SUM(F39:AA39)</f>
        <v>0</v>
      </c>
      <c r="AC39" s="33" t="n">
        <v>0</v>
      </c>
      <c r="AD39" s="35" t="n">
        <f aca="false">SUM(F39:AA39)</f>
        <v>0</v>
      </c>
      <c r="AE39" s="2"/>
    </row>
    <row r="40" customFormat="false" ht="3.95" hidden="false" customHeight="true" outlineLevel="0" collapsed="false">
      <c r="A40" s="21"/>
      <c r="B40" s="2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2"/>
      <c r="AE40" s="2"/>
    </row>
    <row r="41" customFormat="false" ht="15" hidden="false" customHeight="true" outlineLevel="0" collapsed="false">
      <c r="A41" s="21"/>
      <c r="B41" s="21"/>
      <c r="C41" s="20" t="s">
        <v>66</v>
      </c>
      <c r="D41" s="2"/>
      <c r="E41" s="2"/>
      <c r="F41" s="37" t="n">
        <f aca="false">SUM(F25:F39)</f>
        <v>0.5</v>
      </c>
      <c r="G41" s="37" t="n">
        <f aca="false">SUM(G25:G39)</f>
        <v>0.1</v>
      </c>
      <c r="H41" s="37" t="n">
        <f aca="false">SUM(H25:H39)</f>
        <v>0.1</v>
      </c>
      <c r="I41" s="37" t="n">
        <f aca="false">SUM(I25:I39)</f>
        <v>0</v>
      </c>
      <c r="J41" s="37" t="n">
        <f aca="false">SUM(J25:J39)</f>
        <v>0.2</v>
      </c>
      <c r="K41" s="37" t="n">
        <f aca="false">SUM(K25:K39)</f>
        <v>0</v>
      </c>
      <c r="L41" s="37" t="n">
        <f aca="false">SUM(L25:L39)</f>
        <v>8</v>
      </c>
      <c r="M41" s="37" t="n">
        <f aca="false">SUM(M25:M39)</f>
        <v>3.8</v>
      </c>
      <c r="N41" s="37" t="n">
        <f aca="false">SUM(N25:N39)</f>
        <v>0.4</v>
      </c>
      <c r="O41" s="37" t="n">
        <f aca="false">SUM(O25:O39)</f>
        <v>0</v>
      </c>
      <c r="P41" s="37" t="n">
        <f aca="false">SUM(P25:P39)</f>
        <v>0.3</v>
      </c>
      <c r="Q41" s="37" t="n">
        <f aca="false">SUM(Q25:Q39)</f>
        <v>0.1</v>
      </c>
      <c r="R41" s="37" t="n">
        <f aca="false">SUM(R25:R39)</f>
        <v>0.2</v>
      </c>
      <c r="S41" s="37" t="n">
        <f aca="false">SUM(S25:S39)</f>
        <v>-7.8</v>
      </c>
      <c r="T41" s="37" t="n">
        <f aca="false">SUM(T25:T39)</f>
        <v>0</v>
      </c>
      <c r="U41" s="37" t="n">
        <f aca="false">SUM(U25:U39)</f>
        <v>0.3</v>
      </c>
      <c r="V41" s="37" t="n">
        <f aca="false">SUM(V25:V39)</f>
        <v>0.1</v>
      </c>
      <c r="W41" s="37" t="n">
        <f aca="false">SUM(W25:W39)</f>
        <v>0.4</v>
      </c>
      <c r="X41" s="37" t="n">
        <f aca="false">SUM(X25:X39)</f>
        <v>0.1</v>
      </c>
      <c r="Y41" s="37" t="n">
        <f aca="false">SUM(Y25:Y39)</f>
        <v>0</v>
      </c>
      <c r="Z41" s="37" t="n">
        <f aca="false">SUM(Z25:Z39)</f>
        <v>0.2</v>
      </c>
      <c r="AA41" s="37" t="n">
        <f aca="false">SUM(AA25:AA39)</f>
        <v>0</v>
      </c>
      <c r="AB41" s="37" t="n">
        <f aca="false">SUM(AB25:AB39)</f>
        <v>1</v>
      </c>
      <c r="AC41" s="37" t="n">
        <f aca="false">SUM(AC25:AC39)</f>
        <v>8</v>
      </c>
      <c r="AD41" s="37" t="n">
        <f aca="false">SUM(AD25:AD39)</f>
        <v>7</v>
      </c>
      <c r="AE41" s="2"/>
    </row>
    <row r="42" customFormat="false" ht="15" hidden="false" customHeight="true" outlineLevel="0" collapsed="false">
      <c r="A42" s="21"/>
      <c r="B42" s="21"/>
      <c r="C42" s="20"/>
      <c r="D42" s="2"/>
      <c r="E42" s="2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2"/>
    </row>
    <row r="43" customFormat="false" ht="15" hidden="false" customHeight="true" outlineLevel="0" collapsed="false">
      <c r="A43" s="40" t="s">
        <v>81</v>
      </c>
      <c r="B43" s="41"/>
      <c r="C43" s="42"/>
      <c r="D43" s="42"/>
      <c r="E43" s="42"/>
      <c r="F43" s="43" t="n">
        <f aca="false">F22-F41</f>
        <v>-0.5</v>
      </c>
      <c r="G43" s="43" t="n">
        <f aca="false">G22-G41</f>
        <v>-0.1</v>
      </c>
      <c r="H43" s="43" t="n">
        <f aca="false">H22-H41</f>
        <v>-0.1</v>
      </c>
      <c r="I43" s="43" t="n">
        <f aca="false">I22-I41</f>
        <v>0</v>
      </c>
      <c r="J43" s="43" t="n">
        <f aca="false">J22-J41</f>
        <v>-0.2</v>
      </c>
      <c r="K43" s="43" t="n">
        <f aca="false">K22-K41</f>
        <v>0</v>
      </c>
      <c r="L43" s="43" t="n">
        <f aca="false">L22-L41</f>
        <v>-7.8</v>
      </c>
      <c r="M43" s="43" t="n">
        <f aca="false">M22-M41</f>
        <v>-3.8</v>
      </c>
      <c r="N43" s="43" t="n">
        <f aca="false">N22-N41</f>
        <v>0.6</v>
      </c>
      <c r="O43" s="43" t="n">
        <f aca="false">O22-O41</f>
        <v>10.8</v>
      </c>
      <c r="P43" s="43" t="n">
        <f aca="false">P22-P41</f>
        <v>-0.2</v>
      </c>
      <c r="Q43" s="43" t="n">
        <f aca="false">Q22-Q41</f>
        <v>0.2</v>
      </c>
      <c r="R43" s="43" t="n">
        <f aca="false">R22-R41</f>
        <v>0</v>
      </c>
      <c r="S43" s="43" t="n">
        <f aca="false">S22-S41</f>
        <v>7.8</v>
      </c>
      <c r="T43" s="43" t="n">
        <f aca="false">T22-T41</f>
        <v>0</v>
      </c>
      <c r="U43" s="43" t="n">
        <f aca="false">U22-U41</f>
        <v>-0.3</v>
      </c>
      <c r="V43" s="43" t="n">
        <f aca="false">V22-V41</f>
        <v>1.1</v>
      </c>
      <c r="W43" s="43" t="n">
        <f aca="false">W22-W41</f>
        <v>-0.4</v>
      </c>
      <c r="X43" s="43" t="n">
        <f aca="false">X22-X41</f>
        <v>3</v>
      </c>
      <c r="Y43" s="43" t="n">
        <f aca="false">Y22-Y41</f>
        <v>0.1</v>
      </c>
      <c r="Z43" s="43" t="n">
        <f aca="false">Z22-Z41</f>
        <v>-0.1</v>
      </c>
      <c r="AA43" s="43" t="n">
        <f aca="false">AA22-AA41</f>
        <v>0</v>
      </c>
      <c r="AB43" s="43" t="n">
        <f aca="false">AB22-AB41</f>
        <v>-0.8</v>
      </c>
      <c r="AC43" s="43" t="n">
        <f aca="false">AC22-AC41</f>
        <v>9.3</v>
      </c>
      <c r="AD43" s="43" t="n">
        <f aca="false">AD22-AD41</f>
        <v>10.1</v>
      </c>
      <c r="AE43" s="2"/>
    </row>
    <row r="44" customFormat="false" ht="12.75" hidden="false" customHeight="true" outlineLevel="0" collapsed="false">
      <c r="A44" s="40"/>
      <c r="B44" s="41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2"/>
    </row>
    <row r="45" customFormat="false" ht="6" hidden="false" customHeight="true" outlineLevel="0" collapsed="false">
      <c r="A45" s="57"/>
      <c r="B45" s="57"/>
      <c r="C45" s="58"/>
      <c r="D45" s="58"/>
      <c r="E45" s="58"/>
      <c r="F45" s="59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60"/>
      <c r="AD45" s="62"/>
      <c r="AE45" s="2"/>
    </row>
    <row r="46" customFormat="false" ht="12.75" hidden="false" customHeight="true" outlineLevel="0" collapsed="false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2"/>
    </row>
    <row r="47" customFormat="false" ht="15" hidden="false" customHeight="true" outlineLevel="0" collapsed="false">
      <c r="A47" s="40" t="s">
        <v>254</v>
      </c>
      <c r="B47" s="41"/>
      <c r="C47" s="42"/>
      <c r="D47" s="42"/>
      <c r="E47" s="42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2"/>
    </row>
    <row r="48" customFormat="false" ht="15" hidden="false" customHeight="true" outlineLevel="0" collapsed="false">
      <c r="B48" s="20" t="s">
        <v>255</v>
      </c>
      <c r="C48" s="42"/>
      <c r="D48" s="42"/>
      <c r="E48" s="42"/>
      <c r="F48" s="63" t="n">
        <f aca="false">'NNG-Oct'!F43</f>
        <v>-2.2</v>
      </c>
      <c r="G48" s="63" t="n">
        <f aca="false">'NNG-Oct'!G43</f>
        <v>-1.1</v>
      </c>
      <c r="H48" s="63" t="n">
        <f aca="false">'NNG-Oct'!H43</f>
        <v>-0.7</v>
      </c>
      <c r="I48" s="63" t="n">
        <f aca="false">'NNG-Oct'!I43</f>
        <v>-0.7</v>
      </c>
      <c r="J48" s="63" t="n">
        <f aca="false">'NNG-Oct'!J43</f>
        <v>-0.3</v>
      </c>
      <c r="K48" s="63" t="n">
        <f aca="false">'NNG-Oct'!K43</f>
        <v>0</v>
      </c>
      <c r="L48" s="63" t="n">
        <f aca="false">'NNG-Oct'!L43</f>
        <v>-0.4</v>
      </c>
      <c r="M48" s="63" t="n">
        <f aca="false">'NNG-Oct'!M43</f>
        <v>-0.3</v>
      </c>
      <c r="N48" s="63" t="n">
        <f aca="false">'NNG-Oct'!N43</f>
        <v>19.1</v>
      </c>
      <c r="O48" s="63" t="n">
        <f aca="false">'NNG-Oct'!O43</f>
        <v>0.4</v>
      </c>
      <c r="P48" s="63" t="n">
        <f aca="false">'NNG-Oct'!P43</f>
        <v>-1</v>
      </c>
      <c r="Q48" s="63" t="n">
        <f aca="false">'NNG-Oct'!Q43</f>
        <v>-0.3</v>
      </c>
      <c r="R48" s="63" t="n">
        <f aca="false">'NNG-Oct'!R43</f>
        <v>-0.9</v>
      </c>
      <c r="S48" s="63" t="n">
        <f aca="false">'NNG-Oct'!S43</f>
        <v>-1</v>
      </c>
      <c r="T48" s="63" t="n">
        <f aca="false">'NNG-Oct'!T43</f>
        <v>-0.3</v>
      </c>
      <c r="U48" s="63" t="n">
        <f aca="false">'NNG-Oct'!U43</f>
        <v>1.6</v>
      </c>
      <c r="V48" s="63" t="n">
        <f aca="false">'NNG-Oct'!V43</f>
        <v>-0.6</v>
      </c>
      <c r="W48" s="63" t="n">
        <f aca="false">'NNG-Oct'!W43</f>
        <v>-0.7</v>
      </c>
      <c r="X48" s="63" t="n">
        <f aca="false">'NNG-Oct'!X43</f>
        <v>-3.1</v>
      </c>
      <c r="Y48" s="63" t="n">
        <f aca="false">'NNG-Oct'!Y43</f>
        <v>-0.6</v>
      </c>
      <c r="Z48" s="63" t="n">
        <f aca="false">'NNG-Oct'!Z43</f>
        <v>-0.3</v>
      </c>
      <c r="AA48" s="63" t="n">
        <f aca="false">'NNG-Oct'!AA43</f>
        <v>-1.1</v>
      </c>
      <c r="AB48" s="63" t="n">
        <f aca="false">'NNG-Oct'!AB43</f>
        <v>-2.5</v>
      </c>
      <c r="AC48" s="63" t="n">
        <f aca="false">'NNG-Oct'!AC43</f>
        <v>3</v>
      </c>
      <c r="AD48" s="63" t="n">
        <f aca="false">'NNG-Oct'!AD43</f>
        <v>5.5</v>
      </c>
      <c r="AE48" s="2"/>
    </row>
    <row r="49" customFormat="false" ht="15" hidden="false" customHeight="true" outlineLevel="0" collapsed="false">
      <c r="B49" s="20" t="s">
        <v>256</v>
      </c>
      <c r="C49" s="42"/>
      <c r="D49" s="42"/>
      <c r="E49" s="42"/>
      <c r="F49" s="63" t="n">
        <f aca="false">F43</f>
        <v>-0.5</v>
      </c>
      <c r="G49" s="63" t="n">
        <f aca="false">G43</f>
        <v>-0.1</v>
      </c>
      <c r="H49" s="63" t="n">
        <f aca="false">H43</f>
        <v>-0.1</v>
      </c>
      <c r="I49" s="63" t="n">
        <f aca="false">I43</f>
        <v>0</v>
      </c>
      <c r="J49" s="63" t="n">
        <f aca="false">J43</f>
        <v>-0.2</v>
      </c>
      <c r="K49" s="63" t="n">
        <f aca="false">K43</f>
        <v>0</v>
      </c>
      <c r="L49" s="63" t="n">
        <f aca="false">L43</f>
        <v>-7.8</v>
      </c>
      <c r="M49" s="63" t="n">
        <f aca="false">M43</f>
        <v>-3.8</v>
      </c>
      <c r="N49" s="63" t="n">
        <f aca="false">N43</f>
        <v>0.6</v>
      </c>
      <c r="O49" s="63" t="n">
        <f aca="false">O43</f>
        <v>10.8</v>
      </c>
      <c r="P49" s="63" t="n">
        <f aca="false">P43</f>
        <v>-0.2</v>
      </c>
      <c r="Q49" s="63" t="n">
        <f aca="false">Q43</f>
        <v>0.2</v>
      </c>
      <c r="R49" s="63" t="n">
        <f aca="false">R43</f>
        <v>0</v>
      </c>
      <c r="S49" s="63" t="n">
        <f aca="false">S43</f>
        <v>7.8</v>
      </c>
      <c r="T49" s="63" t="n">
        <f aca="false">T43</f>
        <v>0</v>
      </c>
      <c r="U49" s="63" t="n">
        <f aca="false">U43</f>
        <v>-0.3</v>
      </c>
      <c r="V49" s="63" t="n">
        <f aca="false">V43</f>
        <v>1.1</v>
      </c>
      <c r="W49" s="63" t="n">
        <f aca="false">W43</f>
        <v>-0.4</v>
      </c>
      <c r="X49" s="63" t="n">
        <f aca="false">X43</f>
        <v>3</v>
      </c>
      <c r="Y49" s="63" t="n">
        <f aca="false">Y43</f>
        <v>0.1</v>
      </c>
      <c r="Z49" s="63" t="n">
        <f aca="false">Z43</f>
        <v>-0.1</v>
      </c>
      <c r="AA49" s="63" t="n">
        <f aca="false">AA43</f>
        <v>0</v>
      </c>
      <c r="AB49" s="63" t="n">
        <f aca="false">AB43</f>
        <v>-0.8</v>
      </c>
      <c r="AC49" s="63" t="n">
        <f aca="false">AC43</f>
        <v>9.3</v>
      </c>
      <c r="AD49" s="63" t="n">
        <f aca="false">AD43</f>
        <v>10.1</v>
      </c>
      <c r="AE49" s="2"/>
    </row>
    <row r="50" customFormat="false" ht="15" hidden="false" customHeight="true" outlineLevel="0" collapsed="false">
      <c r="B50" s="40" t="s">
        <v>257</v>
      </c>
      <c r="C50" s="42"/>
      <c r="D50" s="42"/>
      <c r="E50" s="42"/>
      <c r="F50" s="64" t="n">
        <f aca="false">F52-SUM(F48:F49)</f>
        <v>0</v>
      </c>
      <c r="G50" s="64" t="n">
        <f aca="false">G52-SUM(G48:G49)</f>
        <v>-0.3</v>
      </c>
      <c r="H50" s="64" t="n">
        <f aca="false">H52-SUM(H48:H49)</f>
        <v>2</v>
      </c>
      <c r="I50" s="64" t="n">
        <f aca="false">I52-SUM(I48:I49)</f>
        <v>-0.4</v>
      </c>
      <c r="J50" s="64" t="n">
        <f aca="false">J52-SUM(J48:J49)</f>
        <v>-0.3</v>
      </c>
      <c r="K50" s="64" t="n">
        <f aca="false">K52-SUM(K48:K49)</f>
        <v>0</v>
      </c>
      <c r="L50" s="64" t="n">
        <f aca="false">L52-SUM(L48:L49)</f>
        <v>-0.5</v>
      </c>
      <c r="M50" s="64" t="n">
        <f aca="false">M52-SUM(M48:M49)</f>
        <v>-0.6</v>
      </c>
      <c r="N50" s="64" t="n">
        <f aca="false">N52-SUM(N48:N49)</f>
        <v>-0.400000000000002</v>
      </c>
      <c r="O50" s="64" t="n">
        <f aca="false">O52-SUM(O48:O49)</f>
        <v>-0.299999999999999</v>
      </c>
      <c r="P50" s="64" t="n">
        <f aca="false">P52-SUM(P48:P49)</f>
        <v>-0.6</v>
      </c>
      <c r="Q50" s="64" t="n">
        <f aca="false">Q52-SUM(Q48:Q49)</f>
        <v>-0.2</v>
      </c>
      <c r="R50" s="64" t="n">
        <f aca="false">R52-SUM(R48:R49)</f>
        <v>-1.2</v>
      </c>
      <c r="S50" s="64" t="n">
        <f aca="false">S52-SUM(S48:S49)</f>
        <v>-0.300000000000001</v>
      </c>
      <c r="T50" s="64" t="n">
        <f aca="false">T52-SUM(T48:T49)</f>
        <v>4.2</v>
      </c>
      <c r="U50" s="64" t="n">
        <f aca="false">U52-SUM(U48:U49)</f>
        <v>-0.300000000000001</v>
      </c>
      <c r="V50" s="64" t="n">
        <f aca="false">V52-SUM(V48:V49)</f>
        <v>-0.2</v>
      </c>
      <c r="W50" s="64" t="n">
        <f aca="false">W52-SUM(W48:W49)</f>
        <v>-0.4</v>
      </c>
      <c r="X50" s="64" t="n">
        <f aca="false">X52-SUM(X48:X49)</f>
        <v>-0.199999999999999</v>
      </c>
      <c r="Y50" s="64" t="n">
        <f aca="false">Y52-SUM(Y48:Y49)</f>
        <v>-0.0999999999999999</v>
      </c>
      <c r="Z50" s="64" t="n">
        <f aca="false">Z52-SUM(Z48:Z49)</f>
        <v>-0.4</v>
      </c>
      <c r="AA50" s="64" t="n">
        <f aca="false">AA52-SUM(AA48:AA49)</f>
        <v>-0.4</v>
      </c>
      <c r="AB50" s="64" t="n">
        <f aca="false">AB52-SUM(AB48:AB49)</f>
        <v>2</v>
      </c>
      <c r="AC50" s="65" t="n">
        <f aca="false">SUM(F50:AB50)</f>
        <v>1.1</v>
      </c>
      <c r="AD50" s="66" t="n">
        <f aca="false">SUM(F50:Z50)</f>
        <v>-0.500000000000001</v>
      </c>
      <c r="AE50" s="2"/>
    </row>
    <row r="51" customFormat="false" ht="6" hidden="false" customHeight="true" outlineLevel="0" collapsed="false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2"/>
    </row>
    <row r="52" customFormat="false" ht="15" hidden="false" customHeight="true" outlineLevel="0" collapsed="false">
      <c r="A52" s="40"/>
      <c r="B52" s="41"/>
      <c r="C52" s="40" t="s">
        <v>258</v>
      </c>
      <c r="D52" s="42"/>
      <c r="E52" s="42"/>
      <c r="F52" s="67" t="n">
        <v>-2.7</v>
      </c>
      <c r="G52" s="67" t="n">
        <v>-1.5</v>
      </c>
      <c r="H52" s="67" t="n">
        <v>1.2</v>
      </c>
      <c r="I52" s="67" t="n">
        <v>-1.1</v>
      </c>
      <c r="J52" s="67" t="n">
        <v>-0.8</v>
      </c>
      <c r="K52" s="67" t="n">
        <v>0</v>
      </c>
      <c r="L52" s="67" t="n">
        <v>-8.7</v>
      </c>
      <c r="M52" s="67" t="n">
        <v>-4.7</v>
      </c>
      <c r="N52" s="67" t="n">
        <v>19.3</v>
      </c>
      <c r="O52" s="67" t="n">
        <v>10.9</v>
      </c>
      <c r="P52" s="67" t="n">
        <v>-1.8</v>
      </c>
      <c r="Q52" s="67" t="n">
        <v>-0.3</v>
      </c>
      <c r="R52" s="67" t="n">
        <v>-2.1</v>
      </c>
      <c r="S52" s="67" t="n">
        <v>6.5</v>
      </c>
      <c r="T52" s="67" t="n">
        <v>3.9</v>
      </c>
      <c r="U52" s="67" t="n">
        <v>1</v>
      </c>
      <c r="V52" s="67" t="n">
        <v>0.3</v>
      </c>
      <c r="W52" s="67" t="n">
        <v>-1.5</v>
      </c>
      <c r="X52" s="67" t="n">
        <v>-0.3</v>
      </c>
      <c r="Y52" s="67" t="n">
        <v>-0.6</v>
      </c>
      <c r="Z52" s="67" t="n">
        <v>-0.8</v>
      </c>
      <c r="AA52" s="67" t="n">
        <v>-1.5</v>
      </c>
      <c r="AB52" s="67" t="n">
        <v>-1.3</v>
      </c>
      <c r="AC52" s="68" t="n">
        <f aca="false">SUM(AC48:AC50)</f>
        <v>13.4</v>
      </c>
      <c r="AD52" s="68" t="n">
        <f aca="false">SUM(AD48:AD50)</f>
        <v>15.1</v>
      </c>
      <c r="AE52" s="2"/>
    </row>
    <row r="53" customFormat="false" ht="12" hidden="false" customHeight="true" outlineLevel="0" collapsed="false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2"/>
    </row>
    <row r="54" customFormat="false" ht="12" hidden="false" customHeight="true" outlineLevel="0" collapsed="false">
      <c r="A54" s="40"/>
      <c r="B54" s="41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2"/>
    </row>
    <row r="55" customFormat="false" ht="12" hidden="false" customHeight="true" outlineLevel="0" collapsed="false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2"/>
    </row>
    <row r="56" customFormat="false" ht="12" hidden="false" customHeight="true" outlineLevel="0" collapsed="false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2"/>
    </row>
    <row r="57" customFormat="false" ht="12" hidden="false" customHeight="true" outlineLevel="0" collapsed="false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5" t="n">
        <f aca="true">NOW()</f>
        <v>45926.9584546877</v>
      </c>
      <c r="AE57" s="2"/>
    </row>
    <row r="58" customFormat="false" ht="12" hidden="false" customHeight="true" outlineLevel="0" collapsed="false">
      <c r="A58" s="46" t="str">
        <f aca="true">CELL("FILENAME")</f>
        <v>'file:///mnt/12tb/@roms/datasets/enron/EDRM Enron Email Data Set v2 XML/filtered-attachments/xls/NNG_TWDAY01.xls'#$TW &amp; ETS-Oct</v>
      </c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7" t="n">
        <f aca="true">NOW()</f>
        <v>45926.9584546878</v>
      </c>
      <c r="AE58" s="2"/>
    </row>
    <row r="59" customFormat="false" ht="3.95" hidden="false" customHeight="true" outlineLevel="0" collapsed="false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2"/>
      <c r="AE59" s="2"/>
    </row>
    <row r="60" customFormat="false" ht="14.65" hidden="false" customHeight="false" outlineLevel="0" collapsed="false">
      <c r="AD60" s="48"/>
    </row>
    <row r="61" customFormat="false" ht="14.65" hidden="false" customHeight="false" outlineLevel="0" collapsed="false">
      <c r="AD61" s="48"/>
    </row>
    <row r="62" customFormat="false" ht="12" hidden="false" customHeight="true" outlineLevel="0" collapsed="false">
      <c r="B62" s="49"/>
      <c r="C62" s="49"/>
    </row>
    <row r="63" customFormat="false" ht="12" hidden="false" customHeight="true" outlineLevel="0" collapsed="false">
      <c r="C63" s="49"/>
    </row>
    <row r="64" customFormat="false" ht="12" hidden="false" customHeight="true" outlineLevel="0" collapsed="false">
      <c r="C64" s="49"/>
    </row>
    <row r="65" customFormat="false" ht="12" hidden="false" customHeight="true" outlineLevel="0" collapsed="false"/>
    <row r="68" customFormat="false" ht="12" hidden="false" customHeight="true" outlineLevel="0" collapsed="false">
      <c r="B68" s="49"/>
      <c r="C68" s="49"/>
    </row>
    <row r="69" customFormat="false" ht="12" hidden="false" customHeight="true" outlineLevel="0" collapsed="false">
      <c r="C69" s="49"/>
    </row>
    <row r="70" customFormat="false" ht="12" hidden="false" customHeight="true" outlineLevel="0" collapsed="false">
      <c r="C70" s="49"/>
    </row>
    <row r="71" customFormat="false" ht="12" hidden="false" customHeight="true" outlineLevel="0" collapsed="false">
      <c r="C71" s="49"/>
    </row>
    <row r="72" customFormat="false" ht="14.65" hidden="false" customHeight="false" outlineLevel="0" collapsed="false">
      <c r="C72" s="49"/>
    </row>
    <row r="73" customFormat="false" ht="14.65" hidden="false" customHeight="false" outlineLevel="0" collapsed="false">
      <c r="C73" s="49"/>
    </row>
    <row r="74" customFormat="false" ht="12" hidden="false" customHeight="true" outlineLevel="0" collapsed="false">
      <c r="C74" s="49"/>
    </row>
    <row r="75" customFormat="false" ht="12" hidden="false" customHeight="true" outlineLevel="0" collapsed="false"/>
    <row r="76" customFormat="false" ht="12" hidden="false" customHeight="true" outlineLevel="0" collapsed="false"/>
    <row r="77" customFormat="false" ht="12" hidden="false" customHeight="true" outlineLevel="0" collapsed="false"/>
    <row r="78" customFormat="false" ht="12" hidden="false" customHeight="true" outlineLevel="0" collapsed="false"/>
    <row r="79" customFormat="false" ht="12" hidden="false" customHeight="true" outlineLevel="0" collapsed="false"/>
    <row r="80" customFormat="false" ht="12" hidden="false" customHeight="true" outlineLevel="0" collapsed="false"/>
    <row r="81" customFormat="false" ht="12" hidden="false" customHeight="true" outlineLevel="0" collapsed="false"/>
    <row r="82" customFormat="false" ht="12" hidden="false" customHeight="true" outlineLevel="0" collapsed="false"/>
    <row r="83" customFormat="false" ht="12" hidden="false" customHeight="true" outlineLevel="0" collapsed="false"/>
    <row r="84" customFormat="false" ht="3.95" hidden="false" customHeight="true" outlineLevel="0" collapsed="false"/>
    <row r="85" customFormat="false" ht="12" hidden="false" customHeight="true" outlineLevel="0" collapsed="false"/>
    <row r="86" customFormat="false" ht="3.95" hidden="false" customHeight="true" outlineLevel="0" collapsed="false"/>
    <row r="87" customFormat="false" ht="12" hidden="false" customHeight="true" outlineLevel="0" collapsed="false"/>
    <row r="88" customFormat="false" ht="12" hidden="false" customHeight="true" outlineLevel="0" collapsed="false"/>
    <row r="90" customFormat="false" ht="12" hidden="false" customHeight="true" outlineLevel="0" collapsed="false"/>
    <row r="93" customFormat="false" ht="12" hidden="false" customHeight="true" outlineLevel="0" collapsed="false"/>
    <row r="96" customFormat="false" ht="12" hidden="false" customHeight="true" outlineLevel="0" collapsed="false"/>
    <row r="97" customFormat="false" ht="12" hidden="false" customHeight="true" outlineLevel="0" collapsed="false"/>
    <row r="99" customFormat="false" ht="12" hidden="false" customHeight="true" outlineLevel="0" collapsed="false"/>
    <row r="101" customFormat="false" ht="12" hidden="false" customHeight="true" outlineLevel="0" collapsed="false"/>
    <row r="102" customFormat="false" ht="12" hidden="false" customHeight="true" outlineLevel="0" collapsed="false"/>
    <row r="103" customFormat="false" ht="12" hidden="false" customHeight="true" outlineLevel="0" collapsed="false"/>
    <row r="105" customFormat="false" ht="12" hidden="false" customHeight="true" outlineLevel="0" collapsed="false"/>
    <row r="109" customFormat="false" ht="12" hidden="false" customHeight="true" outlineLevel="0" collapsed="false"/>
    <row r="110" customFormat="false" ht="3.95" hidden="false" customHeight="true" outlineLevel="0" collapsed="false"/>
    <row r="112" customFormat="false" ht="6" hidden="false" customHeight="true" outlineLevel="0" collapsed="false"/>
    <row r="114" customFormat="false" ht="6" hidden="false" customHeight="true" outlineLevel="0" collapsed="false"/>
    <row r="115" customFormat="false" ht="12" hidden="false" customHeight="true" outlineLevel="0" collapsed="false"/>
    <row r="116" customFormat="false" ht="12" hidden="false" customHeight="true" outlineLevel="0" collapsed="false"/>
    <row r="117" customFormat="false" ht="12" hidden="false" customHeight="true" outlineLevel="0" collapsed="false"/>
    <row r="118" customFormat="false" ht="12" hidden="false" customHeight="true" outlineLevel="0" collapsed="false"/>
    <row r="119" customFormat="false" ht="12" hidden="false" customHeight="true" outlineLevel="0" collapsed="false"/>
    <row r="120" customFormat="false" ht="3.95" hidden="false" customHeight="true" outlineLevel="0" collapsed="false"/>
    <row r="122" customFormat="false" ht="6" hidden="false" customHeight="true" outlineLevel="0" collapsed="false"/>
    <row r="125" customFormat="false" ht="6" hidden="false" customHeight="true" outlineLevel="0" collapsed="false"/>
    <row r="128" customFormat="false" ht="6" hidden="false" customHeight="true" outlineLevel="0" collapsed="false"/>
    <row r="131" customFormat="false" ht="6" hidden="false" customHeight="true" outlineLevel="0" collapsed="false"/>
    <row r="135" customFormat="false" ht="8.1" hidden="false" customHeight="true" outlineLevel="0" collapsed="false"/>
  </sheetData>
  <mergeCells count="3">
    <mergeCell ref="A1:AD1"/>
    <mergeCell ref="A2:AD2"/>
    <mergeCell ref="A3:AD3"/>
  </mergeCells>
  <printOptions headings="false" gridLines="false" gridLinesSet="true" horizontalCentered="true" verticalCentered="false"/>
  <pageMargins left="0.25" right="0.25" top="0.7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135"/>
  <sheetViews>
    <sheetView showFormulas="false" showGridLines="false" showRowColHeaders="true" showZeros="true" rightToLeft="false" tabSelected="true" showOutlineSymbols="true" defaultGridColor="true" view="normal" topLeftCell="A7" colorId="64" zoomScale="100" zoomScaleNormal="100" zoomScalePageLayoutView="100" workbookViewId="0">
      <pane xSplit="5" ySplit="3" topLeftCell="Y10" activePane="bottomRight" state="frozen"/>
      <selection pane="topLeft" activeCell="A7" activeCellId="0" sqref="A7"/>
      <selection pane="topRight" activeCell="Y7" activeCellId="0" sqref="Y7"/>
      <selection pane="bottomLeft" activeCell="A10" activeCellId="0" sqref="A10"/>
      <selection pane="bottomRight" activeCell="Y11" activeCellId="0" sqref="Y11 Y11"/>
    </sheetView>
  </sheetViews>
  <sheetFormatPr defaultColWidth="9.70703125" defaultRowHeight="14.65" customHeight="true" zeroHeight="false" outlineLevelRow="0" outlineLevelCol="0"/>
  <cols>
    <col collapsed="false" customWidth="true" hidden="false" outlineLevel="0" max="2" min="1" style="0" width="1.7"/>
    <col collapsed="false" customWidth="true" hidden="false" outlineLevel="0" max="4" min="3" style="0" width="15.7"/>
    <col collapsed="false" customWidth="true" hidden="false" outlineLevel="0" max="5" min="5" style="0" width="10.71"/>
    <col collapsed="false" customWidth="true" hidden="false" outlineLevel="0" max="14" min="6" style="0" width="5.71"/>
    <col collapsed="false" customWidth="true" hidden="false" outlineLevel="0" max="15" min="15" style="0" width="7.7"/>
    <col collapsed="false" customWidth="true" hidden="false" outlineLevel="0" max="28" min="16" style="0" width="5.71"/>
    <col collapsed="false" customWidth="true" hidden="false" outlineLevel="0" max="30" min="29" style="0" width="8.7"/>
    <col collapsed="false" customWidth="true" hidden="false" outlineLevel="0" max="36" min="35" style="0" width="2.7"/>
    <col collapsed="false" customWidth="true" hidden="false" outlineLevel="0" max="37" min="37" style="0" width="3.7"/>
    <col collapsed="false" customWidth="true" hidden="false" outlineLevel="0" max="53" min="41" style="0" width="6.7"/>
    <col collapsed="false" customWidth="true" hidden="false" outlineLevel="0" max="55" min="54" style="0" width="7.7"/>
    <col collapsed="false" customWidth="true" hidden="false" outlineLevel="0" max="56" min="56" style="0" width="2.7"/>
  </cols>
  <sheetData>
    <row r="1" customFormat="false" ht="1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2"/>
    </row>
    <row r="2" customFormat="false" ht="15" hidden="false" customHeight="true" outlineLevel="0" collapsed="false">
      <c r="A2" s="3" t="s">
        <v>348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2"/>
    </row>
    <row r="3" customFormat="false" ht="15" hidden="false" customHeight="tru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2"/>
    </row>
    <row r="4" customFormat="false" ht="12" hidden="false" customHeight="true" outlineLevel="0" collapsed="false">
      <c r="A4" s="5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6"/>
      <c r="T4" s="7"/>
      <c r="U4" s="7"/>
      <c r="V4" s="7"/>
      <c r="W4" s="7"/>
      <c r="X4" s="2"/>
      <c r="Y4" s="2"/>
      <c r="Z4" s="2"/>
      <c r="AA4" s="2"/>
      <c r="AB4" s="2"/>
      <c r="AC4" s="2"/>
      <c r="AD4" s="2"/>
      <c r="AE4" s="2"/>
    </row>
    <row r="5" customFormat="false" ht="12" hidden="false" customHeight="true" outlineLevel="0" collapsed="false">
      <c r="A5" s="5"/>
      <c r="B5" s="8"/>
      <c r="C5" s="9"/>
      <c r="D5" s="9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10"/>
      <c r="S5" s="10"/>
      <c r="T5" s="11"/>
      <c r="U5" s="12"/>
      <c r="V5" s="11"/>
      <c r="W5" s="11"/>
      <c r="X5" s="10"/>
      <c r="Y5" s="10"/>
      <c r="Z5" s="10"/>
      <c r="AA5" s="13"/>
      <c r="AB5" s="14"/>
      <c r="AC5" s="2"/>
      <c r="AD5" s="2"/>
      <c r="AE5" s="2"/>
    </row>
    <row r="6" customFormat="false" ht="12" hidden="false" customHeight="true" outlineLevel="0" collapsed="false">
      <c r="A6" s="5"/>
      <c r="B6" s="8"/>
      <c r="C6" s="9"/>
      <c r="D6" s="9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10"/>
      <c r="S6" s="10"/>
      <c r="T6" s="11"/>
      <c r="U6" s="12"/>
      <c r="V6" s="11"/>
      <c r="W6" s="11"/>
      <c r="X6" s="10"/>
      <c r="Y6" s="10"/>
      <c r="Z6" s="10"/>
      <c r="AA6" s="13"/>
      <c r="AB6" s="14"/>
      <c r="AC6" s="2"/>
      <c r="AD6" s="2"/>
      <c r="AE6" s="2"/>
    </row>
    <row r="7" customFormat="false" ht="12" hidden="false" customHeight="true" outlineLevel="0" collapsed="false">
      <c r="A7" s="5"/>
      <c r="B7" s="8"/>
      <c r="C7" s="9"/>
      <c r="D7" s="9"/>
      <c r="E7" s="2"/>
      <c r="F7" s="10"/>
      <c r="G7" s="10" t="s">
        <v>4</v>
      </c>
      <c r="H7" s="10" t="s">
        <v>4</v>
      </c>
      <c r="I7" s="10" t="s">
        <v>4</v>
      </c>
      <c r="J7" s="10" t="s">
        <v>4</v>
      </c>
      <c r="K7" s="10" t="s">
        <v>4</v>
      </c>
      <c r="L7" s="10" t="s">
        <v>4</v>
      </c>
      <c r="M7" s="10" t="s">
        <v>4</v>
      </c>
      <c r="N7" s="10" t="s">
        <v>3</v>
      </c>
      <c r="O7" s="10" t="s">
        <v>4</v>
      </c>
      <c r="P7" s="10" t="s">
        <v>4</v>
      </c>
      <c r="Q7" s="10" t="s">
        <v>4</v>
      </c>
      <c r="R7" s="10"/>
      <c r="S7" s="10"/>
      <c r="T7" s="10"/>
      <c r="U7" s="10"/>
      <c r="V7" s="10" t="s">
        <v>3</v>
      </c>
      <c r="W7" s="10"/>
      <c r="X7" s="10"/>
      <c r="Y7" s="10"/>
      <c r="Z7" s="10"/>
      <c r="AA7" s="10"/>
      <c r="AB7" s="10"/>
      <c r="AC7" s="2"/>
      <c r="AD7" s="10" t="s">
        <v>5</v>
      </c>
      <c r="AE7" s="2"/>
    </row>
    <row r="8" customFormat="false" ht="15" hidden="false" customHeight="true" outlineLevel="0" collapsed="false">
      <c r="A8" s="2"/>
      <c r="B8" s="2"/>
      <c r="C8" s="2"/>
      <c r="D8" s="2"/>
      <c r="E8" s="5"/>
      <c r="F8" s="10" t="s">
        <v>83</v>
      </c>
      <c r="G8" s="10" t="s">
        <v>9</v>
      </c>
      <c r="H8" s="10" t="s">
        <v>10</v>
      </c>
      <c r="I8" s="10" t="s">
        <v>6</v>
      </c>
      <c r="J8" s="10" t="s">
        <v>7</v>
      </c>
      <c r="K8" s="10" t="s">
        <v>8</v>
      </c>
      <c r="L8" s="10" t="s">
        <v>9</v>
      </c>
      <c r="M8" s="10" t="s">
        <v>10</v>
      </c>
      <c r="N8" s="10" t="s">
        <v>6</v>
      </c>
      <c r="O8" s="10" t="s">
        <v>7</v>
      </c>
      <c r="P8" s="10" t="s">
        <v>8</v>
      </c>
      <c r="Q8" s="10" t="s">
        <v>9</v>
      </c>
      <c r="R8" s="10" t="s">
        <v>10</v>
      </c>
      <c r="S8" s="10" t="s">
        <v>6</v>
      </c>
      <c r="T8" s="10" t="s">
        <v>7</v>
      </c>
      <c r="U8" s="10" t="s">
        <v>8</v>
      </c>
      <c r="V8" s="10" t="s">
        <v>9</v>
      </c>
      <c r="W8" s="10" t="s">
        <v>10</v>
      </c>
      <c r="X8" s="10" t="s">
        <v>6</v>
      </c>
      <c r="Y8" s="10" t="s">
        <v>7</v>
      </c>
      <c r="Z8" s="10" t="s">
        <v>8</v>
      </c>
      <c r="AA8" s="10" t="s">
        <v>9</v>
      </c>
      <c r="AB8" s="10" t="s">
        <v>10</v>
      </c>
      <c r="AC8" s="6" t="s">
        <v>349</v>
      </c>
      <c r="AD8" s="6" t="s">
        <v>350</v>
      </c>
      <c r="AE8" s="2"/>
    </row>
    <row r="9" customFormat="false" ht="15" hidden="false" customHeight="true" outlineLevel="0" collapsed="false">
      <c r="A9" s="2"/>
      <c r="B9" s="2"/>
      <c r="C9" s="15"/>
      <c r="D9" s="2"/>
      <c r="E9" s="16"/>
      <c r="F9" s="17" t="s">
        <v>86</v>
      </c>
      <c r="G9" s="17" t="s">
        <v>351</v>
      </c>
      <c r="H9" s="17" t="s">
        <v>352</v>
      </c>
      <c r="I9" s="17" t="s">
        <v>353</v>
      </c>
      <c r="J9" s="17" t="s">
        <v>354</v>
      </c>
      <c r="K9" s="17" t="s">
        <v>355</v>
      </c>
      <c r="L9" s="17" t="s">
        <v>356</v>
      </c>
      <c r="M9" s="17" t="s">
        <v>357</v>
      </c>
      <c r="N9" s="17" t="s">
        <v>358</v>
      </c>
      <c r="O9" s="17" t="s">
        <v>359</v>
      </c>
      <c r="P9" s="17" t="s">
        <v>360</v>
      </c>
      <c r="Q9" s="17" t="s">
        <v>361</v>
      </c>
      <c r="R9" s="17" t="s">
        <v>362</v>
      </c>
      <c r="S9" s="17" t="s">
        <v>363</v>
      </c>
      <c r="T9" s="17" t="s">
        <v>364</v>
      </c>
      <c r="U9" s="17" t="s">
        <v>365</v>
      </c>
      <c r="V9" s="17" t="s">
        <v>366</v>
      </c>
      <c r="W9" s="17" t="s">
        <v>367</v>
      </c>
      <c r="X9" s="17" t="s">
        <v>368</v>
      </c>
      <c r="Y9" s="17" t="s">
        <v>369</v>
      </c>
      <c r="Z9" s="17" t="s">
        <v>370</v>
      </c>
      <c r="AA9" s="17" t="s">
        <v>371</v>
      </c>
      <c r="AB9" s="17" t="s">
        <v>372</v>
      </c>
      <c r="AC9" s="18" t="s">
        <v>36</v>
      </c>
      <c r="AD9" s="19" t="s">
        <v>361</v>
      </c>
      <c r="AE9" s="2"/>
    </row>
    <row r="10" customFormat="false" ht="15" hidden="false" customHeight="true" outlineLevel="0" collapsed="false">
      <c r="A10" s="20" t="s">
        <v>37</v>
      </c>
      <c r="B10" s="21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3" t="s">
        <v>38</v>
      </c>
      <c r="AD10" s="2"/>
      <c r="AE10" s="2"/>
    </row>
    <row r="11" customFormat="false" ht="15" hidden="false" customHeight="true" outlineLevel="0" collapsed="false">
      <c r="A11" s="21"/>
      <c r="B11" s="15" t="s">
        <v>39</v>
      </c>
      <c r="C11" s="2"/>
      <c r="D11" s="2"/>
      <c r="E11" s="2"/>
      <c r="F11" s="24" t="s">
        <v>40</v>
      </c>
      <c r="G11" s="25" t="n">
        <v>0</v>
      </c>
      <c r="H11" s="25" t="n">
        <v>0.1</v>
      </c>
      <c r="I11" s="25" t="n">
        <v>0.1</v>
      </c>
      <c r="J11" s="25" t="n">
        <v>0.2</v>
      </c>
      <c r="K11" s="25" t="n">
        <v>0.3</v>
      </c>
      <c r="L11" s="25" t="n">
        <v>0.1</v>
      </c>
      <c r="M11" s="25" t="n">
        <v>0.2</v>
      </c>
      <c r="N11" s="24" t="s">
        <v>40</v>
      </c>
      <c r="O11" s="25" t="n">
        <v>19.9</v>
      </c>
      <c r="P11" s="25" t="n">
        <v>0.1</v>
      </c>
      <c r="Q11" s="25" t="n">
        <v>0.2</v>
      </c>
      <c r="R11" s="25" t="n">
        <v>0.1</v>
      </c>
      <c r="S11" s="25" t="n">
        <v>0</v>
      </c>
      <c r="T11" s="25" t="n">
        <v>0</v>
      </c>
      <c r="U11" s="25" t="n">
        <v>0.1</v>
      </c>
      <c r="V11" s="24" t="s">
        <v>40</v>
      </c>
      <c r="W11" s="25" t="n">
        <v>3</v>
      </c>
      <c r="X11" s="25" t="n">
        <v>0.8</v>
      </c>
      <c r="Y11" s="25" t="n">
        <v>0.2</v>
      </c>
      <c r="Z11" s="25" t="n">
        <v>0.1</v>
      </c>
      <c r="AA11" s="25" t="n">
        <v>0.1</v>
      </c>
      <c r="AB11" s="27" t="n">
        <f aca="false">AC11-SUM(F11:AA11)</f>
        <v>0</v>
      </c>
      <c r="AC11" s="28" t="n">
        <f aca="false">24.4+1.2</f>
        <v>25.6</v>
      </c>
      <c r="AD11" s="56" t="n">
        <f aca="false">SUM(F11:Q11)</f>
        <v>21.2</v>
      </c>
      <c r="AE11" s="2"/>
    </row>
    <row r="12" customFormat="false" ht="15" hidden="false" customHeight="true" outlineLevel="0" collapsed="false">
      <c r="A12" s="21"/>
      <c r="B12" s="15"/>
      <c r="C12" s="15" t="s">
        <v>107</v>
      </c>
      <c r="D12" s="2"/>
      <c r="E12" s="2"/>
      <c r="F12" s="24" t="s">
        <v>40</v>
      </c>
      <c r="G12" s="25" t="n">
        <v>0</v>
      </c>
      <c r="H12" s="25" t="n">
        <v>0</v>
      </c>
      <c r="I12" s="25" t="n">
        <v>0</v>
      </c>
      <c r="J12" s="25" t="n">
        <v>0</v>
      </c>
      <c r="K12" s="25" t="n">
        <v>0</v>
      </c>
      <c r="L12" s="25" t="n">
        <v>0</v>
      </c>
      <c r="M12" s="25" t="n">
        <v>0</v>
      </c>
      <c r="N12" s="24" t="s">
        <v>40</v>
      </c>
      <c r="O12" s="25" t="n">
        <v>0</v>
      </c>
      <c r="P12" s="25" t="n">
        <v>0</v>
      </c>
      <c r="Q12" s="25" t="n">
        <v>0</v>
      </c>
      <c r="R12" s="25" t="n">
        <v>0</v>
      </c>
      <c r="S12" s="25" t="n">
        <v>0</v>
      </c>
      <c r="T12" s="25" t="n">
        <v>0</v>
      </c>
      <c r="U12" s="25" t="n">
        <v>0</v>
      </c>
      <c r="V12" s="24" t="s">
        <v>40</v>
      </c>
      <c r="W12" s="25" t="n">
        <v>0</v>
      </c>
      <c r="X12" s="25" t="n">
        <v>0.2</v>
      </c>
      <c r="Y12" s="25" t="n">
        <v>0</v>
      </c>
      <c r="Z12" s="25" t="n">
        <v>0</v>
      </c>
      <c r="AA12" s="25" t="n">
        <v>0</v>
      </c>
      <c r="AB12" s="27" t="n">
        <f aca="false">AC12-SUM(F12:AA12)</f>
        <v>0</v>
      </c>
      <c r="AC12" s="25" t="n">
        <v>0.2</v>
      </c>
      <c r="AD12" s="56" t="n">
        <f aca="false">SUM(F12:Q12)</f>
        <v>0</v>
      </c>
    </row>
    <row r="13" customFormat="false" ht="15" hidden="false" customHeight="true" outlineLevel="0" collapsed="false">
      <c r="A13" s="21"/>
      <c r="B13" s="15"/>
      <c r="C13" s="15" t="s">
        <v>42</v>
      </c>
      <c r="D13" s="2"/>
      <c r="E13" s="2"/>
      <c r="F13" s="24" t="s">
        <v>40</v>
      </c>
      <c r="G13" s="25" t="n">
        <v>0</v>
      </c>
      <c r="H13" s="25" t="n">
        <v>0</v>
      </c>
      <c r="I13" s="25" t="n">
        <v>0</v>
      </c>
      <c r="J13" s="25" t="n">
        <v>0</v>
      </c>
      <c r="K13" s="25" t="n">
        <v>0</v>
      </c>
      <c r="L13" s="25" t="n">
        <v>0</v>
      </c>
      <c r="M13" s="25" t="n">
        <v>0</v>
      </c>
      <c r="N13" s="24" t="s">
        <v>40</v>
      </c>
      <c r="O13" s="25" t="n">
        <v>0</v>
      </c>
      <c r="P13" s="25" t="n">
        <v>0</v>
      </c>
      <c r="Q13" s="25" t="n">
        <v>0</v>
      </c>
      <c r="R13" s="25" t="n">
        <v>0</v>
      </c>
      <c r="S13" s="25" t="n">
        <v>0</v>
      </c>
      <c r="T13" s="25" t="n">
        <v>0</v>
      </c>
      <c r="U13" s="25" t="n">
        <v>0</v>
      </c>
      <c r="V13" s="24" t="s">
        <v>40</v>
      </c>
      <c r="W13" s="25" t="n">
        <v>0</v>
      </c>
      <c r="X13" s="25" t="n">
        <v>0</v>
      </c>
      <c r="Y13" s="25" t="n">
        <v>0</v>
      </c>
      <c r="Z13" s="25" t="n">
        <v>0</v>
      </c>
      <c r="AA13" s="25" t="n">
        <v>0</v>
      </c>
      <c r="AB13" s="27" t="n">
        <f aca="false">AC13-SUM(F13:AA13)</f>
        <v>0</v>
      </c>
      <c r="AC13" s="25" t="n">
        <v>0</v>
      </c>
      <c r="AD13" s="56" t="n">
        <f aca="false">SUM(F13:Q13)</f>
        <v>0</v>
      </c>
      <c r="AE13" s="2"/>
    </row>
    <row r="14" customFormat="false" ht="15" hidden="false" customHeight="true" outlineLevel="0" collapsed="false">
      <c r="A14" s="21"/>
      <c r="B14" s="15" t="s">
        <v>43</v>
      </c>
      <c r="C14" s="2"/>
      <c r="D14" s="2"/>
      <c r="E14" s="2"/>
      <c r="F14" s="24" t="s">
        <v>40</v>
      </c>
      <c r="G14" s="25" t="n">
        <v>0</v>
      </c>
      <c r="H14" s="25" t="n">
        <v>0</v>
      </c>
      <c r="I14" s="25" t="n">
        <v>0</v>
      </c>
      <c r="J14" s="25" t="n">
        <v>0</v>
      </c>
      <c r="K14" s="25" t="n">
        <v>0</v>
      </c>
      <c r="L14" s="25" t="n">
        <v>0</v>
      </c>
      <c r="M14" s="25" t="n">
        <v>0</v>
      </c>
      <c r="N14" s="24" t="s">
        <v>40</v>
      </c>
      <c r="O14" s="25" t="n">
        <v>0</v>
      </c>
      <c r="P14" s="25" t="n">
        <v>0</v>
      </c>
      <c r="Q14" s="25" t="n">
        <v>0</v>
      </c>
      <c r="R14" s="25" t="n">
        <v>0</v>
      </c>
      <c r="S14" s="25" t="n">
        <v>0</v>
      </c>
      <c r="T14" s="25" t="n">
        <v>0</v>
      </c>
      <c r="U14" s="25" t="n">
        <v>0</v>
      </c>
      <c r="V14" s="24" t="s">
        <v>40</v>
      </c>
      <c r="W14" s="25" t="n">
        <v>0</v>
      </c>
      <c r="X14" s="25" t="n">
        <v>0</v>
      </c>
      <c r="Y14" s="25" t="n">
        <v>0</v>
      </c>
      <c r="Z14" s="25" t="n">
        <v>0</v>
      </c>
      <c r="AA14" s="25" t="n">
        <v>0</v>
      </c>
      <c r="AB14" s="27" t="n">
        <f aca="false">AC14-SUM(F14:AA14)</f>
        <v>0</v>
      </c>
      <c r="AC14" s="25" t="n">
        <v>0</v>
      </c>
      <c r="AD14" s="56" t="n">
        <f aca="false">SUM(F14:Q14)</f>
        <v>0</v>
      </c>
      <c r="AE14" s="2"/>
    </row>
    <row r="15" customFormat="false" ht="15" hidden="false" customHeight="true" outlineLevel="0" collapsed="false">
      <c r="A15" s="21"/>
      <c r="B15" s="15" t="s">
        <v>73</v>
      </c>
      <c r="C15" s="2"/>
      <c r="D15" s="2"/>
      <c r="E15" s="2"/>
      <c r="F15" s="24" t="s">
        <v>40</v>
      </c>
      <c r="G15" s="25" t="n">
        <v>0</v>
      </c>
      <c r="H15" s="25" t="n">
        <v>0</v>
      </c>
      <c r="I15" s="25" t="n">
        <v>0</v>
      </c>
      <c r="J15" s="25" t="n">
        <v>0</v>
      </c>
      <c r="K15" s="25" t="n">
        <v>0</v>
      </c>
      <c r="L15" s="25" t="n">
        <v>0</v>
      </c>
      <c r="M15" s="25" t="n">
        <v>0</v>
      </c>
      <c r="N15" s="24" t="s">
        <v>40</v>
      </c>
      <c r="O15" s="25" t="n">
        <v>0</v>
      </c>
      <c r="P15" s="25" t="n">
        <v>0</v>
      </c>
      <c r="Q15" s="25" t="n">
        <v>0</v>
      </c>
      <c r="R15" s="25" t="n">
        <v>0</v>
      </c>
      <c r="S15" s="25" t="n">
        <v>0</v>
      </c>
      <c r="T15" s="25" t="n">
        <v>0</v>
      </c>
      <c r="U15" s="25" t="n">
        <v>0</v>
      </c>
      <c r="V15" s="24" t="s">
        <v>40</v>
      </c>
      <c r="W15" s="25" t="n">
        <v>0</v>
      </c>
      <c r="X15" s="25" t="n">
        <v>0</v>
      </c>
      <c r="Y15" s="25" t="n">
        <v>0</v>
      </c>
      <c r="Z15" s="25" t="n">
        <v>0</v>
      </c>
      <c r="AA15" s="25" t="n">
        <v>0</v>
      </c>
      <c r="AB15" s="27" t="n">
        <f aca="false">AC15-SUM(F15:AA15)</f>
        <v>0</v>
      </c>
      <c r="AC15" s="25" t="n">
        <v>0</v>
      </c>
      <c r="AD15" s="56" t="n">
        <f aca="false">SUM(F15:Q15)</f>
        <v>0</v>
      </c>
      <c r="AE15" s="2"/>
    </row>
    <row r="16" customFormat="false" ht="15" hidden="false" customHeight="true" outlineLevel="0" collapsed="false">
      <c r="A16" s="21"/>
      <c r="B16" s="15" t="s">
        <v>45</v>
      </c>
      <c r="C16" s="2"/>
      <c r="D16" s="2"/>
      <c r="E16" s="2"/>
      <c r="F16" s="24" t="s">
        <v>40</v>
      </c>
      <c r="G16" s="25" t="n">
        <v>0</v>
      </c>
      <c r="H16" s="25" t="n">
        <v>0</v>
      </c>
      <c r="I16" s="25" t="n">
        <v>0</v>
      </c>
      <c r="J16" s="25" t="n">
        <v>0</v>
      </c>
      <c r="K16" s="25" t="n">
        <v>0</v>
      </c>
      <c r="L16" s="25" t="n">
        <v>0</v>
      </c>
      <c r="M16" s="25" t="n">
        <v>0</v>
      </c>
      <c r="N16" s="24" t="s">
        <v>40</v>
      </c>
      <c r="O16" s="25" t="n">
        <v>0</v>
      </c>
      <c r="P16" s="25" t="n">
        <v>0</v>
      </c>
      <c r="Q16" s="25" t="n">
        <v>0</v>
      </c>
      <c r="R16" s="25" t="n">
        <v>0</v>
      </c>
      <c r="S16" s="25" t="n">
        <v>0</v>
      </c>
      <c r="T16" s="25" t="n">
        <v>0</v>
      </c>
      <c r="U16" s="25" t="n">
        <v>0</v>
      </c>
      <c r="V16" s="24" t="s">
        <v>40</v>
      </c>
      <c r="W16" s="25" t="n">
        <v>0</v>
      </c>
      <c r="X16" s="25" t="n">
        <v>0</v>
      </c>
      <c r="Y16" s="25" t="n">
        <v>0</v>
      </c>
      <c r="Z16" s="25" t="n">
        <v>0</v>
      </c>
      <c r="AA16" s="25" t="n">
        <v>0</v>
      </c>
      <c r="AB16" s="27" t="n">
        <f aca="false">AC16-SUM(F16:AA16)</f>
        <v>0</v>
      </c>
      <c r="AC16" s="25" t="n">
        <v>0</v>
      </c>
      <c r="AD16" s="56" t="n">
        <f aca="false">SUM(F16:Q16)</f>
        <v>0</v>
      </c>
      <c r="AE16" s="2"/>
    </row>
    <row r="17" customFormat="false" ht="15" hidden="false" customHeight="true" outlineLevel="0" collapsed="false">
      <c r="A17" s="21"/>
      <c r="B17" s="15" t="s">
        <v>108</v>
      </c>
      <c r="C17" s="2"/>
      <c r="D17" s="2"/>
      <c r="E17" s="2"/>
      <c r="F17" s="24" t="s">
        <v>40</v>
      </c>
      <c r="G17" s="25" t="n">
        <v>0</v>
      </c>
      <c r="H17" s="25" t="n">
        <v>0</v>
      </c>
      <c r="I17" s="25" t="n">
        <v>0</v>
      </c>
      <c r="J17" s="25" t="n">
        <v>0</v>
      </c>
      <c r="K17" s="25" t="n">
        <v>0</v>
      </c>
      <c r="L17" s="25" t="n">
        <v>0</v>
      </c>
      <c r="M17" s="25" t="n">
        <v>0</v>
      </c>
      <c r="N17" s="24" t="s">
        <v>40</v>
      </c>
      <c r="O17" s="25" t="n">
        <v>0</v>
      </c>
      <c r="P17" s="25" t="n">
        <v>0</v>
      </c>
      <c r="Q17" s="25" t="n">
        <v>0</v>
      </c>
      <c r="R17" s="25" t="n">
        <v>0</v>
      </c>
      <c r="S17" s="25" t="n">
        <v>0</v>
      </c>
      <c r="T17" s="25" t="n">
        <v>0</v>
      </c>
      <c r="U17" s="25" t="n">
        <v>0</v>
      </c>
      <c r="V17" s="24" t="s">
        <v>40</v>
      </c>
      <c r="W17" s="25" t="n">
        <v>0</v>
      </c>
      <c r="X17" s="25" t="n">
        <v>0</v>
      </c>
      <c r="Y17" s="25" t="n">
        <v>0</v>
      </c>
      <c r="Z17" s="25" t="n">
        <v>0</v>
      </c>
      <c r="AA17" s="25" t="n">
        <v>0</v>
      </c>
      <c r="AB17" s="27" t="n">
        <f aca="false">AC17-SUM(F17:AA17)</f>
        <v>0</v>
      </c>
      <c r="AC17" s="25" t="n">
        <v>0</v>
      </c>
      <c r="AD17" s="56" t="n">
        <f aca="false">SUM(F17:Q17)</f>
        <v>0</v>
      </c>
      <c r="AE17" s="2"/>
    </row>
    <row r="18" customFormat="false" ht="15" hidden="false" customHeight="true" outlineLevel="0" collapsed="false">
      <c r="A18" s="21"/>
      <c r="B18" s="15" t="s">
        <v>373</v>
      </c>
      <c r="C18" s="2"/>
      <c r="D18" s="2"/>
      <c r="E18" s="2"/>
      <c r="F18" s="24" t="s">
        <v>40</v>
      </c>
      <c r="G18" s="25" t="n">
        <v>0</v>
      </c>
      <c r="H18" s="25" t="n">
        <v>0</v>
      </c>
      <c r="I18" s="25" t="n">
        <v>0</v>
      </c>
      <c r="J18" s="25" t="n">
        <v>0</v>
      </c>
      <c r="K18" s="25" t="n">
        <v>0</v>
      </c>
      <c r="L18" s="25" t="n">
        <v>0</v>
      </c>
      <c r="M18" s="25" t="n">
        <v>0</v>
      </c>
      <c r="N18" s="24" t="s">
        <v>40</v>
      </c>
      <c r="O18" s="25" t="n">
        <v>1500</v>
      </c>
      <c r="P18" s="25" t="n">
        <v>0</v>
      </c>
      <c r="Q18" s="25" t="n">
        <v>0</v>
      </c>
      <c r="R18" s="25" t="n">
        <v>0</v>
      </c>
      <c r="S18" s="25" t="n">
        <v>0</v>
      </c>
      <c r="T18" s="25" t="n">
        <v>0</v>
      </c>
      <c r="U18" s="25" t="n">
        <v>0</v>
      </c>
      <c r="V18" s="24" t="s">
        <v>40</v>
      </c>
      <c r="W18" s="25" t="n">
        <v>0</v>
      </c>
      <c r="X18" s="25" t="n">
        <v>0</v>
      </c>
      <c r="Y18" s="25" t="n">
        <v>0</v>
      </c>
      <c r="Z18" s="25" t="n">
        <v>0</v>
      </c>
      <c r="AA18" s="25" t="n">
        <v>0</v>
      </c>
      <c r="AB18" s="27" t="n">
        <f aca="false">AC18-SUM(F18:AA18)</f>
        <v>0</v>
      </c>
      <c r="AC18" s="25" t="n">
        <v>1500</v>
      </c>
      <c r="AD18" s="56" t="n">
        <f aca="false">SUM(F18:Q18)</f>
        <v>1500</v>
      </c>
      <c r="AE18" s="2"/>
    </row>
    <row r="19" customFormat="false" ht="15" hidden="false" customHeight="true" outlineLevel="0" collapsed="false">
      <c r="A19" s="21"/>
      <c r="B19" s="15" t="s">
        <v>48</v>
      </c>
      <c r="C19" s="2"/>
      <c r="D19" s="2"/>
      <c r="E19" s="2"/>
      <c r="F19" s="24" t="s">
        <v>40</v>
      </c>
      <c r="G19" s="25" t="n">
        <v>0</v>
      </c>
      <c r="H19" s="25" t="n">
        <v>0</v>
      </c>
      <c r="I19" s="25" t="n">
        <v>0</v>
      </c>
      <c r="J19" s="25" t="n">
        <v>0</v>
      </c>
      <c r="K19" s="25" t="n">
        <v>0</v>
      </c>
      <c r="L19" s="25" t="n">
        <v>0.2</v>
      </c>
      <c r="M19" s="25" t="n">
        <v>0</v>
      </c>
      <c r="N19" s="24" t="s">
        <v>40</v>
      </c>
      <c r="O19" s="25" t="n">
        <v>0</v>
      </c>
      <c r="P19" s="25" t="n">
        <v>0</v>
      </c>
      <c r="Q19" s="25" t="n">
        <v>0</v>
      </c>
      <c r="R19" s="25" t="n">
        <v>0</v>
      </c>
      <c r="S19" s="25" t="n">
        <v>0</v>
      </c>
      <c r="T19" s="25" t="n">
        <v>0</v>
      </c>
      <c r="U19" s="25" t="n">
        <v>0</v>
      </c>
      <c r="V19" s="24" t="s">
        <v>40</v>
      </c>
      <c r="W19" s="25" t="n">
        <v>0</v>
      </c>
      <c r="X19" s="25" t="n">
        <v>0</v>
      </c>
      <c r="Y19" s="25" t="n">
        <v>0.1</v>
      </c>
      <c r="Z19" s="25" t="n">
        <v>0</v>
      </c>
      <c r="AA19" s="25" t="n">
        <v>0</v>
      </c>
      <c r="AB19" s="27" t="n">
        <f aca="false">AC19-SUM(F19:AA19)</f>
        <v>0</v>
      </c>
      <c r="AC19" s="25" t="n">
        <v>0.3</v>
      </c>
      <c r="AD19" s="56" t="n">
        <f aca="false">SUM(F19:Q19)</f>
        <v>0.2</v>
      </c>
      <c r="AE19" s="2"/>
    </row>
    <row r="20" customFormat="false" ht="15" hidden="false" customHeight="true" outlineLevel="0" collapsed="false">
      <c r="A20" s="21"/>
      <c r="B20" s="15" t="s">
        <v>65</v>
      </c>
      <c r="C20" s="2"/>
      <c r="D20" s="2"/>
      <c r="E20" s="2"/>
      <c r="F20" s="32" t="s">
        <v>40</v>
      </c>
      <c r="G20" s="33" t="n">
        <v>0</v>
      </c>
      <c r="H20" s="33" t="n">
        <v>0</v>
      </c>
      <c r="I20" s="33" t="n">
        <v>0</v>
      </c>
      <c r="J20" s="33" t="n">
        <v>0</v>
      </c>
      <c r="K20" s="33" t="n">
        <v>0</v>
      </c>
      <c r="L20" s="33" t="n">
        <v>0</v>
      </c>
      <c r="M20" s="33" t="n">
        <v>0</v>
      </c>
      <c r="N20" s="32" t="s">
        <v>40</v>
      </c>
      <c r="O20" s="33" t="n">
        <v>0</v>
      </c>
      <c r="P20" s="33" t="n">
        <v>0</v>
      </c>
      <c r="Q20" s="33" t="n">
        <v>0</v>
      </c>
      <c r="R20" s="33" t="n">
        <v>0</v>
      </c>
      <c r="S20" s="33" t="n">
        <v>0</v>
      </c>
      <c r="T20" s="33" t="n">
        <v>0</v>
      </c>
      <c r="U20" s="33" t="n">
        <v>0</v>
      </c>
      <c r="V20" s="32" t="s">
        <v>40</v>
      </c>
      <c r="W20" s="33" t="n">
        <v>0</v>
      </c>
      <c r="X20" s="33" t="n">
        <v>0</v>
      </c>
      <c r="Y20" s="33" t="n">
        <v>0</v>
      </c>
      <c r="Z20" s="33" t="n">
        <v>0</v>
      </c>
      <c r="AA20" s="33" t="n">
        <v>0</v>
      </c>
      <c r="AB20" s="34" t="n">
        <f aca="false">AC20-SUM(F20:AA20)</f>
        <v>0</v>
      </c>
      <c r="AC20" s="33" t="n">
        <v>0</v>
      </c>
      <c r="AD20" s="44" t="n">
        <f aca="false">SUM(F20:Q20)</f>
        <v>0</v>
      </c>
      <c r="AE20" s="2"/>
    </row>
    <row r="21" customFormat="false" ht="3.95" hidden="false" customHeight="true" outlineLevel="0" collapsed="false">
      <c r="A21" s="21"/>
      <c r="B21" s="21"/>
      <c r="C21" s="2"/>
      <c r="D21" s="2"/>
      <c r="E21" s="2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22"/>
      <c r="AE21" s="2"/>
    </row>
    <row r="22" customFormat="false" ht="15" hidden="false" customHeight="true" outlineLevel="0" collapsed="false">
      <c r="A22" s="21"/>
      <c r="B22" s="21"/>
      <c r="C22" s="20" t="s">
        <v>50</v>
      </c>
      <c r="D22" s="2"/>
      <c r="E22" s="2"/>
      <c r="F22" s="37" t="n">
        <f aca="false">SUM(F11:F20)</f>
        <v>0</v>
      </c>
      <c r="G22" s="37" t="n">
        <f aca="false">SUM(G11:G20)</f>
        <v>0</v>
      </c>
      <c r="H22" s="37" t="n">
        <f aca="false">SUM(H11:H20)</f>
        <v>0.1</v>
      </c>
      <c r="I22" s="37" t="n">
        <f aca="false">SUM(I11:I20)</f>
        <v>0.1</v>
      </c>
      <c r="J22" s="37" t="n">
        <f aca="false">SUM(J11:J20)</f>
        <v>0.2</v>
      </c>
      <c r="K22" s="37" t="n">
        <f aca="false">SUM(K11:K20)</f>
        <v>0.3</v>
      </c>
      <c r="L22" s="37" t="n">
        <f aca="false">SUM(L11:L20)</f>
        <v>0.3</v>
      </c>
      <c r="M22" s="37" t="n">
        <f aca="false">SUM(M11:M20)</f>
        <v>0.2</v>
      </c>
      <c r="N22" s="37" t="n">
        <f aca="false">SUM(N11:N20)</f>
        <v>0</v>
      </c>
      <c r="O22" s="37" t="n">
        <f aca="false">SUM(O11:O20)</f>
        <v>1519.9</v>
      </c>
      <c r="P22" s="37" t="n">
        <f aca="false">SUM(P11:P20)</f>
        <v>0.1</v>
      </c>
      <c r="Q22" s="37" t="n">
        <f aca="false">SUM(Q11:Q20)</f>
        <v>0.2</v>
      </c>
      <c r="R22" s="37" t="n">
        <f aca="false">SUM(R11:R20)</f>
        <v>0.1</v>
      </c>
      <c r="S22" s="37" t="n">
        <f aca="false">SUM(S11:S20)</f>
        <v>0</v>
      </c>
      <c r="T22" s="37" t="n">
        <f aca="false">SUM(T11:T20)</f>
        <v>0</v>
      </c>
      <c r="U22" s="37" t="n">
        <f aca="false">SUM(U11:U20)</f>
        <v>0.1</v>
      </c>
      <c r="V22" s="37" t="n">
        <f aca="false">SUM(V11:V20)</f>
        <v>0</v>
      </c>
      <c r="W22" s="37" t="n">
        <f aca="false">SUM(W11:W20)</f>
        <v>3</v>
      </c>
      <c r="X22" s="37" t="n">
        <f aca="false">SUM(X11:X20)</f>
        <v>1</v>
      </c>
      <c r="Y22" s="37" t="n">
        <f aca="false">SUM(Y11:Y20)</f>
        <v>0.3</v>
      </c>
      <c r="Z22" s="37" t="n">
        <f aca="false">SUM(Z11:Z20)</f>
        <v>0.1</v>
      </c>
      <c r="AA22" s="37" t="n">
        <f aca="false">SUM(AA11:AA20)</f>
        <v>0.1</v>
      </c>
      <c r="AB22" s="37" t="n">
        <f aca="false">SUM(AB11:AB20)</f>
        <v>0</v>
      </c>
      <c r="AC22" s="37" t="n">
        <f aca="false">SUM(AC11:AC20)</f>
        <v>1526.1</v>
      </c>
      <c r="AD22" s="37" t="n">
        <f aca="false">SUM(AD11:AD20)</f>
        <v>1521.4</v>
      </c>
      <c r="AE22" s="2"/>
    </row>
    <row r="23" customFormat="false" ht="15" hidden="false" customHeight="true" outlineLevel="0" collapsed="false">
      <c r="A23" s="21"/>
      <c r="B23" s="2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2"/>
      <c r="AE23" s="2"/>
    </row>
    <row r="24" customFormat="false" ht="15" hidden="false" customHeight="true" outlineLevel="0" collapsed="false">
      <c r="A24" s="20" t="s">
        <v>51</v>
      </c>
      <c r="B24" s="21"/>
      <c r="C24" s="2"/>
      <c r="D24" s="2"/>
      <c r="E24" s="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"/>
    </row>
    <row r="25" customFormat="false" ht="15" hidden="false" customHeight="true" outlineLevel="0" collapsed="false">
      <c r="A25" s="21"/>
      <c r="B25" s="15" t="s">
        <v>52</v>
      </c>
      <c r="C25" s="2"/>
      <c r="D25" s="2"/>
      <c r="E25" s="2"/>
      <c r="F25" s="24" t="s">
        <v>40</v>
      </c>
      <c r="G25" s="25" t="n">
        <v>0.2</v>
      </c>
      <c r="H25" s="25" t="n">
        <v>0</v>
      </c>
      <c r="I25" s="25" t="n">
        <v>0</v>
      </c>
      <c r="J25" s="25" t="n">
        <v>0</v>
      </c>
      <c r="K25" s="25" t="n">
        <v>0</v>
      </c>
      <c r="L25" s="25" t="n">
        <v>0</v>
      </c>
      <c r="M25" s="25" t="n">
        <v>0</v>
      </c>
      <c r="N25" s="24" t="s">
        <v>40</v>
      </c>
      <c r="O25" s="25" t="n">
        <v>0</v>
      </c>
      <c r="P25" s="25" t="n">
        <v>0</v>
      </c>
      <c r="Q25" s="25" t="n">
        <v>0</v>
      </c>
      <c r="R25" s="25" t="n">
        <v>0</v>
      </c>
      <c r="S25" s="28" t="n">
        <f aca="false">1.4+0.5</f>
        <v>1.9</v>
      </c>
      <c r="T25" s="25" t="n">
        <v>0</v>
      </c>
      <c r="U25" s="25" t="n">
        <v>0</v>
      </c>
      <c r="V25" s="24" t="s">
        <v>40</v>
      </c>
      <c r="W25" s="25" t="n">
        <v>0</v>
      </c>
      <c r="X25" s="25" t="n">
        <v>0</v>
      </c>
      <c r="Y25" s="25" t="n">
        <v>0</v>
      </c>
      <c r="Z25" s="25" t="n">
        <v>0</v>
      </c>
      <c r="AA25" s="25" t="n">
        <v>0</v>
      </c>
      <c r="AB25" s="27" t="n">
        <f aca="false">AC25-SUM(F25:AA25)</f>
        <v>0</v>
      </c>
      <c r="AC25" s="28" t="n">
        <f aca="false">1.6+0.5</f>
        <v>2.1</v>
      </c>
      <c r="AD25" s="56" t="n">
        <f aca="false">SUM(F25:Q25)</f>
        <v>0.2</v>
      </c>
      <c r="AE25" s="2"/>
    </row>
    <row r="26" customFormat="false" ht="15" hidden="false" customHeight="true" outlineLevel="0" collapsed="false">
      <c r="A26" s="21"/>
      <c r="B26" s="15"/>
      <c r="C26" s="15" t="s">
        <v>53</v>
      </c>
      <c r="D26" s="2"/>
      <c r="E26" s="2"/>
      <c r="F26" s="24" t="s">
        <v>40</v>
      </c>
      <c r="G26" s="25" t="n">
        <v>0</v>
      </c>
      <c r="H26" s="25" t="n">
        <v>0</v>
      </c>
      <c r="I26" s="25" t="n">
        <v>0</v>
      </c>
      <c r="J26" s="25" t="n">
        <v>0</v>
      </c>
      <c r="K26" s="25" t="n">
        <v>0</v>
      </c>
      <c r="L26" s="25" t="n">
        <v>0</v>
      </c>
      <c r="M26" s="25" t="n">
        <v>0</v>
      </c>
      <c r="N26" s="24" t="s">
        <v>40</v>
      </c>
      <c r="O26" s="25" t="n">
        <v>0</v>
      </c>
      <c r="P26" s="25" t="n">
        <v>0</v>
      </c>
      <c r="Q26" s="25" t="n">
        <v>0</v>
      </c>
      <c r="R26" s="25" t="n">
        <v>0</v>
      </c>
      <c r="S26" s="25" t="n">
        <v>0</v>
      </c>
      <c r="T26" s="25" t="n">
        <v>0</v>
      </c>
      <c r="U26" s="25" t="n">
        <v>0</v>
      </c>
      <c r="V26" s="24" t="s">
        <v>40</v>
      </c>
      <c r="W26" s="25" t="n">
        <v>0</v>
      </c>
      <c r="X26" s="25" t="n">
        <v>0</v>
      </c>
      <c r="Y26" s="25" t="n">
        <v>0</v>
      </c>
      <c r="Z26" s="25" t="n">
        <v>0</v>
      </c>
      <c r="AA26" s="25" t="n">
        <v>0</v>
      </c>
      <c r="AB26" s="27" t="n">
        <f aca="false">AC26-SUM(F26:AA26)</f>
        <v>0.4</v>
      </c>
      <c r="AC26" s="25" t="n">
        <v>0.4</v>
      </c>
      <c r="AD26" s="56" t="n">
        <f aca="false">SUM(F26:Q26)</f>
        <v>0</v>
      </c>
      <c r="AE26" s="2"/>
    </row>
    <row r="27" customFormat="false" ht="15" hidden="false" customHeight="true" outlineLevel="0" collapsed="false">
      <c r="A27" s="21"/>
      <c r="B27" s="15"/>
      <c r="C27" s="15" t="s">
        <v>54</v>
      </c>
      <c r="D27" s="2"/>
      <c r="E27" s="2"/>
      <c r="F27" s="24" t="s">
        <v>40</v>
      </c>
      <c r="G27" s="25" t="n">
        <v>0</v>
      </c>
      <c r="H27" s="25" t="n">
        <v>0</v>
      </c>
      <c r="I27" s="25" t="n">
        <v>0</v>
      </c>
      <c r="J27" s="25" t="n">
        <v>0</v>
      </c>
      <c r="K27" s="25" t="n">
        <v>0</v>
      </c>
      <c r="L27" s="25" t="n">
        <v>0</v>
      </c>
      <c r="M27" s="25" t="n">
        <v>0</v>
      </c>
      <c r="N27" s="24" t="s">
        <v>40</v>
      </c>
      <c r="O27" s="25" t="n">
        <v>0</v>
      </c>
      <c r="P27" s="25" t="n">
        <v>0</v>
      </c>
      <c r="Q27" s="25" t="n">
        <v>0</v>
      </c>
      <c r="R27" s="25" t="n">
        <v>0</v>
      </c>
      <c r="S27" s="25" t="n">
        <v>0</v>
      </c>
      <c r="T27" s="25" t="n">
        <v>0</v>
      </c>
      <c r="U27" s="25" t="n">
        <v>0</v>
      </c>
      <c r="V27" s="24" t="s">
        <v>40</v>
      </c>
      <c r="W27" s="25" t="n">
        <v>0</v>
      </c>
      <c r="X27" s="25" t="n">
        <v>0</v>
      </c>
      <c r="Y27" s="25" t="n">
        <v>0</v>
      </c>
      <c r="Z27" s="25" t="n">
        <v>0</v>
      </c>
      <c r="AA27" s="25" t="n">
        <v>0</v>
      </c>
      <c r="AB27" s="27" t="n">
        <f aca="false">AC27-SUM(F27:AA27)</f>
        <v>0</v>
      </c>
      <c r="AC27" s="25" t="n">
        <v>0</v>
      </c>
      <c r="AD27" s="56" t="n">
        <f aca="false">SUM(F27:Q27)</f>
        <v>0</v>
      </c>
      <c r="AE27" s="2"/>
    </row>
    <row r="28" customFormat="false" ht="15" hidden="false" customHeight="true" outlineLevel="0" collapsed="false">
      <c r="A28" s="21"/>
      <c r="B28" s="15"/>
      <c r="C28" s="15" t="s">
        <v>55</v>
      </c>
      <c r="D28" s="2"/>
      <c r="E28" s="2"/>
      <c r="F28" s="24" t="s">
        <v>40</v>
      </c>
      <c r="G28" s="25" t="n">
        <v>0</v>
      </c>
      <c r="H28" s="25" t="n">
        <v>0.1</v>
      </c>
      <c r="I28" s="25" t="n">
        <v>0</v>
      </c>
      <c r="J28" s="25" t="n">
        <v>0</v>
      </c>
      <c r="K28" s="25" t="n">
        <v>0.2</v>
      </c>
      <c r="L28" s="25" t="n">
        <v>0</v>
      </c>
      <c r="M28" s="25" t="n">
        <v>0</v>
      </c>
      <c r="N28" s="24" t="s">
        <v>40</v>
      </c>
      <c r="O28" s="25" t="n">
        <v>0</v>
      </c>
      <c r="P28" s="25" t="n">
        <v>0</v>
      </c>
      <c r="Q28" s="25" t="n">
        <v>0</v>
      </c>
      <c r="R28" s="25" t="n">
        <v>0</v>
      </c>
      <c r="S28" s="25" t="n">
        <v>0</v>
      </c>
      <c r="T28" s="25" t="n">
        <v>0</v>
      </c>
      <c r="U28" s="25" t="n">
        <v>0</v>
      </c>
      <c r="V28" s="24" t="s">
        <v>40</v>
      </c>
      <c r="W28" s="25" t="n">
        <v>0</v>
      </c>
      <c r="X28" s="25" t="n">
        <v>0</v>
      </c>
      <c r="Y28" s="25" t="n">
        <v>0</v>
      </c>
      <c r="Z28" s="25" t="n">
        <v>0</v>
      </c>
      <c r="AA28" s="25" t="n">
        <v>0</v>
      </c>
      <c r="AB28" s="27" t="n">
        <f aca="false">AC28-SUM(F28:AA28)</f>
        <v>0</v>
      </c>
      <c r="AC28" s="25" t="n">
        <v>0.3</v>
      </c>
      <c r="AD28" s="56" t="n">
        <f aca="false">SUM(F28:Q28)</f>
        <v>0.3</v>
      </c>
      <c r="AE28" s="2"/>
    </row>
    <row r="29" customFormat="false" ht="15" hidden="false" customHeight="true" outlineLevel="0" collapsed="false">
      <c r="A29" s="21"/>
      <c r="B29" s="15" t="s">
        <v>56</v>
      </c>
      <c r="C29" s="2"/>
      <c r="D29" s="2"/>
      <c r="E29" s="2"/>
      <c r="F29" s="24" t="s">
        <v>40</v>
      </c>
      <c r="G29" s="25" t="n">
        <v>0</v>
      </c>
      <c r="H29" s="25" t="n">
        <v>0</v>
      </c>
      <c r="I29" s="25" t="n">
        <v>0</v>
      </c>
      <c r="J29" s="25" t="n">
        <v>0</v>
      </c>
      <c r="K29" s="25" t="n">
        <v>0</v>
      </c>
      <c r="L29" s="25" t="n">
        <v>0</v>
      </c>
      <c r="M29" s="25" t="n">
        <v>0</v>
      </c>
      <c r="N29" s="24" t="s">
        <v>40</v>
      </c>
      <c r="O29" s="25" t="n">
        <v>0</v>
      </c>
      <c r="P29" s="25" t="n">
        <v>0</v>
      </c>
      <c r="Q29" s="25" t="n">
        <v>0</v>
      </c>
      <c r="R29" s="25" t="n">
        <v>0</v>
      </c>
      <c r="S29" s="25" t="n">
        <v>0</v>
      </c>
      <c r="T29" s="25" t="n">
        <v>0</v>
      </c>
      <c r="U29" s="25" t="n">
        <v>0</v>
      </c>
      <c r="V29" s="24" t="s">
        <v>40</v>
      </c>
      <c r="W29" s="25" t="n">
        <v>0</v>
      </c>
      <c r="X29" s="25" t="n">
        <v>1.7</v>
      </c>
      <c r="Y29" s="25" t="n">
        <v>0</v>
      </c>
      <c r="Z29" s="25" t="n">
        <v>0</v>
      </c>
      <c r="AA29" s="25" t="n">
        <v>0</v>
      </c>
      <c r="AB29" s="27" t="n">
        <f aca="false">AC29-SUM(F29:AA29)</f>
        <v>0</v>
      </c>
      <c r="AC29" s="25" t="n">
        <v>1.7</v>
      </c>
      <c r="AD29" s="56" t="n">
        <f aca="false">SUM(F29:Q29)</f>
        <v>0</v>
      </c>
      <c r="AE29" s="2"/>
    </row>
    <row r="30" customFormat="false" ht="15" hidden="false" customHeight="true" outlineLevel="0" collapsed="false">
      <c r="A30" s="21"/>
      <c r="B30" s="15" t="s">
        <v>57</v>
      </c>
      <c r="C30" s="2"/>
      <c r="D30" s="2"/>
      <c r="E30" s="2"/>
      <c r="F30" s="24" t="s">
        <v>40</v>
      </c>
      <c r="G30" s="25" t="n">
        <v>1</v>
      </c>
      <c r="H30" s="25" t="n">
        <v>0.5</v>
      </c>
      <c r="I30" s="25" t="n">
        <v>0.5</v>
      </c>
      <c r="J30" s="25" t="n">
        <v>0.5</v>
      </c>
      <c r="K30" s="25" t="n">
        <v>0.5</v>
      </c>
      <c r="L30" s="25" t="n">
        <v>0.5</v>
      </c>
      <c r="M30" s="25" t="n">
        <v>0.5</v>
      </c>
      <c r="N30" s="24" t="s">
        <v>40</v>
      </c>
      <c r="O30" s="25" t="n">
        <v>0.5</v>
      </c>
      <c r="P30" s="25" t="n">
        <v>0.5</v>
      </c>
      <c r="Q30" s="25" t="n">
        <v>0.6</v>
      </c>
      <c r="R30" s="25" t="n">
        <v>0.6</v>
      </c>
      <c r="S30" s="25" t="n">
        <v>0.6</v>
      </c>
      <c r="T30" s="25" t="n">
        <v>0.6</v>
      </c>
      <c r="U30" s="25" t="n">
        <v>0.6</v>
      </c>
      <c r="V30" s="24" t="s">
        <v>40</v>
      </c>
      <c r="W30" s="25" t="n">
        <v>0.6</v>
      </c>
      <c r="X30" s="25" t="n">
        <v>1</v>
      </c>
      <c r="Y30" s="25" t="n">
        <v>1</v>
      </c>
      <c r="Z30" s="25" t="n">
        <v>1</v>
      </c>
      <c r="AA30" s="25" t="n">
        <v>1</v>
      </c>
      <c r="AB30" s="27" t="n">
        <f aca="false">AC30-SUM(F30:AA30)</f>
        <v>1</v>
      </c>
      <c r="AC30" s="25" t="n">
        <v>13.6</v>
      </c>
      <c r="AD30" s="56" t="n">
        <f aca="false">SUM(F30:Q30)</f>
        <v>5.6</v>
      </c>
      <c r="AE30" s="2"/>
    </row>
    <row r="31" customFormat="false" ht="15" hidden="false" customHeight="true" outlineLevel="0" collapsed="false">
      <c r="A31" s="21"/>
      <c r="B31" s="15"/>
      <c r="C31" s="15" t="s">
        <v>58</v>
      </c>
      <c r="D31" s="2"/>
      <c r="E31" s="5"/>
      <c r="F31" s="24" t="s">
        <v>40</v>
      </c>
      <c r="G31" s="25" t="n">
        <v>0</v>
      </c>
      <c r="H31" s="25" t="n">
        <v>0</v>
      </c>
      <c r="I31" s="25" t="n">
        <v>0</v>
      </c>
      <c r="J31" s="25" t="n">
        <v>0</v>
      </c>
      <c r="K31" s="25" t="n">
        <v>0</v>
      </c>
      <c r="L31" s="25" t="n">
        <v>0</v>
      </c>
      <c r="M31" s="25" t="n">
        <v>0</v>
      </c>
      <c r="N31" s="24" t="s">
        <v>40</v>
      </c>
      <c r="O31" s="25" t="n">
        <v>0</v>
      </c>
      <c r="P31" s="25" t="n">
        <v>0</v>
      </c>
      <c r="Q31" s="25" t="n">
        <v>0</v>
      </c>
      <c r="R31" s="25" t="n">
        <v>0</v>
      </c>
      <c r="S31" s="25" t="n">
        <v>0</v>
      </c>
      <c r="T31" s="25" t="n">
        <v>0</v>
      </c>
      <c r="U31" s="25" t="n">
        <v>0</v>
      </c>
      <c r="V31" s="24" t="s">
        <v>40</v>
      </c>
      <c r="W31" s="25" t="n">
        <v>0</v>
      </c>
      <c r="X31" s="25" t="n">
        <v>0</v>
      </c>
      <c r="Y31" s="25" t="n">
        <v>0</v>
      </c>
      <c r="Z31" s="25" t="n">
        <v>0</v>
      </c>
      <c r="AA31" s="25" t="n">
        <v>0</v>
      </c>
      <c r="AB31" s="27" t="n">
        <f aca="false">AC31-SUM(F31:AA31)</f>
        <v>0</v>
      </c>
      <c r="AC31" s="25" t="n">
        <v>0</v>
      </c>
      <c r="AD31" s="56" t="n">
        <f aca="false">SUM(F31:Q31)</f>
        <v>0</v>
      </c>
      <c r="AE31" s="2"/>
    </row>
    <row r="32" customFormat="false" ht="15" hidden="false" customHeight="true" outlineLevel="0" collapsed="false">
      <c r="A32" s="21"/>
      <c r="B32" s="15"/>
      <c r="C32" s="15" t="s">
        <v>136</v>
      </c>
      <c r="D32" s="2"/>
      <c r="E32" s="2"/>
      <c r="F32" s="24" t="s">
        <v>40</v>
      </c>
      <c r="G32" s="25" t="n">
        <v>0</v>
      </c>
      <c r="H32" s="25" t="n">
        <v>0</v>
      </c>
      <c r="I32" s="25" t="n">
        <v>0</v>
      </c>
      <c r="J32" s="25" t="n">
        <v>0</v>
      </c>
      <c r="K32" s="25" t="n">
        <v>0</v>
      </c>
      <c r="L32" s="25" t="n">
        <v>0</v>
      </c>
      <c r="M32" s="25" t="n">
        <v>0</v>
      </c>
      <c r="N32" s="24" t="s">
        <v>40</v>
      </c>
      <c r="O32" s="25" t="n">
        <v>0</v>
      </c>
      <c r="P32" s="25" t="n">
        <v>0</v>
      </c>
      <c r="Q32" s="25" t="n">
        <v>0</v>
      </c>
      <c r="R32" s="25" t="n">
        <v>0</v>
      </c>
      <c r="S32" s="25" t="n">
        <v>0</v>
      </c>
      <c r="T32" s="25" t="n">
        <v>0</v>
      </c>
      <c r="U32" s="25" t="n">
        <v>0</v>
      </c>
      <c r="V32" s="24" t="s">
        <v>40</v>
      </c>
      <c r="W32" s="25" t="n">
        <v>0</v>
      </c>
      <c r="X32" s="25" t="n">
        <v>0</v>
      </c>
      <c r="Y32" s="25" t="n">
        <v>0</v>
      </c>
      <c r="Z32" s="25" t="n">
        <v>0</v>
      </c>
      <c r="AA32" s="25" t="n">
        <v>0</v>
      </c>
      <c r="AB32" s="27" t="n">
        <f aca="false">AC32-SUM(F32:AA32)</f>
        <v>0</v>
      </c>
      <c r="AC32" s="25" t="n">
        <v>0</v>
      </c>
      <c r="AD32" s="56" t="n">
        <f aca="false">SUM(F32:Q32)</f>
        <v>0</v>
      </c>
      <c r="AE32" s="2"/>
    </row>
    <row r="33" customFormat="false" ht="15" hidden="false" customHeight="true" outlineLevel="0" collapsed="false">
      <c r="A33" s="21"/>
      <c r="B33" s="15" t="s">
        <v>60</v>
      </c>
      <c r="C33" s="2"/>
      <c r="D33" s="2"/>
      <c r="E33" s="2"/>
      <c r="F33" s="24" t="s">
        <v>40</v>
      </c>
      <c r="G33" s="25" t="n">
        <v>0</v>
      </c>
      <c r="H33" s="25" t="n">
        <v>0</v>
      </c>
      <c r="I33" s="25" t="n">
        <v>0.1</v>
      </c>
      <c r="J33" s="25" t="n">
        <v>0.1</v>
      </c>
      <c r="K33" s="25" t="n">
        <v>0.1</v>
      </c>
      <c r="L33" s="25" t="n">
        <v>0</v>
      </c>
      <c r="M33" s="25" t="n">
        <v>0</v>
      </c>
      <c r="N33" s="24" t="s">
        <v>40</v>
      </c>
      <c r="O33" s="25" t="n">
        <v>0</v>
      </c>
      <c r="P33" s="25" t="n">
        <v>0</v>
      </c>
      <c r="Q33" s="25" t="n">
        <v>0</v>
      </c>
      <c r="R33" s="25" t="n">
        <v>0</v>
      </c>
      <c r="S33" s="25" t="n">
        <v>0</v>
      </c>
      <c r="T33" s="25" t="n">
        <v>0</v>
      </c>
      <c r="U33" s="25" t="n">
        <v>0</v>
      </c>
      <c r="V33" s="24" t="s">
        <v>40</v>
      </c>
      <c r="W33" s="25" t="n">
        <v>0</v>
      </c>
      <c r="X33" s="25" t="n">
        <v>0</v>
      </c>
      <c r="Y33" s="25" t="n">
        <v>0.1</v>
      </c>
      <c r="Z33" s="25" t="n">
        <v>0.1</v>
      </c>
      <c r="AA33" s="25" t="n">
        <v>0.1</v>
      </c>
      <c r="AB33" s="27" t="n">
        <f aca="false">AC33-SUM(F33:AA33)</f>
        <v>0.1</v>
      </c>
      <c r="AC33" s="28" t="n">
        <f aca="false">0.3+0.4</f>
        <v>0.7</v>
      </c>
      <c r="AD33" s="56" t="n">
        <f aca="false">SUM(F33:Q33)</f>
        <v>0.3</v>
      </c>
      <c r="AE33" s="2"/>
    </row>
    <row r="34" customFormat="false" ht="15" hidden="false" customHeight="true" outlineLevel="0" collapsed="false">
      <c r="A34" s="21"/>
      <c r="B34" s="15" t="s">
        <v>109</v>
      </c>
      <c r="C34" s="2"/>
      <c r="D34" s="2"/>
      <c r="E34" s="2"/>
      <c r="F34" s="24" t="s">
        <v>40</v>
      </c>
      <c r="G34" s="25" t="n">
        <v>0.1</v>
      </c>
      <c r="H34" s="25" t="n">
        <v>0.2</v>
      </c>
      <c r="I34" s="25" t="n">
        <v>0.1</v>
      </c>
      <c r="J34" s="25" t="n">
        <v>0.2</v>
      </c>
      <c r="K34" s="25" t="n">
        <v>0.1</v>
      </c>
      <c r="L34" s="25" t="n">
        <v>0.1</v>
      </c>
      <c r="M34" s="25" t="n">
        <v>0.2</v>
      </c>
      <c r="N34" s="24" t="s">
        <v>40</v>
      </c>
      <c r="O34" s="25" t="n">
        <v>0.1</v>
      </c>
      <c r="P34" s="25" t="n">
        <v>0.2</v>
      </c>
      <c r="Q34" s="25" t="n">
        <v>1</v>
      </c>
      <c r="R34" s="25" t="n">
        <v>0.1</v>
      </c>
      <c r="S34" s="25" t="n">
        <v>0.2</v>
      </c>
      <c r="T34" s="25" t="n">
        <v>0.1</v>
      </c>
      <c r="U34" s="25" t="n">
        <v>0.2</v>
      </c>
      <c r="V34" s="24" t="s">
        <v>40</v>
      </c>
      <c r="W34" s="25" t="n">
        <v>0.2</v>
      </c>
      <c r="X34" s="25" t="n">
        <v>0.2</v>
      </c>
      <c r="Y34" s="25" t="n">
        <v>0.2</v>
      </c>
      <c r="Z34" s="25" t="n">
        <v>0.2</v>
      </c>
      <c r="AA34" s="25" t="n">
        <v>0.2</v>
      </c>
      <c r="AB34" s="27" t="n">
        <f aca="false">AC34-SUM(F34:AA34)</f>
        <v>1</v>
      </c>
      <c r="AC34" s="25" t="n">
        <v>4.9</v>
      </c>
      <c r="AD34" s="56" t="n">
        <f aca="false">SUM(F34:Q34)</f>
        <v>2.3</v>
      </c>
      <c r="AE34" s="2"/>
    </row>
    <row r="35" customFormat="false" ht="15" hidden="false" customHeight="true" outlineLevel="0" collapsed="false">
      <c r="A35" s="21"/>
      <c r="B35" s="15" t="s">
        <v>62</v>
      </c>
      <c r="C35" s="2"/>
      <c r="D35" s="2"/>
      <c r="E35" s="2"/>
      <c r="F35" s="24" t="s">
        <v>40</v>
      </c>
      <c r="G35" s="25" t="n">
        <v>3.5</v>
      </c>
      <c r="H35" s="25" t="n">
        <v>0</v>
      </c>
      <c r="I35" s="25" t="n">
        <v>0</v>
      </c>
      <c r="J35" s="25" t="n">
        <v>0</v>
      </c>
      <c r="K35" s="25" t="n">
        <v>0</v>
      </c>
      <c r="L35" s="25" t="n">
        <v>0</v>
      </c>
      <c r="M35" s="25" t="n">
        <v>0</v>
      </c>
      <c r="N35" s="24" t="s">
        <v>40</v>
      </c>
      <c r="O35" s="25" t="n">
        <v>0</v>
      </c>
      <c r="P35" s="25" t="n">
        <v>0</v>
      </c>
      <c r="Q35" s="25" t="n">
        <v>0</v>
      </c>
      <c r="R35" s="25" t="n">
        <v>0</v>
      </c>
      <c r="S35" s="25" t="n">
        <v>0</v>
      </c>
      <c r="T35" s="25" t="n">
        <v>0</v>
      </c>
      <c r="U35" s="25" t="n">
        <v>0</v>
      </c>
      <c r="V35" s="24" t="s">
        <v>40</v>
      </c>
      <c r="W35" s="25" t="n">
        <v>0</v>
      </c>
      <c r="X35" s="25" t="n">
        <v>0</v>
      </c>
      <c r="Y35" s="25" t="n">
        <v>0</v>
      </c>
      <c r="Z35" s="25" t="n">
        <v>0</v>
      </c>
      <c r="AA35" s="25" t="n">
        <v>0</v>
      </c>
      <c r="AB35" s="27" t="n">
        <f aca="false">AC35-SUM(F35:AA35)</f>
        <v>0</v>
      </c>
      <c r="AC35" s="25" t="n">
        <v>3.5</v>
      </c>
      <c r="AD35" s="56" t="n">
        <f aca="false">SUM(F35:Q35)</f>
        <v>3.5</v>
      </c>
      <c r="AE35" s="2"/>
    </row>
    <row r="36" customFormat="false" ht="15" hidden="false" customHeight="true" outlineLevel="0" collapsed="false">
      <c r="A36" s="21"/>
      <c r="B36" s="15" t="s">
        <v>138</v>
      </c>
      <c r="C36" s="2"/>
      <c r="D36" s="2"/>
      <c r="E36" s="2"/>
      <c r="F36" s="24" t="s">
        <v>40</v>
      </c>
      <c r="G36" s="25" t="n">
        <v>0</v>
      </c>
      <c r="H36" s="25" t="n">
        <v>0</v>
      </c>
      <c r="I36" s="25" t="n">
        <v>0</v>
      </c>
      <c r="J36" s="25" t="n">
        <v>0</v>
      </c>
      <c r="K36" s="25" t="n">
        <v>0</v>
      </c>
      <c r="L36" s="25" t="n">
        <v>0</v>
      </c>
      <c r="M36" s="25" t="n">
        <v>0</v>
      </c>
      <c r="N36" s="24" t="s">
        <v>40</v>
      </c>
      <c r="O36" s="25" t="n">
        <v>0</v>
      </c>
      <c r="P36" s="25" t="n">
        <v>0</v>
      </c>
      <c r="Q36" s="25" t="n">
        <v>0</v>
      </c>
      <c r="R36" s="25" t="n">
        <v>0</v>
      </c>
      <c r="S36" s="25" t="n">
        <v>0</v>
      </c>
      <c r="T36" s="25" t="n">
        <v>0</v>
      </c>
      <c r="U36" s="25" t="n">
        <v>0</v>
      </c>
      <c r="V36" s="24" t="s">
        <v>40</v>
      </c>
      <c r="W36" s="25" t="n">
        <v>0</v>
      </c>
      <c r="X36" s="25" t="n">
        <v>0</v>
      </c>
      <c r="Y36" s="25" t="n">
        <v>0</v>
      </c>
      <c r="Z36" s="25" t="n">
        <v>0</v>
      </c>
      <c r="AA36" s="25" t="n">
        <v>0</v>
      </c>
      <c r="AB36" s="27" t="n">
        <f aca="false">AC36-SUM(F36:AA36)</f>
        <v>0</v>
      </c>
      <c r="AC36" s="25" t="n">
        <v>0</v>
      </c>
      <c r="AD36" s="56" t="n">
        <f aca="false">SUM(F36:Q36)</f>
        <v>0</v>
      </c>
      <c r="AE36" s="2"/>
    </row>
    <row r="37" customFormat="false" ht="15" hidden="false" customHeight="true" outlineLevel="0" collapsed="false">
      <c r="A37" s="21"/>
      <c r="B37" s="15" t="s">
        <v>138</v>
      </c>
      <c r="C37" s="2"/>
      <c r="D37" s="2"/>
      <c r="E37" s="2"/>
      <c r="F37" s="24" t="s">
        <v>40</v>
      </c>
      <c r="G37" s="25" t="n">
        <v>0</v>
      </c>
      <c r="H37" s="25" t="n">
        <v>0</v>
      </c>
      <c r="I37" s="25" t="n">
        <v>0</v>
      </c>
      <c r="J37" s="25" t="n">
        <v>0</v>
      </c>
      <c r="K37" s="25" t="n">
        <v>0</v>
      </c>
      <c r="L37" s="25" t="n">
        <v>0</v>
      </c>
      <c r="M37" s="25" t="n">
        <v>0</v>
      </c>
      <c r="N37" s="24" t="s">
        <v>40</v>
      </c>
      <c r="O37" s="25" t="n">
        <v>0</v>
      </c>
      <c r="P37" s="25" t="n">
        <v>0</v>
      </c>
      <c r="Q37" s="25" t="n">
        <v>0</v>
      </c>
      <c r="R37" s="25" t="n">
        <v>0</v>
      </c>
      <c r="S37" s="25" t="n">
        <v>0</v>
      </c>
      <c r="T37" s="25" t="n">
        <v>0</v>
      </c>
      <c r="U37" s="25" t="n">
        <v>0</v>
      </c>
      <c r="V37" s="24" t="s">
        <v>40</v>
      </c>
      <c r="W37" s="25" t="n">
        <v>0</v>
      </c>
      <c r="X37" s="25" t="n">
        <v>0</v>
      </c>
      <c r="Y37" s="25" t="n">
        <v>0</v>
      </c>
      <c r="Z37" s="25" t="n">
        <v>0</v>
      </c>
      <c r="AA37" s="25" t="n">
        <v>0</v>
      </c>
      <c r="AB37" s="27" t="n">
        <f aca="false">AC37-SUM(F37:AA37)</f>
        <v>0</v>
      </c>
      <c r="AC37" s="25" t="n">
        <v>0</v>
      </c>
      <c r="AD37" s="56" t="n">
        <f aca="false">SUM(F37:Q37)</f>
        <v>0</v>
      </c>
      <c r="AE37" s="2"/>
    </row>
    <row r="38" customFormat="false" ht="15" hidden="false" customHeight="true" outlineLevel="0" collapsed="false">
      <c r="A38" s="21"/>
      <c r="B38" s="15" t="s">
        <v>138</v>
      </c>
      <c r="C38" s="2"/>
      <c r="D38" s="2"/>
      <c r="E38" s="2"/>
      <c r="F38" s="24" t="s">
        <v>40</v>
      </c>
      <c r="G38" s="25" t="n">
        <v>0</v>
      </c>
      <c r="H38" s="25" t="n">
        <v>0</v>
      </c>
      <c r="I38" s="25" t="n">
        <v>0</v>
      </c>
      <c r="J38" s="25" t="n">
        <v>0</v>
      </c>
      <c r="K38" s="25" t="n">
        <v>0</v>
      </c>
      <c r="L38" s="25" t="n">
        <v>0</v>
      </c>
      <c r="M38" s="25" t="n">
        <v>0</v>
      </c>
      <c r="N38" s="24" t="s">
        <v>40</v>
      </c>
      <c r="O38" s="25" t="n">
        <v>0</v>
      </c>
      <c r="P38" s="25" t="n">
        <v>0</v>
      </c>
      <c r="Q38" s="25" t="n">
        <v>0</v>
      </c>
      <c r="R38" s="25" t="n">
        <v>0</v>
      </c>
      <c r="S38" s="25" t="n">
        <v>0</v>
      </c>
      <c r="T38" s="25" t="n">
        <v>0</v>
      </c>
      <c r="U38" s="25" t="n">
        <v>0</v>
      </c>
      <c r="V38" s="24" t="s">
        <v>40</v>
      </c>
      <c r="W38" s="25" t="n">
        <v>0</v>
      </c>
      <c r="X38" s="25" t="n">
        <v>0</v>
      </c>
      <c r="Y38" s="25" t="n">
        <v>0</v>
      </c>
      <c r="Z38" s="25" t="n">
        <v>0</v>
      </c>
      <c r="AA38" s="25" t="n">
        <v>0</v>
      </c>
      <c r="AB38" s="27" t="n">
        <f aca="false">AC38-SUM(F38:AA38)</f>
        <v>0</v>
      </c>
      <c r="AC38" s="25" t="n">
        <v>0</v>
      </c>
      <c r="AD38" s="56" t="n">
        <f aca="false">SUM(F38:Q38)</f>
        <v>0</v>
      </c>
      <c r="AE38" s="2"/>
    </row>
    <row r="39" customFormat="false" ht="15" hidden="false" customHeight="true" outlineLevel="0" collapsed="false">
      <c r="A39" s="21"/>
      <c r="B39" s="15" t="s">
        <v>65</v>
      </c>
      <c r="C39" s="2"/>
      <c r="D39" s="2"/>
      <c r="E39" s="2"/>
      <c r="F39" s="32" t="s">
        <v>40</v>
      </c>
      <c r="G39" s="39" t="n">
        <v>0</v>
      </c>
      <c r="H39" s="39" t="n">
        <v>0</v>
      </c>
      <c r="I39" s="39" t="n">
        <v>0</v>
      </c>
      <c r="J39" s="39" t="n">
        <v>0</v>
      </c>
      <c r="K39" s="39" t="n">
        <v>0</v>
      </c>
      <c r="L39" s="39" t="n">
        <v>0</v>
      </c>
      <c r="M39" s="39" t="n">
        <v>0</v>
      </c>
      <c r="N39" s="32" t="s">
        <v>40</v>
      </c>
      <c r="O39" s="39" t="n">
        <v>0</v>
      </c>
      <c r="P39" s="39" t="n">
        <v>0</v>
      </c>
      <c r="Q39" s="39" t="n">
        <v>0</v>
      </c>
      <c r="R39" s="39" t="n">
        <v>0</v>
      </c>
      <c r="S39" s="39" t="n">
        <v>0</v>
      </c>
      <c r="T39" s="39" t="n">
        <v>0</v>
      </c>
      <c r="U39" s="39" t="n">
        <v>0</v>
      </c>
      <c r="V39" s="32" t="s">
        <v>40</v>
      </c>
      <c r="W39" s="39" t="n">
        <v>0</v>
      </c>
      <c r="X39" s="39" t="n">
        <v>0</v>
      </c>
      <c r="Y39" s="39" t="n">
        <v>0</v>
      </c>
      <c r="Z39" s="39" t="n">
        <v>0</v>
      </c>
      <c r="AA39" s="39" t="n">
        <v>0</v>
      </c>
      <c r="AB39" s="34" t="n">
        <f aca="false">AC39-SUM(F39:AA39)</f>
        <v>0</v>
      </c>
      <c r="AC39" s="33" t="n">
        <v>0</v>
      </c>
      <c r="AD39" s="44" t="n">
        <f aca="false">SUM(F39:Q39)</f>
        <v>0</v>
      </c>
      <c r="AE39" s="2"/>
    </row>
    <row r="40" customFormat="false" ht="3.95" hidden="false" customHeight="true" outlineLevel="0" collapsed="false">
      <c r="A40" s="21"/>
      <c r="B40" s="2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2"/>
      <c r="AE40" s="2"/>
    </row>
    <row r="41" customFormat="false" ht="15" hidden="false" customHeight="true" outlineLevel="0" collapsed="false">
      <c r="A41" s="21"/>
      <c r="B41" s="21"/>
      <c r="C41" s="20" t="s">
        <v>66</v>
      </c>
      <c r="D41" s="2"/>
      <c r="E41" s="2"/>
      <c r="F41" s="37" t="n">
        <f aca="false">SUM(F25:F39)</f>
        <v>0</v>
      </c>
      <c r="G41" s="37" t="n">
        <f aca="false">SUM(G25:G39)</f>
        <v>4.8</v>
      </c>
      <c r="H41" s="37" t="n">
        <f aca="false">SUM(H25:H39)</f>
        <v>0.8</v>
      </c>
      <c r="I41" s="37" t="n">
        <f aca="false">SUM(I25:I39)</f>
        <v>0.7</v>
      </c>
      <c r="J41" s="37" t="n">
        <f aca="false">SUM(J25:J39)</f>
        <v>0.8</v>
      </c>
      <c r="K41" s="37" t="n">
        <f aca="false">SUM(K25:K39)</f>
        <v>0.9</v>
      </c>
      <c r="L41" s="37" t="n">
        <f aca="false">SUM(L25:L39)</f>
        <v>0.6</v>
      </c>
      <c r="M41" s="37" t="n">
        <f aca="false">SUM(M25:M39)</f>
        <v>0.7</v>
      </c>
      <c r="N41" s="37" t="n">
        <f aca="false">SUM(N25:N39)</f>
        <v>0</v>
      </c>
      <c r="O41" s="37" t="n">
        <f aca="false">SUM(O25:O39)</f>
        <v>0.6</v>
      </c>
      <c r="P41" s="37" t="n">
        <f aca="false">SUM(P25:P39)</f>
        <v>0.7</v>
      </c>
      <c r="Q41" s="37" t="n">
        <f aca="false">SUM(Q25:Q39)</f>
        <v>1.6</v>
      </c>
      <c r="R41" s="37" t="n">
        <f aca="false">SUM(R25:R39)</f>
        <v>0.7</v>
      </c>
      <c r="S41" s="37" t="n">
        <f aca="false">SUM(S25:S39)</f>
        <v>2.7</v>
      </c>
      <c r="T41" s="37" t="n">
        <f aca="false">SUM(T25:T39)</f>
        <v>0.7</v>
      </c>
      <c r="U41" s="37" t="n">
        <f aca="false">SUM(U25:U39)</f>
        <v>0.8</v>
      </c>
      <c r="V41" s="37" t="n">
        <f aca="false">SUM(V25:V39)</f>
        <v>0</v>
      </c>
      <c r="W41" s="37" t="n">
        <f aca="false">SUM(W25:W39)</f>
        <v>0.8</v>
      </c>
      <c r="X41" s="37" t="n">
        <f aca="false">SUM(X25:X39)</f>
        <v>2.9</v>
      </c>
      <c r="Y41" s="37" t="n">
        <f aca="false">SUM(Y25:Y39)</f>
        <v>1.3</v>
      </c>
      <c r="Z41" s="37" t="n">
        <f aca="false">SUM(Z25:Z39)</f>
        <v>1.3</v>
      </c>
      <c r="AA41" s="37" t="n">
        <f aca="false">SUM(AA25:AA39)</f>
        <v>1.3</v>
      </c>
      <c r="AB41" s="37" t="n">
        <f aca="false">SUM(AB25:AB39)</f>
        <v>2.5</v>
      </c>
      <c r="AC41" s="37" t="n">
        <f aca="false">SUM(AC25:AC39)</f>
        <v>27.2</v>
      </c>
      <c r="AD41" s="37" t="n">
        <f aca="false">SUM(AD25:AD39)</f>
        <v>12.2</v>
      </c>
      <c r="AE41" s="2"/>
    </row>
    <row r="42" customFormat="false" ht="15" hidden="false" customHeight="true" outlineLevel="0" collapsed="false">
      <c r="A42" s="21"/>
      <c r="B42" s="21"/>
      <c r="C42" s="2"/>
      <c r="D42" s="2"/>
      <c r="E42" s="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"/>
    </row>
    <row r="43" customFormat="false" ht="15" hidden="false" customHeight="true" outlineLevel="0" collapsed="false">
      <c r="A43" s="40" t="s">
        <v>67</v>
      </c>
      <c r="B43" s="41"/>
      <c r="C43" s="42"/>
      <c r="D43" s="42"/>
      <c r="E43" s="42"/>
      <c r="F43" s="43" t="n">
        <f aca="false">F22-F41</f>
        <v>0</v>
      </c>
      <c r="G43" s="43" t="n">
        <f aca="false">G22-G41</f>
        <v>-4.8</v>
      </c>
      <c r="H43" s="43" t="n">
        <f aca="false">H22-H41</f>
        <v>-0.7</v>
      </c>
      <c r="I43" s="43" t="n">
        <f aca="false">I22-I41</f>
        <v>-0.6</v>
      </c>
      <c r="J43" s="43" t="n">
        <f aca="false">J22-J41</f>
        <v>-0.6</v>
      </c>
      <c r="K43" s="43" t="n">
        <f aca="false">K22-K41</f>
        <v>-0.6</v>
      </c>
      <c r="L43" s="43" t="n">
        <f aca="false">L22-L41</f>
        <v>-0.3</v>
      </c>
      <c r="M43" s="43" t="n">
        <f aca="false">M22-M41</f>
        <v>-0.5</v>
      </c>
      <c r="N43" s="43" t="n">
        <f aca="false">N22-N41</f>
        <v>0</v>
      </c>
      <c r="O43" s="43" t="n">
        <f aca="false">O22-O41</f>
        <v>1519.3</v>
      </c>
      <c r="P43" s="43" t="n">
        <f aca="false">P22-P41</f>
        <v>-0.6</v>
      </c>
      <c r="Q43" s="43" t="n">
        <f aca="false">Q22-Q41</f>
        <v>-1.4</v>
      </c>
      <c r="R43" s="43" t="n">
        <f aca="false">R22-R41</f>
        <v>-0.6</v>
      </c>
      <c r="S43" s="43" t="n">
        <f aca="false">S22-S41</f>
        <v>-2.7</v>
      </c>
      <c r="T43" s="43" t="n">
        <f aca="false">T22-T41</f>
        <v>-0.7</v>
      </c>
      <c r="U43" s="43" t="n">
        <f aca="false">U22-U41</f>
        <v>-0.7</v>
      </c>
      <c r="V43" s="43" t="n">
        <f aca="false">V22-V41</f>
        <v>0</v>
      </c>
      <c r="W43" s="43" t="n">
        <f aca="false">W22-W41</f>
        <v>2.2</v>
      </c>
      <c r="X43" s="43" t="n">
        <f aca="false">X22-X41</f>
        <v>-1.9</v>
      </c>
      <c r="Y43" s="43" t="n">
        <f aca="false">Y22-Y41</f>
        <v>-1</v>
      </c>
      <c r="Z43" s="43" t="n">
        <f aca="false">Z22-Z41</f>
        <v>-1.2</v>
      </c>
      <c r="AA43" s="43" t="n">
        <f aca="false">AA22-AA41</f>
        <v>-1.2</v>
      </c>
      <c r="AB43" s="43" t="n">
        <f aca="false">AB22-AB41</f>
        <v>-2.5</v>
      </c>
      <c r="AC43" s="43" t="n">
        <f aca="false">AC22-AC41</f>
        <v>1498.9</v>
      </c>
      <c r="AD43" s="43" t="n">
        <f aca="false">AD22-AD41</f>
        <v>1509.2</v>
      </c>
      <c r="AE43" s="2"/>
    </row>
    <row r="44" customFormat="false" ht="12.75" hidden="false" customHeight="true" outlineLevel="0" collapsed="false">
      <c r="A44" s="40"/>
      <c r="B44" s="41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2"/>
    </row>
    <row r="45" customFormat="false" ht="12" hidden="false" customHeight="true" outlineLevel="0" collapsed="false">
      <c r="A45" s="40"/>
      <c r="B45" s="20"/>
      <c r="C45" s="42"/>
      <c r="D45" s="42"/>
      <c r="E45" s="42"/>
      <c r="F45" s="32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4"/>
      <c r="AC45" s="33"/>
      <c r="AD45" s="44"/>
      <c r="AE45" s="2"/>
    </row>
    <row r="46" customFormat="false" ht="12" hidden="false" customHeight="true" outlineLevel="0" collapsed="false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2"/>
    </row>
    <row r="47" customFormat="false" ht="12" hidden="false" customHeight="true" outlineLevel="0" collapsed="false">
      <c r="A47" s="40"/>
      <c r="B47" s="41"/>
      <c r="C47" s="42"/>
      <c r="D47" s="42"/>
      <c r="E47" s="42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2"/>
    </row>
    <row r="48" customFormat="false" ht="12" hidden="false" customHeight="true" outlineLevel="0" collapsed="false">
      <c r="A48" s="40"/>
      <c r="B48" s="41"/>
      <c r="C48" s="42"/>
      <c r="D48" s="42"/>
      <c r="E48" s="42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2"/>
    </row>
    <row r="49" customFormat="false" ht="12" hidden="false" customHeight="true" outlineLevel="0" collapsed="false">
      <c r="A49" s="40"/>
      <c r="B49" s="41"/>
      <c r="C49" s="42"/>
      <c r="D49" s="42"/>
      <c r="E49" s="42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2"/>
    </row>
    <row r="50" customFormat="false" ht="12" hidden="false" customHeight="true" outlineLevel="0" collapsed="false">
      <c r="A50" s="40"/>
      <c r="B50" s="41"/>
      <c r="C50" s="42"/>
      <c r="D50" s="42"/>
      <c r="E50" s="42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2"/>
    </row>
    <row r="51" customFormat="false" ht="12" hidden="false" customHeight="true" outlineLevel="0" collapsed="false">
      <c r="A51" s="40"/>
      <c r="B51" s="41"/>
      <c r="C51" s="42"/>
      <c r="D51" s="42"/>
      <c r="E51" s="42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2"/>
    </row>
    <row r="52" customFormat="false" ht="12" hidden="false" customHeight="true" outlineLevel="0" collapsed="false">
      <c r="A52" s="40"/>
      <c r="B52" s="41"/>
      <c r="C52" s="42"/>
      <c r="D52" s="42"/>
      <c r="E52" s="42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2"/>
    </row>
    <row r="53" customFormat="false" ht="12" hidden="false" customHeight="true" outlineLevel="0" collapsed="false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2"/>
    </row>
    <row r="54" customFormat="false" ht="12" hidden="false" customHeight="true" outlineLevel="0" collapsed="false">
      <c r="A54" s="40"/>
      <c r="B54" s="41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2"/>
    </row>
    <row r="55" customFormat="false" ht="12" hidden="false" customHeight="true" outlineLevel="0" collapsed="false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2"/>
    </row>
    <row r="56" customFormat="false" ht="12" hidden="false" customHeight="true" outlineLevel="0" collapsed="false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2"/>
    </row>
    <row r="57" customFormat="false" ht="12" hidden="false" customHeight="true" outlineLevel="0" collapsed="false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5" t="n">
        <f aca="true">NOW()</f>
        <v>45926.9584547075</v>
      </c>
      <c r="AE57" s="2"/>
    </row>
    <row r="58" customFormat="false" ht="12" hidden="false" customHeight="true" outlineLevel="0" collapsed="false">
      <c r="A58" s="46" t="str">
        <f aca="true">CELL("FILENAME")</f>
        <v>'file:///mnt/12tb/@roms/datasets/enron/EDRM Enron Email Data Set v2 XML/filtered-attachments/xls/NNG_TWDAY01.xls'#$NNG-Nov</v>
      </c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7" t="n">
        <f aca="true">NOW()</f>
        <v>45926.9584547077</v>
      </c>
      <c r="AE58" s="2"/>
    </row>
    <row r="59" customFormat="false" ht="3.95" hidden="false" customHeight="true" outlineLevel="0" collapsed="false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2"/>
      <c r="AE59" s="2"/>
    </row>
    <row r="60" customFormat="false" ht="14.65" hidden="false" customHeight="false" outlineLevel="0" collapsed="false">
      <c r="AD60" s="48"/>
    </row>
    <row r="61" customFormat="false" ht="14.65" hidden="false" customHeight="false" outlineLevel="0" collapsed="false">
      <c r="AD61" s="48"/>
    </row>
    <row r="62" customFormat="false" ht="12" hidden="false" customHeight="true" outlineLevel="0" collapsed="false">
      <c r="B62" s="49"/>
      <c r="C62" s="49"/>
    </row>
    <row r="63" customFormat="false" ht="12" hidden="false" customHeight="true" outlineLevel="0" collapsed="false">
      <c r="C63" s="49"/>
    </row>
    <row r="64" customFormat="false" ht="12" hidden="false" customHeight="true" outlineLevel="0" collapsed="false">
      <c r="C64" s="49"/>
    </row>
    <row r="65" customFormat="false" ht="12" hidden="false" customHeight="true" outlineLevel="0" collapsed="false"/>
    <row r="68" customFormat="false" ht="12" hidden="false" customHeight="true" outlineLevel="0" collapsed="false">
      <c r="B68" s="49"/>
      <c r="C68" s="49"/>
    </row>
    <row r="69" customFormat="false" ht="12" hidden="false" customHeight="true" outlineLevel="0" collapsed="false">
      <c r="C69" s="49"/>
    </row>
    <row r="70" customFormat="false" ht="12" hidden="false" customHeight="true" outlineLevel="0" collapsed="false">
      <c r="C70" s="49"/>
    </row>
    <row r="71" customFormat="false" ht="12" hidden="false" customHeight="true" outlineLevel="0" collapsed="false">
      <c r="C71" s="49"/>
    </row>
    <row r="72" customFormat="false" ht="14.65" hidden="false" customHeight="false" outlineLevel="0" collapsed="false">
      <c r="C72" s="49"/>
    </row>
    <row r="73" customFormat="false" ht="14.65" hidden="false" customHeight="false" outlineLevel="0" collapsed="false">
      <c r="C73" s="49"/>
    </row>
    <row r="74" customFormat="false" ht="12" hidden="false" customHeight="true" outlineLevel="0" collapsed="false">
      <c r="C74" s="49"/>
    </row>
    <row r="75" customFormat="false" ht="12" hidden="false" customHeight="true" outlineLevel="0" collapsed="false"/>
    <row r="76" customFormat="false" ht="12" hidden="false" customHeight="true" outlineLevel="0" collapsed="false"/>
    <row r="77" customFormat="false" ht="12" hidden="false" customHeight="true" outlineLevel="0" collapsed="false"/>
    <row r="78" customFormat="false" ht="12" hidden="false" customHeight="true" outlineLevel="0" collapsed="false"/>
    <row r="79" customFormat="false" ht="12" hidden="false" customHeight="true" outlineLevel="0" collapsed="false"/>
    <row r="80" customFormat="false" ht="12" hidden="false" customHeight="true" outlineLevel="0" collapsed="false"/>
    <row r="81" customFormat="false" ht="12" hidden="false" customHeight="true" outlineLevel="0" collapsed="false"/>
    <row r="82" customFormat="false" ht="12" hidden="false" customHeight="true" outlineLevel="0" collapsed="false"/>
    <row r="83" customFormat="false" ht="12" hidden="false" customHeight="true" outlineLevel="0" collapsed="false"/>
    <row r="84" customFormat="false" ht="3.95" hidden="false" customHeight="true" outlineLevel="0" collapsed="false"/>
    <row r="85" customFormat="false" ht="12" hidden="false" customHeight="true" outlineLevel="0" collapsed="false"/>
    <row r="86" customFormat="false" ht="3.95" hidden="false" customHeight="true" outlineLevel="0" collapsed="false"/>
    <row r="87" customFormat="false" ht="12" hidden="false" customHeight="true" outlineLevel="0" collapsed="false"/>
    <row r="88" customFormat="false" ht="12" hidden="false" customHeight="true" outlineLevel="0" collapsed="false"/>
    <row r="90" customFormat="false" ht="12" hidden="false" customHeight="true" outlineLevel="0" collapsed="false"/>
    <row r="93" customFormat="false" ht="12" hidden="false" customHeight="true" outlineLevel="0" collapsed="false"/>
    <row r="96" customFormat="false" ht="12" hidden="false" customHeight="true" outlineLevel="0" collapsed="false"/>
    <row r="97" customFormat="false" ht="12" hidden="false" customHeight="true" outlineLevel="0" collapsed="false"/>
    <row r="99" customFormat="false" ht="12" hidden="false" customHeight="true" outlineLevel="0" collapsed="false"/>
    <row r="101" customFormat="false" ht="12" hidden="false" customHeight="true" outlineLevel="0" collapsed="false"/>
    <row r="102" customFormat="false" ht="12" hidden="false" customHeight="true" outlineLevel="0" collapsed="false"/>
    <row r="103" customFormat="false" ht="12" hidden="false" customHeight="true" outlineLevel="0" collapsed="false"/>
    <row r="105" customFormat="false" ht="12" hidden="false" customHeight="true" outlineLevel="0" collapsed="false"/>
    <row r="109" customFormat="false" ht="12" hidden="false" customHeight="true" outlineLevel="0" collapsed="false"/>
    <row r="110" customFormat="false" ht="3.95" hidden="false" customHeight="true" outlineLevel="0" collapsed="false"/>
    <row r="112" customFormat="false" ht="6" hidden="false" customHeight="true" outlineLevel="0" collapsed="false"/>
    <row r="114" customFormat="false" ht="6" hidden="false" customHeight="true" outlineLevel="0" collapsed="false"/>
    <row r="115" customFormat="false" ht="12" hidden="false" customHeight="true" outlineLevel="0" collapsed="false"/>
    <row r="116" customFormat="false" ht="12" hidden="false" customHeight="true" outlineLevel="0" collapsed="false"/>
    <row r="117" customFormat="false" ht="12" hidden="false" customHeight="true" outlineLevel="0" collapsed="false"/>
    <row r="118" customFormat="false" ht="12" hidden="false" customHeight="true" outlineLevel="0" collapsed="false"/>
    <row r="119" customFormat="false" ht="12" hidden="false" customHeight="true" outlineLevel="0" collapsed="false"/>
    <row r="120" customFormat="false" ht="3.95" hidden="false" customHeight="true" outlineLevel="0" collapsed="false"/>
    <row r="122" customFormat="false" ht="6" hidden="false" customHeight="true" outlineLevel="0" collapsed="false"/>
    <row r="125" customFormat="false" ht="6" hidden="false" customHeight="true" outlineLevel="0" collapsed="false"/>
    <row r="128" customFormat="false" ht="6" hidden="false" customHeight="true" outlineLevel="0" collapsed="false"/>
    <row r="131" customFormat="false" ht="6" hidden="false" customHeight="true" outlineLevel="0" collapsed="false"/>
    <row r="135" customFormat="false" ht="8.1" hidden="false" customHeight="true" outlineLevel="0" collapsed="false"/>
  </sheetData>
  <mergeCells count="3">
    <mergeCell ref="A1:AD1"/>
    <mergeCell ref="A2:AD2"/>
    <mergeCell ref="A3:AD3"/>
  </mergeCells>
  <printOptions headings="false" gridLines="false" gridLinesSet="true" horizontalCentered="true" verticalCentered="false"/>
  <pageMargins left="0.25" right="0.25" top="0.7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135"/>
  <sheetViews>
    <sheetView showFormulas="false" showGridLines="false" showRowColHeaders="true" showZeros="true" rightToLeft="false" tabSelected="false" showOutlineSymbols="true" defaultGridColor="true" view="normal" topLeftCell="A7" colorId="64" zoomScale="100" zoomScaleNormal="100" zoomScalePageLayoutView="100" workbookViewId="0">
      <pane xSplit="5" ySplit="3" topLeftCell="Y10" activePane="bottomRight" state="frozen"/>
      <selection pane="topLeft" activeCell="A7" activeCellId="0" sqref="A7"/>
      <selection pane="topRight" activeCell="Y7" activeCellId="0" sqref="Y7"/>
      <selection pane="bottomLeft" activeCell="A10" activeCellId="0" sqref="A10"/>
      <selection pane="bottomRight" activeCell="Y11" activeCellId="0" sqref="Y11 Y11"/>
    </sheetView>
  </sheetViews>
  <sheetFormatPr defaultColWidth="9.70703125" defaultRowHeight="14.65" customHeight="true" zeroHeight="false" outlineLevelRow="0" outlineLevelCol="0"/>
  <cols>
    <col collapsed="false" customWidth="true" hidden="false" outlineLevel="0" max="2" min="1" style="0" width="1.7"/>
    <col collapsed="false" customWidth="true" hidden="false" outlineLevel="0" max="4" min="3" style="0" width="15.7"/>
    <col collapsed="false" customWidth="true" hidden="false" outlineLevel="0" max="5" min="5" style="0" width="10.71"/>
    <col collapsed="false" customWidth="true" hidden="false" outlineLevel="0" max="14" min="6" style="0" width="5.71"/>
    <col collapsed="false" customWidth="true" hidden="false" outlineLevel="0" max="15" min="15" style="0" width="8.28"/>
    <col collapsed="false" customWidth="true" hidden="false" outlineLevel="0" max="16" min="16" style="0" width="6.7"/>
    <col collapsed="false" customWidth="true" hidden="false" outlineLevel="0" max="27" min="17" style="0" width="5.71"/>
    <col collapsed="false" customWidth="true" hidden="false" outlineLevel="0" max="28" min="28" style="0" width="6.7"/>
    <col collapsed="false" customWidth="true" hidden="false" outlineLevel="0" max="30" min="29" style="0" width="8.7"/>
    <col collapsed="false" customWidth="true" hidden="false" outlineLevel="0" max="36" min="35" style="0" width="2.7"/>
    <col collapsed="false" customWidth="true" hidden="false" outlineLevel="0" max="37" min="37" style="0" width="3.7"/>
    <col collapsed="false" customWidth="true" hidden="false" outlineLevel="0" max="53" min="41" style="0" width="6.7"/>
    <col collapsed="false" customWidth="true" hidden="false" outlineLevel="0" max="55" min="54" style="0" width="7.7"/>
    <col collapsed="false" customWidth="true" hidden="false" outlineLevel="0" max="56" min="56" style="0" width="2.7"/>
  </cols>
  <sheetData>
    <row r="1" customFormat="false" ht="15" hidden="false" customHeight="true" outlineLevel="0" collapsed="false">
      <c r="A1" s="1" t="s">
        <v>70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2"/>
    </row>
    <row r="2" customFormat="false" ht="15" hidden="false" customHeight="true" outlineLevel="0" collapsed="false">
      <c r="A2" s="50" t="str">
        <f aca="false">'NNG-Nov'!A2</f>
        <v>NOVEMBER, 2001 CASH FLOW - DIRECT METHOD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2"/>
    </row>
    <row r="3" customFormat="false" ht="15" hidden="false" customHeight="true" outlineLevel="0" collapsed="false">
      <c r="A3" s="51" t="str">
        <f aca="false">'NNG-Nov'!A3</f>
        <v>(Millions of Dollars)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2"/>
    </row>
    <row r="4" customFormat="false" ht="12" hidden="false" customHeight="true" outlineLevel="0" collapsed="false">
      <c r="A4" s="5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6"/>
      <c r="T4" s="7"/>
      <c r="U4" s="7"/>
      <c r="V4" s="7"/>
      <c r="W4" s="7"/>
      <c r="X4" s="2"/>
      <c r="Y4" s="2"/>
      <c r="Z4" s="2"/>
      <c r="AA4" s="2"/>
      <c r="AB4" s="2"/>
      <c r="AC4" s="2"/>
      <c r="AD4" s="2"/>
      <c r="AE4" s="2"/>
    </row>
    <row r="5" customFormat="false" ht="12" hidden="false" customHeight="true" outlineLevel="0" collapsed="false">
      <c r="A5" s="5"/>
      <c r="B5" s="8"/>
      <c r="C5" s="9"/>
      <c r="D5" s="9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10"/>
      <c r="S5" s="10"/>
      <c r="T5" s="11"/>
      <c r="U5" s="12"/>
      <c r="V5" s="11"/>
      <c r="W5" s="11"/>
      <c r="X5" s="10"/>
      <c r="Y5" s="10"/>
      <c r="Z5" s="10"/>
      <c r="AA5" s="13"/>
      <c r="AB5" s="14"/>
      <c r="AC5" s="2"/>
      <c r="AD5" s="2"/>
      <c r="AE5" s="2"/>
    </row>
    <row r="6" customFormat="false" ht="12" hidden="false" customHeight="true" outlineLevel="0" collapsed="false">
      <c r="A6" s="5"/>
      <c r="B6" s="8"/>
      <c r="C6" s="9"/>
      <c r="D6" s="9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10"/>
      <c r="S6" s="10"/>
      <c r="T6" s="11"/>
      <c r="U6" s="12"/>
      <c r="V6" s="11"/>
      <c r="W6" s="11"/>
      <c r="X6" s="10"/>
      <c r="Y6" s="10"/>
      <c r="Z6" s="10"/>
      <c r="AA6" s="13"/>
      <c r="AB6" s="14"/>
      <c r="AC6" s="2"/>
      <c r="AD6" s="2"/>
      <c r="AE6" s="2"/>
    </row>
    <row r="7" customFormat="false" ht="12" hidden="false" customHeight="true" outlineLevel="0" collapsed="false">
      <c r="A7" s="5"/>
      <c r="B7" s="8"/>
      <c r="C7" s="9"/>
      <c r="D7" s="9"/>
      <c r="E7" s="2"/>
      <c r="F7" s="52" t="n">
        <f aca="false">'NNG-Nov'!F7</f>
        <v>0</v>
      </c>
      <c r="G7" s="52" t="str">
        <f aca="false">'NNG-Nov'!G7</f>
        <v>Act</v>
      </c>
      <c r="H7" s="52" t="str">
        <f aca="false">'NNG-Nov'!H7</f>
        <v>Act</v>
      </c>
      <c r="I7" s="52" t="str">
        <f aca="false">'NNG-Nov'!I7</f>
        <v>Act</v>
      </c>
      <c r="J7" s="52" t="str">
        <f aca="false">'NNG-Nov'!J7</f>
        <v>Act</v>
      </c>
      <c r="K7" s="52" t="str">
        <f aca="false">'NNG-Nov'!K7</f>
        <v>Act</v>
      </c>
      <c r="L7" s="52" t="str">
        <f aca="false">'NNG-Nov'!L7</f>
        <v>Act</v>
      </c>
      <c r="M7" s="52" t="str">
        <f aca="false">'NNG-Nov'!M7</f>
        <v>Act</v>
      </c>
      <c r="N7" s="52" t="str">
        <f aca="false">'NNG-Nov'!N7</f>
        <v>B.C.</v>
      </c>
      <c r="O7" s="52" t="str">
        <f aca="false">'NNG-Nov'!O7</f>
        <v>Act</v>
      </c>
      <c r="P7" s="52" t="str">
        <f aca="false">'NNG-Nov'!P7</f>
        <v>Act</v>
      </c>
      <c r="Q7" s="52" t="str">
        <f aca="false">'NNG-Nov'!Q7</f>
        <v>Act</v>
      </c>
      <c r="R7" s="52" t="n">
        <f aca="false">'NNG-Nov'!R7</f>
        <v>0</v>
      </c>
      <c r="S7" s="52" t="n">
        <f aca="false">'NNG-Nov'!S7</f>
        <v>0</v>
      </c>
      <c r="T7" s="52" t="n">
        <f aca="false">'NNG-Nov'!T7</f>
        <v>0</v>
      </c>
      <c r="U7" s="52" t="n">
        <f aca="false">'NNG-Nov'!U7</f>
        <v>0</v>
      </c>
      <c r="V7" s="52" t="str">
        <f aca="false">'NNG-Nov'!V7</f>
        <v>B.C.</v>
      </c>
      <c r="W7" s="52" t="n">
        <f aca="false">'NNG-Nov'!W7</f>
        <v>0</v>
      </c>
      <c r="X7" s="52" t="n">
        <f aca="false">'NNG-Nov'!X7</f>
        <v>0</v>
      </c>
      <c r="Y7" s="52" t="n">
        <f aca="false">'NNG-Nov'!Y7</f>
        <v>0</v>
      </c>
      <c r="Z7" s="52" t="n">
        <f aca="false">'NNG-Nov'!Z7</f>
        <v>0</v>
      </c>
      <c r="AA7" s="52" t="n">
        <f aca="false">'NNG-Nov'!AA7</f>
        <v>0</v>
      </c>
      <c r="AB7" s="52" t="n">
        <f aca="false">'NNG-Nov'!AB7</f>
        <v>0</v>
      </c>
      <c r="AC7" s="52"/>
      <c r="AD7" s="52" t="str">
        <f aca="false">'NNG-Nov'!AD7</f>
        <v>ACT.</v>
      </c>
      <c r="AE7" s="2"/>
    </row>
    <row r="8" customFormat="false" ht="15" hidden="false" customHeight="true" outlineLevel="0" collapsed="false">
      <c r="A8" s="2"/>
      <c r="B8" s="2"/>
      <c r="C8" s="2"/>
      <c r="D8" s="2"/>
      <c r="E8" s="5"/>
      <c r="F8" s="52" t="str">
        <f aca="false">'NNG-Nov'!F8</f>
        <v>Day</v>
      </c>
      <c r="G8" s="52" t="str">
        <f aca="false">'NNG-Nov'!G8</f>
        <v>Thu</v>
      </c>
      <c r="H8" s="52" t="str">
        <f aca="false">'NNG-Nov'!H8</f>
        <v>Fri</v>
      </c>
      <c r="I8" s="52" t="str">
        <f aca="false">'NNG-Nov'!I8</f>
        <v>Mon</v>
      </c>
      <c r="J8" s="52" t="str">
        <f aca="false">'NNG-Nov'!J8</f>
        <v>Tue</v>
      </c>
      <c r="K8" s="52" t="str">
        <f aca="false">'NNG-Nov'!K8</f>
        <v>Wed</v>
      </c>
      <c r="L8" s="52" t="str">
        <f aca="false">'NNG-Nov'!L8</f>
        <v>Thu</v>
      </c>
      <c r="M8" s="52" t="str">
        <f aca="false">'NNG-Nov'!M8</f>
        <v>Fri</v>
      </c>
      <c r="N8" s="52" t="str">
        <f aca="false">'NNG-Nov'!N8</f>
        <v>Mon</v>
      </c>
      <c r="O8" s="52" t="str">
        <f aca="false">'NNG-Nov'!O8</f>
        <v>Tue</v>
      </c>
      <c r="P8" s="52" t="str">
        <f aca="false">'NNG-Nov'!P8</f>
        <v>Wed</v>
      </c>
      <c r="Q8" s="52" t="str">
        <f aca="false">'NNG-Nov'!Q8</f>
        <v>Thu</v>
      </c>
      <c r="R8" s="52" t="str">
        <f aca="false">'NNG-Nov'!R8</f>
        <v>Fri</v>
      </c>
      <c r="S8" s="52" t="str">
        <f aca="false">'NNG-Nov'!S8</f>
        <v>Mon</v>
      </c>
      <c r="T8" s="52" t="str">
        <f aca="false">'NNG-Nov'!T8</f>
        <v>Tue</v>
      </c>
      <c r="U8" s="52" t="str">
        <f aca="false">'NNG-Nov'!U8</f>
        <v>Wed</v>
      </c>
      <c r="V8" s="52" t="str">
        <f aca="false">'NNG-Nov'!V8</f>
        <v>Thu</v>
      </c>
      <c r="W8" s="52" t="str">
        <f aca="false">'NNG-Nov'!W8</f>
        <v>Fri</v>
      </c>
      <c r="X8" s="52" t="str">
        <f aca="false">'NNG-Nov'!X8</f>
        <v>Mon</v>
      </c>
      <c r="Y8" s="52" t="str">
        <f aca="false">'NNG-Nov'!Y8</f>
        <v>Tue</v>
      </c>
      <c r="Z8" s="52" t="str">
        <f aca="false">'NNG-Nov'!Z8</f>
        <v>Wed</v>
      </c>
      <c r="AA8" s="52" t="str">
        <f aca="false">'NNG-Nov'!AA8</f>
        <v>Thu</v>
      </c>
      <c r="AB8" s="52" t="str">
        <f aca="false">'NNG-Nov'!AB8</f>
        <v>Fri</v>
      </c>
      <c r="AC8" s="52" t="str">
        <f aca="false">'NNG-Nov'!AC8</f>
        <v>NOV.</v>
      </c>
      <c r="AD8" s="52" t="str">
        <f aca="false">'NNG-Nov'!AD8</f>
        <v>11/1 Thru</v>
      </c>
      <c r="AE8" s="2"/>
    </row>
    <row r="9" customFormat="false" ht="15" hidden="false" customHeight="true" outlineLevel="0" collapsed="false">
      <c r="A9" s="2"/>
      <c r="B9" s="2"/>
      <c r="C9" s="15"/>
      <c r="D9" s="2"/>
      <c r="E9" s="16"/>
      <c r="F9" s="53" t="str">
        <f aca="false">'NNG-Nov'!F9</f>
        <v>0/0</v>
      </c>
      <c r="G9" s="53" t="str">
        <f aca="false">'NNG-Nov'!G9</f>
        <v>11/1</v>
      </c>
      <c r="H9" s="53" t="str">
        <f aca="false">'NNG-Nov'!H9</f>
        <v>11/2</v>
      </c>
      <c r="I9" s="53" t="str">
        <f aca="false">'NNG-Nov'!I9</f>
        <v>11/5</v>
      </c>
      <c r="J9" s="53" t="str">
        <f aca="false">'NNG-Nov'!J9</f>
        <v>11/6</v>
      </c>
      <c r="K9" s="53" t="str">
        <f aca="false">'NNG-Nov'!K9</f>
        <v>11/7</v>
      </c>
      <c r="L9" s="53" t="str">
        <f aca="false">'NNG-Nov'!L9</f>
        <v>11/8</v>
      </c>
      <c r="M9" s="53" t="str">
        <f aca="false">'NNG-Nov'!M9</f>
        <v>11/9</v>
      </c>
      <c r="N9" s="53" t="str">
        <f aca="false">'NNG-Nov'!N9</f>
        <v>11/12</v>
      </c>
      <c r="O9" s="53" t="str">
        <f aca="false">'NNG-Nov'!O9</f>
        <v>11/13</v>
      </c>
      <c r="P9" s="53" t="str">
        <f aca="false">'NNG-Nov'!P9</f>
        <v>11/14</v>
      </c>
      <c r="Q9" s="53" t="str">
        <f aca="false">'NNG-Nov'!Q9</f>
        <v>11/15</v>
      </c>
      <c r="R9" s="53" t="str">
        <f aca="false">'NNG-Nov'!R9</f>
        <v>11/16</v>
      </c>
      <c r="S9" s="53" t="str">
        <f aca="false">'NNG-Nov'!S9</f>
        <v>11/19</v>
      </c>
      <c r="T9" s="53" t="str">
        <f aca="false">'NNG-Nov'!T9</f>
        <v>11/20</v>
      </c>
      <c r="U9" s="53" t="str">
        <f aca="false">'NNG-Nov'!U9</f>
        <v>11/21</v>
      </c>
      <c r="V9" s="53" t="str">
        <f aca="false">'NNG-Nov'!V9</f>
        <v>11/22</v>
      </c>
      <c r="W9" s="53" t="str">
        <f aca="false">'NNG-Nov'!W9</f>
        <v>11/23</v>
      </c>
      <c r="X9" s="53" t="str">
        <f aca="false">'NNG-Nov'!X9</f>
        <v>11/26</v>
      </c>
      <c r="Y9" s="53" t="str">
        <f aca="false">'NNG-Nov'!Y9</f>
        <v>11/27</v>
      </c>
      <c r="Z9" s="53" t="str">
        <f aca="false">'NNG-Nov'!Z9</f>
        <v>11/28</v>
      </c>
      <c r="AA9" s="53" t="str">
        <f aca="false">'NNG-Nov'!AA9</f>
        <v>11/29</v>
      </c>
      <c r="AB9" s="53" t="str">
        <f aca="false">'NNG-Nov'!AB9</f>
        <v>11/30</v>
      </c>
      <c r="AC9" s="53" t="str">
        <f aca="false">'NNG-Nov'!AC9</f>
        <v>TOTAL</v>
      </c>
      <c r="AD9" s="53" t="str">
        <f aca="false">'NNG-Nov'!AD9</f>
        <v>11/15</v>
      </c>
      <c r="AE9" s="2"/>
    </row>
    <row r="10" customFormat="false" ht="15" hidden="false" customHeight="true" outlineLevel="0" collapsed="false">
      <c r="A10" s="20" t="s">
        <v>37</v>
      </c>
      <c r="B10" s="21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3" t="s">
        <v>38</v>
      </c>
      <c r="AD10" s="2"/>
      <c r="AE10" s="2"/>
    </row>
    <row r="11" customFormat="false" ht="15" hidden="false" customHeight="true" outlineLevel="0" collapsed="false">
      <c r="A11" s="21"/>
      <c r="B11" s="15" t="s">
        <v>39</v>
      </c>
      <c r="C11" s="2"/>
      <c r="D11" s="2"/>
      <c r="E11" s="2"/>
      <c r="F11" s="24" t="s">
        <v>40</v>
      </c>
      <c r="G11" s="25" t="n">
        <v>0</v>
      </c>
      <c r="H11" s="25" t="n">
        <v>0</v>
      </c>
      <c r="I11" s="25" t="n">
        <v>0</v>
      </c>
      <c r="J11" s="25" t="n">
        <v>0</v>
      </c>
      <c r="K11" s="25" t="n">
        <v>0.2</v>
      </c>
      <c r="L11" s="25" t="n">
        <v>0</v>
      </c>
      <c r="M11" s="25" t="n">
        <v>0.3</v>
      </c>
      <c r="N11" s="24" t="s">
        <v>40</v>
      </c>
      <c r="O11" s="25" t="n">
        <v>4.1</v>
      </c>
      <c r="P11" s="25" t="n">
        <v>0.3</v>
      </c>
      <c r="Q11" s="25" t="n">
        <v>4.6</v>
      </c>
      <c r="R11" s="25" t="n">
        <v>0.3</v>
      </c>
      <c r="S11" s="25" t="n">
        <v>0.3</v>
      </c>
      <c r="T11" s="25" t="n">
        <v>0.3</v>
      </c>
      <c r="U11" s="25" t="n">
        <v>0.3</v>
      </c>
      <c r="V11" s="24" t="s">
        <v>40</v>
      </c>
      <c r="W11" s="25" t="n">
        <v>0.2</v>
      </c>
      <c r="X11" s="25" t="n">
        <v>0.2</v>
      </c>
      <c r="Y11" s="25" t="n">
        <v>0.2</v>
      </c>
      <c r="Z11" s="25" t="n">
        <v>0.2</v>
      </c>
      <c r="AA11" s="25" t="n">
        <v>0.1</v>
      </c>
      <c r="AB11" s="27" t="n">
        <f aca="false">AC11-SUM(F11:AA11)</f>
        <v>0</v>
      </c>
      <c r="AC11" s="28" t="n">
        <v>11.6</v>
      </c>
      <c r="AD11" s="29" t="n">
        <f aca="false">SUM(F11:Q11)</f>
        <v>9.5</v>
      </c>
      <c r="AE11" s="2"/>
    </row>
    <row r="12" customFormat="false" ht="15" hidden="false" customHeight="true" outlineLevel="0" collapsed="false">
      <c r="A12" s="21"/>
      <c r="B12" s="15"/>
      <c r="C12" s="15" t="s">
        <v>42</v>
      </c>
      <c r="D12" s="2"/>
      <c r="E12" s="2"/>
      <c r="F12" s="24" t="s">
        <v>40</v>
      </c>
      <c r="G12" s="25" t="n">
        <v>0</v>
      </c>
      <c r="H12" s="25" t="n">
        <v>0</v>
      </c>
      <c r="I12" s="25" t="n">
        <v>0</v>
      </c>
      <c r="J12" s="25" t="n">
        <v>0</v>
      </c>
      <c r="K12" s="25" t="n">
        <v>0</v>
      </c>
      <c r="L12" s="25" t="n">
        <v>0</v>
      </c>
      <c r="M12" s="25" t="n">
        <v>0</v>
      </c>
      <c r="N12" s="24" t="s">
        <v>40</v>
      </c>
      <c r="O12" s="25" t="n">
        <v>0</v>
      </c>
      <c r="P12" s="25" t="n">
        <v>0</v>
      </c>
      <c r="Q12" s="25" t="n">
        <v>0</v>
      </c>
      <c r="R12" s="25" t="n">
        <v>0</v>
      </c>
      <c r="S12" s="25" t="n">
        <v>0</v>
      </c>
      <c r="T12" s="25" t="n">
        <v>0</v>
      </c>
      <c r="U12" s="25" t="n">
        <v>0</v>
      </c>
      <c r="V12" s="24" t="s">
        <v>40</v>
      </c>
      <c r="W12" s="25" t="n">
        <v>0</v>
      </c>
      <c r="X12" s="25" t="n">
        <v>0</v>
      </c>
      <c r="Y12" s="25" t="n">
        <v>0</v>
      </c>
      <c r="Z12" s="25" t="n">
        <v>0</v>
      </c>
      <c r="AA12" s="25" t="n">
        <v>0</v>
      </c>
      <c r="AB12" s="27" t="n">
        <f aca="false">AC12-SUM(F12:AA12)</f>
        <v>0</v>
      </c>
      <c r="AC12" s="25" t="n">
        <v>0</v>
      </c>
      <c r="AD12" s="29" t="n">
        <f aca="false">SUM(F12:Q12)</f>
        <v>0</v>
      </c>
      <c r="AE12" s="2"/>
    </row>
    <row r="13" customFormat="false" ht="15" hidden="false" customHeight="true" outlineLevel="0" collapsed="false">
      <c r="A13" s="21"/>
      <c r="B13" s="15"/>
      <c r="C13" s="15" t="s">
        <v>374</v>
      </c>
      <c r="D13" s="2"/>
      <c r="E13" s="2"/>
      <c r="F13" s="24" t="s">
        <v>40</v>
      </c>
      <c r="G13" s="25" t="n">
        <v>0</v>
      </c>
      <c r="H13" s="25" t="n">
        <v>0</v>
      </c>
      <c r="I13" s="25" t="n">
        <v>0</v>
      </c>
      <c r="J13" s="25" t="n">
        <v>0</v>
      </c>
      <c r="K13" s="25" t="n">
        <v>0</v>
      </c>
      <c r="L13" s="25" t="n">
        <v>0</v>
      </c>
      <c r="M13" s="25" t="n">
        <v>0</v>
      </c>
      <c r="N13" s="24" t="s">
        <v>40</v>
      </c>
      <c r="O13" s="25" t="n">
        <v>0</v>
      </c>
      <c r="P13" s="25" t="n">
        <v>0</v>
      </c>
      <c r="Q13" s="25" t="n">
        <v>0</v>
      </c>
      <c r="R13" s="25" t="n">
        <v>0</v>
      </c>
      <c r="S13" s="25" t="n">
        <v>0</v>
      </c>
      <c r="T13" s="25" t="n">
        <v>0</v>
      </c>
      <c r="U13" s="25" t="n">
        <v>0</v>
      </c>
      <c r="V13" s="24" t="s">
        <v>40</v>
      </c>
      <c r="W13" s="25" t="n">
        <v>0</v>
      </c>
      <c r="X13" s="25" t="n">
        <v>1.7</v>
      </c>
      <c r="Y13" s="25" t="n">
        <v>0</v>
      </c>
      <c r="Z13" s="25" t="n">
        <v>0</v>
      </c>
      <c r="AA13" s="25" t="n">
        <v>0</v>
      </c>
      <c r="AB13" s="27" t="n">
        <f aca="false">AC13-SUM(F13:AA13)</f>
        <v>0</v>
      </c>
      <c r="AC13" s="25" t="n">
        <v>1.7</v>
      </c>
      <c r="AD13" s="29" t="n">
        <f aca="false">SUM(F13:Q13)</f>
        <v>0</v>
      </c>
      <c r="AE13" s="2"/>
    </row>
    <row r="14" customFormat="false" ht="15" hidden="false" customHeight="true" outlineLevel="0" collapsed="false">
      <c r="A14" s="21"/>
      <c r="B14" s="15" t="s">
        <v>72</v>
      </c>
      <c r="C14" s="2"/>
      <c r="D14" s="2"/>
      <c r="E14" s="2"/>
      <c r="F14" s="24" t="s">
        <v>40</v>
      </c>
      <c r="G14" s="25" t="n">
        <v>0</v>
      </c>
      <c r="H14" s="25" t="n">
        <v>0</v>
      </c>
      <c r="I14" s="25" t="n">
        <v>0</v>
      </c>
      <c r="J14" s="25" t="n">
        <v>0</v>
      </c>
      <c r="K14" s="25" t="n">
        <v>0</v>
      </c>
      <c r="L14" s="25" t="n">
        <v>0</v>
      </c>
      <c r="M14" s="25" t="n">
        <v>0</v>
      </c>
      <c r="N14" s="24" t="s">
        <v>40</v>
      </c>
      <c r="O14" s="25" t="n">
        <v>0</v>
      </c>
      <c r="P14" s="25" t="n">
        <v>0</v>
      </c>
      <c r="Q14" s="25" t="n">
        <v>0</v>
      </c>
      <c r="R14" s="25" t="n">
        <v>0</v>
      </c>
      <c r="S14" s="25" t="n">
        <v>0</v>
      </c>
      <c r="T14" s="25" t="n">
        <v>0</v>
      </c>
      <c r="U14" s="25" t="n">
        <v>0</v>
      </c>
      <c r="V14" s="24" t="s">
        <v>40</v>
      </c>
      <c r="W14" s="25" t="n">
        <v>0</v>
      </c>
      <c r="X14" s="25" t="n">
        <v>1.5</v>
      </c>
      <c r="Y14" s="25" t="n">
        <v>0</v>
      </c>
      <c r="Z14" s="25" t="n">
        <v>0</v>
      </c>
      <c r="AA14" s="25" t="n">
        <v>0</v>
      </c>
      <c r="AB14" s="27" t="n">
        <f aca="false">AC14-SUM(F14:AA14)</f>
        <v>0</v>
      </c>
      <c r="AC14" s="25" t="n">
        <v>1.5</v>
      </c>
      <c r="AD14" s="29" t="n">
        <f aca="false">SUM(F14:Q14)</f>
        <v>0</v>
      </c>
      <c r="AE14" s="2"/>
    </row>
    <row r="15" customFormat="false" ht="15" hidden="false" customHeight="true" outlineLevel="0" collapsed="false">
      <c r="A15" s="21"/>
      <c r="B15" s="15" t="s">
        <v>73</v>
      </c>
      <c r="C15" s="2"/>
      <c r="D15" s="2"/>
      <c r="E15" s="2"/>
      <c r="F15" s="24" t="s">
        <v>40</v>
      </c>
      <c r="G15" s="25" t="n">
        <v>0</v>
      </c>
      <c r="H15" s="25" t="n">
        <v>0</v>
      </c>
      <c r="I15" s="25" t="n">
        <v>0</v>
      </c>
      <c r="J15" s="25" t="n">
        <v>0</v>
      </c>
      <c r="K15" s="25" t="n">
        <v>0</v>
      </c>
      <c r="L15" s="25" t="n">
        <v>0</v>
      </c>
      <c r="M15" s="25" t="n">
        <v>0</v>
      </c>
      <c r="N15" s="24" t="s">
        <v>40</v>
      </c>
      <c r="O15" s="25" t="n">
        <v>0</v>
      </c>
      <c r="P15" s="25" t="n">
        <v>0</v>
      </c>
      <c r="Q15" s="25" t="n">
        <v>0</v>
      </c>
      <c r="R15" s="25" t="n">
        <v>0</v>
      </c>
      <c r="S15" s="25" t="n">
        <v>0</v>
      </c>
      <c r="T15" s="25" t="n">
        <v>0</v>
      </c>
      <c r="U15" s="25" t="n">
        <v>0</v>
      </c>
      <c r="V15" s="24" t="s">
        <v>40</v>
      </c>
      <c r="W15" s="25" t="n">
        <v>0</v>
      </c>
      <c r="X15" s="25" t="n">
        <v>0</v>
      </c>
      <c r="Y15" s="25" t="n">
        <v>0</v>
      </c>
      <c r="Z15" s="25" t="n">
        <v>0</v>
      </c>
      <c r="AA15" s="25" t="n">
        <v>0</v>
      </c>
      <c r="AB15" s="27" t="n">
        <f aca="false">AC15-SUM(F15:AA15)</f>
        <v>0</v>
      </c>
      <c r="AC15" s="25" t="n">
        <v>0</v>
      </c>
      <c r="AD15" s="29" t="n">
        <f aca="false">SUM(F15:Q15)</f>
        <v>0</v>
      </c>
      <c r="AE15" s="2"/>
    </row>
    <row r="16" customFormat="false" ht="15" hidden="false" customHeight="true" outlineLevel="0" collapsed="false">
      <c r="A16" s="21"/>
      <c r="B16" s="15" t="s">
        <v>224</v>
      </c>
      <c r="C16" s="2"/>
      <c r="D16" s="2"/>
      <c r="E16" s="2"/>
      <c r="F16" s="24" t="s">
        <v>40</v>
      </c>
      <c r="G16" s="25" t="n">
        <v>0</v>
      </c>
      <c r="H16" s="25" t="n">
        <v>0</v>
      </c>
      <c r="I16" s="25" t="n">
        <v>0</v>
      </c>
      <c r="J16" s="25" t="n">
        <v>0</v>
      </c>
      <c r="K16" s="25" t="n">
        <v>0</v>
      </c>
      <c r="L16" s="25" t="n">
        <v>0</v>
      </c>
      <c r="M16" s="25" t="n">
        <v>0</v>
      </c>
      <c r="N16" s="24" t="s">
        <v>40</v>
      </c>
      <c r="O16" s="25" t="n">
        <v>1.4</v>
      </c>
      <c r="P16" s="25" t="n">
        <v>0</v>
      </c>
      <c r="Q16" s="25" t="n">
        <v>0</v>
      </c>
      <c r="R16" s="25" t="n">
        <v>0</v>
      </c>
      <c r="S16" s="25" t="n">
        <v>0</v>
      </c>
      <c r="T16" s="25" t="n">
        <v>0</v>
      </c>
      <c r="U16" s="25" t="n">
        <v>0</v>
      </c>
      <c r="V16" s="24" t="s">
        <v>40</v>
      </c>
      <c r="W16" s="25" t="n">
        <v>0</v>
      </c>
      <c r="X16" s="25" t="n">
        <v>0</v>
      </c>
      <c r="Y16" s="25" t="n">
        <v>0</v>
      </c>
      <c r="Z16" s="25" t="n">
        <v>0</v>
      </c>
      <c r="AA16" s="25" t="n">
        <v>0</v>
      </c>
      <c r="AB16" s="27" t="n">
        <f aca="false">AC16-SUM(F16:AA16)</f>
        <v>0</v>
      </c>
      <c r="AC16" s="25" t="n">
        <v>1.4</v>
      </c>
      <c r="AD16" s="29" t="n">
        <f aca="false">SUM(F16:Q16)</f>
        <v>1.4</v>
      </c>
      <c r="AE16" s="2"/>
    </row>
    <row r="17" customFormat="false" ht="15" hidden="false" customHeight="true" outlineLevel="0" collapsed="false">
      <c r="A17" s="21"/>
      <c r="B17" s="15" t="s">
        <v>80</v>
      </c>
      <c r="C17" s="2"/>
      <c r="D17" s="2"/>
      <c r="E17" s="2"/>
      <c r="F17" s="24" t="s">
        <v>40</v>
      </c>
      <c r="G17" s="25" t="n">
        <v>0</v>
      </c>
      <c r="H17" s="25" t="n">
        <v>0</v>
      </c>
      <c r="I17" s="25" t="n">
        <v>0</v>
      </c>
      <c r="J17" s="25" t="n">
        <v>0</v>
      </c>
      <c r="K17" s="25" t="n">
        <v>0</v>
      </c>
      <c r="L17" s="25" t="n">
        <v>0</v>
      </c>
      <c r="M17" s="25" t="n">
        <v>0</v>
      </c>
      <c r="N17" s="24" t="s">
        <v>40</v>
      </c>
      <c r="O17" s="25" t="n">
        <v>0.5</v>
      </c>
      <c r="P17" s="25" t="n">
        <v>0</v>
      </c>
      <c r="Q17" s="25" t="n">
        <v>0</v>
      </c>
      <c r="R17" s="25" t="n">
        <v>0</v>
      </c>
      <c r="S17" s="25" t="n">
        <v>0</v>
      </c>
      <c r="T17" s="25" t="n">
        <v>0</v>
      </c>
      <c r="U17" s="25" t="n">
        <v>0</v>
      </c>
      <c r="V17" s="24" t="s">
        <v>40</v>
      </c>
      <c r="W17" s="25" t="n">
        <v>0</v>
      </c>
      <c r="X17" s="25" t="n">
        <v>0</v>
      </c>
      <c r="Y17" s="25" t="n">
        <v>0</v>
      </c>
      <c r="Z17" s="25" t="n">
        <v>0</v>
      </c>
      <c r="AA17" s="25" t="n">
        <v>0</v>
      </c>
      <c r="AB17" s="27" t="n">
        <f aca="false">AC17-SUM(F17:AA17)</f>
        <v>0</v>
      </c>
      <c r="AC17" s="25" t="n">
        <v>0.5</v>
      </c>
      <c r="AD17" s="29" t="n">
        <f aca="false">SUM(F17:Q17)</f>
        <v>0.5</v>
      </c>
      <c r="AE17" s="2"/>
    </row>
    <row r="18" customFormat="false" ht="15" hidden="false" customHeight="true" outlineLevel="0" collapsed="false">
      <c r="A18" s="21"/>
      <c r="B18" s="15" t="s">
        <v>375</v>
      </c>
      <c r="C18" s="2"/>
      <c r="D18" s="2"/>
      <c r="E18" s="2"/>
      <c r="F18" s="24" t="s">
        <v>40</v>
      </c>
      <c r="G18" s="25" t="n">
        <v>0</v>
      </c>
      <c r="H18" s="25" t="n">
        <v>0</v>
      </c>
      <c r="I18" s="25" t="n">
        <v>0</v>
      </c>
      <c r="J18" s="25" t="n">
        <v>0</v>
      </c>
      <c r="K18" s="25" t="n">
        <v>0</v>
      </c>
      <c r="L18" s="25" t="n">
        <v>0</v>
      </c>
      <c r="M18" s="25" t="n">
        <v>0</v>
      </c>
      <c r="N18" s="24" t="s">
        <v>40</v>
      </c>
      <c r="O18" s="25" t="n">
        <v>0</v>
      </c>
      <c r="P18" s="25" t="n">
        <v>412.5</v>
      </c>
      <c r="Q18" s="25" t="n">
        <v>0</v>
      </c>
      <c r="R18" s="25" t="n">
        <v>0</v>
      </c>
      <c r="S18" s="25" t="n">
        <v>0</v>
      </c>
      <c r="T18" s="25" t="n">
        <v>0</v>
      </c>
      <c r="U18" s="25" t="n">
        <v>0</v>
      </c>
      <c r="V18" s="24" t="s">
        <v>40</v>
      </c>
      <c r="W18" s="25" t="n">
        <v>0</v>
      </c>
      <c r="X18" s="25" t="n">
        <v>0</v>
      </c>
      <c r="Y18" s="25" t="n">
        <v>0</v>
      </c>
      <c r="Z18" s="25" t="n">
        <v>0</v>
      </c>
      <c r="AA18" s="25" t="n">
        <v>0</v>
      </c>
      <c r="AB18" s="27" t="n">
        <f aca="false">AC18-SUM(F18:AA18)</f>
        <v>0</v>
      </c>
      <c r="AC18" s="25" t="n">
        <v>412.5</v>
      </c>
      <c r="AD18" s="29" t="n">
        <f aca="false">SUM(F18:Q18)</f>
        <v>412.5</v>
      </c>
      <c r="AE18" s="2"/>
    </row>
    <row r="19" customFormat="false" ht="15" hidden="false" customHeight="true" outlineLevel="0" collapsed="false">
      <c r="A19" s="21"/>
      <c r="B19" s="15" t="s">
        <v>76</v>
      </c>
      <c r="C19" s="2"/>
      <c r="D19" s="2"/>
      <c r="E19" s="2"/>
      <c r="F19" s="24" t="s">
        <v>40</v>
      </c>
      <c r="G19" s="25" t="n">
        <v>0</v>
      </c>
      <c r="H19" s="25" t="n">
        <v>0</v>
      </c>
      <c r="I19" s="25" t="n">
        <v>0</v>
      </c>
      <c r="J19" s="25" t="n">
        <v>0</v>
      </c>
      <c r="K19" s="25" t="n">
        <v>0</v>
      </c>
      <c r="L19" s="25" t="n">
        <v>0</v>
      </c>
      <c r="M19" s="25" t="n">
        <v>0</v>
      </c>
      <c r="N19" s="24" t="s">
        <v>40</v>
      </c>
      <c r="O19" s="25" t="n">
        <v>0</v>
      </c>
      <c r="P19" s="25" t="n">
        <v>0</v>
      </c>
      <c r="Q19" s="25" t="n">
        <v>0</v>
      </c>
      <c r="R19" s="25" t="n">
        <v>0</v>
      </c>
      <c r="S19" s="25" t="n">
        <v>0</v>
      </c>
      <c r="T19" s="25" t="n">
        <v>0</v>
      </c>
      <c r="U19" s="25" t="n">
        <v>0</v>
      </c>
      <c r="V19" s="24" t="s">
        <v>40</v>
      </c>
      <c r="W19" s="25" t="n">
        <v>0</v>
      </c>
      <c r="X19" s="25" t="n">
        <v>0</v>
      </c>
      <c r="Y19" s="25" t="n">
        <v>0</v>
      </c>
      <c r="Z19" s="25" t="n">
        <v>0</v>
      </c>
      <c r="AA19" s="25" t="n">
        <v>0</v>
      </c>
      <c r="AB19" s="27" t="n">
        <f aca="false">AC19-SUM(F19:AA19)</f>
        <v>0</v>
      </c>
      <c r="AC19" s="25" t="n">
        <v>0</v>
      </c>
      <c r="AD19" s="29" t="n">
        <f aca="false">SUM(F19:Q19)</f>
        <v>0</v>
      </c>
      <c r="AE19" s="2"/>
    </row>
    <row r="20" customFormat="false" ht="15" hidden="false" customHeight="true" outlineLevel="0" collapsed="false">
      <c r="A20" s="21"/>
      <c r="B20" s="15" t="s">
        <v>65</v>
      </c>
      <c r="C20" s="2"/>
      <c r="D20" s="2"/>
      <c r="E20" s="2"/>
      <c r="F20" s="32" t="s">
        <v>40</v>
      </c>
      <c r="G20" s="33" t="n">
        <v>0</v>
      </c>
      <c r="H20" s="33" t="n">
        <v>0</v>
      </c>
      <c r="I20" s="33" t="n">
        <v>0</v>
      </c>
      <c r="J20" s="33" t="n">
        <v>0</v>
      </c>
      <c r="K20" s="33" t="n">
        <v>0</v>
      </c>
      <c r="L20" s="33" t="n">
        <v>0</v>
      </c>
      <c r="M20" s="33" t="n">
        <v>0</v>
      </c>
      <c r="N20" s="32" t="s">
        <v>40</v>
      </c>
      <c r="O20" s="33" t="n">
        <v>0</v>
      </c>
      <c r="P20" s="33" t="n">
        <v>0</v>
      </c>
      <c r="Q20" s="33" t="n">
        <v>0</v>
      </c>
      <c r="R20" s="33" t="n">
        <v>0</v>
      </c>
      <c r="S20" s="33" t="n">
        <v>0</v>
      </c>
      <c r="T20" s="33" t="n">
        <v>0</v>
      </c>
      <c r="U20" s="33" t="n">
        <v>0</v>
      </c>
      <c r="V20" s="32" t="s">
        <v>40</v>
      </c>
      <c r="W20" s="33" t="n">
        <v>0</v>
      </c>
      <c r="X20" s="33" t="n">
        <v>0</v>
      </c>
      <c r="Y20" s="33" t="n">
        <v>0</v>
      </c>
      <c r="Z20" s="33" t="n">
        <v>0</v>
      </c>
      <c r="AA20" s="33" t="n">
        <v>0</v>
      </c>
      <c r="AB20" s="34" t="n">
        <f aca="false">AC20-SUM(F20:AA20)</f>
        <v>0</v>
      </c>
      <c r="AC20" s="33" t="n">
        <v>0</v>
      </c>
      <c r="AD20" s="35" t="n">
        <f aca="false">SUM(F20:Q20)</f>
        <v>0</v>
      </c>
      <c r="AE20" s="2"/>
    </row>
    <row r="21" customFormat="false" ht="3.95" hidden="false" customHeight="true" outlineLevel="0" collapsed="false">
      <c r="A21" s="21"/>
      <c r="B21" s="2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36"/>
      <c r="R21" s="36"/>
      <c r="S21" s="36"/>
      <c r="T21" s="36"/>
      <c r="U21" s="36"/>
      <c r="V21" s="36"/>
      <c r="W21" s="36"/>
      <c r="X21" s="36"/>
      <c r="Y21" s="2"/>
      <c r="Z21" s="36"/>
      <c r="AA21" s="36"/>
      <c r="AB21" s="36"/>
      <c r="AC21" s="36"/>
      <c r="AD21" s="22"/>
      <c r="AE21" s="2"/>
    </row>
    <row r="22" customFormat="false" ht="15" hidden="false" customHeight="true" outlineLevel="0" collapsed="false">
      <c r="A22" s="21"/>
      <c r="B22" s="21"/>
      <c r="C22" s="20" t="s">
        <v>50</v>
      </c>
      <c r="D22" s="2"/>
      <c r="E22" s="2"/>
      <c r="F22" s="37" t="n">
        <f aca="false">SUM(F11:F20)</f>
        <v>0</v>
      </c>
      <c r="G22" s="37" t="n">
        <f aca="false">SUM(G11:G20)</f>
        <v>0</v>
      </c>
      <c r="H22" s="37" t="n">
        <f aca="false">SUM(H11:H20)</f>
        <v>0</v>
      </c>
      <c r="I22" s="37" t="n">
        <f aca="false">SUM(I11:I20)</f>
        <v>0</v>
      </c>
      <c r="J22" s="37" t="n">
        <f aca="false">SUM(J11:J20)</f>
        <v>0</v>
      </c>
      <c r="K22" s="37" t="n">
        <f aca="false">SUM(K11:K20)</f>
        <v>0.2</v>
      </c>
      <c r="L22" s="37" t="n">
        <f aca="false">SUM(L11:L20)</f>
        <v>0</v>
      </c>
      <c r="M22" s="37" t="n">
        <f aca="false">SUM(M11:M20)</f>
        <v>0.3</v>
      </c>
      <c r="N22" s="37" t="n">
        <f aca="false">SUM(N11:N20)</f>
        <v>0</v>
      </c>
      <c r="O22" s="37" t="n">
        <f aca="false">SUM(O11:O20)</f>
        <v>6</v>
      </c>
      <c r="P22" s="37" t="n">
        <f aca="false">SUM(P11:P20)</f>
        <v>412.8</v>
      </c>
      <c r="Q22" s="37" t="n">
        <f aca="false">SUM(Q11:Q20)</f>
        <v>4.6</v>
      </c>
      <c r="R22" s="37" t="n">
        <f aca="false">SUM(R11:R20)</f>
        <v>0.3</v>
      </c>
      <c r="S22" s="37" t="n">
        <f aca="false">SUM(S11:S20)</f>
        <v>0.3</v>
      </c>
      <c r="T22" s="37" t="n">
        <f aca="false">SUM(T11:T20)</f>
        <v>0.3</v>
      </c>
      <c r="U22" s="37" t="n">
        <f aca="false">SUM(U11:U20)</f>
        <v>0.3</v>
      </c>
      <c r="V22" s="37" t="n">
        <f aca="false">SUM(V11:V20)</f>
        <v>0</v>
      </c>
      <c r="W22" s="37" t="n">
        <f aca="false">SUM(W11:W20)</f>
        <v>0.2</v>
      </c>
      <c r="X22" s="37" t="n">
        <f aca="false">SUM(X11:X20)</f>
        <v>3.4</v>
      </c>
      <c r="Y22" s="37" t="n">
        <f aca="false">SUM(Y11:Y20)</f>
        <v>0.2</v>
      </c>
      <c r="Z22" s="37" t="n">
        <f aca="false">SUM(Z11:Z20)</f>
        <v>0.2</v>
      </c>
      <c r="AA22" s="37" t="n">
        <f aca="false">SUM(AA11:AA20)</f>
        <v>0.1</v>
      </c>
      <c r="AB22" s="37" t="n">
        <f aca="false">SUM(AB11:AB20)</f>
        <v>0</v>
      </c>
      <c r="AC22" s="37" t="n">
        <f aca="false">SUM(AC11:AC20)</f>
        <v>429.2</v>
      </c>
      <c r="AD22" s="37" t="n">
        <f aca="false">SUM(AD11:AD20)</f>
        <v>423.9</v>
      </c>
      <c r="AE22" s="2"/>
    </row>
    <row r="23" customFormat="false" ht="15" hidden="false" customHeight="true" outlineLevel="0" collapsed="false">
      <c r="A23" s="21"/>
      <c r="B23" s="2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2"/>
      <c r="AE23" s="2"/>
    </row>
    <row r="24" customFormat="false" ht="15" hidden="false" customHeight="true" outlineLevel="0" collapsed="false">
      <c r="A24" s="20" t="s">
        <v>51</v>
      </c>
      <c r="B24" s="21"/>
      <c r="C24" s="2"/>
      <c r="D24" s="2"/>
      <c r="E24" s="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"/>
    </row>
    <row r="25" customFormat="false" ht="15" hidden="false" customHeight="true" outlineLevel="0" collapsed="false">
      <c r="A25" s="21"/>
      <c r="B25" s="15" t="s">
        <v>77</v>
      </c>
      <c r="C25" s="2"/>
      <c r="D25" s="2"/>
      <c r="E25" s="2"/>
      <c r="F25" s="24" t="s">
        <v>40</v>
      </c>
      <c r="G25" s="25" t="n">
        <v>0</v>
      </c>
      <c r="H25" s="25" t="n">
        <v>0</v>
      </c>
      <c r="I25" s="25" t="n">
        <v>0</v>
      </c>
      <c r="J25" s="25" t="n">
        <v>0</v>
      </c>
      <c r="K25" s="25" t="n">
        <v>0</v>
      </c>
      <c r="L25" s="25" t="n">
        <v>0</v>
      </c>
      <c r="M25" s="25" t="n">
        <v>0</v>
      </c>
      <c r="N25" s="24" t="s">
        <v>40</v>
      </c>
      <c r="O25" s="25" t="n">
        <v>0</v>
      </c>
      <c r="P25" s="25" t="n">
        <v>0</v>
      </c>
      <c r="Q25" s="25" t="n">
        <v>0</v>
      </c>
      <c r="R25" s="25" t="n">
        <v>0</v>
      </c>
      <c r="S25" s="25" t="n">
        <v>0</v>
      </c>
      <c r="T25" s="25" t="n">
        <v>0</v>
      </c>
      <c r="U25" s="25" t="n">
        <v>0</v>
      </c>
      <c r="V25" s="24" t="s">
        <v>40</v>
      </c>
      <c r="W25" s="25" t="n">
        <v>0</v>
      </c>
      <c r="X25" s="25" t="n">
        <v>0</v>
      </c>
      <c r="Y25" s="25" t="n">
        <v>0</v>
      </c>
      <c r="Z25" s="25" t="n">
        <v>0</v>
      </c>
      <c r="AA25" s="25" t="n">
        <v>0</v>
      </c>
      <c r="AB25" s="27" t="n">
        <f aca="false">AC25-SUM(F25:AA25)</f>
        <v>0</v>
      </c>
      <c r="AC25" s="25" t="n">
        <v>0</v>
      </c>
      <c r="AD25" s="29" t="n">
        <f aca="false">SUM(F25:Q25)</f>
        <v>0</v>
      </c>
      <c r="AE25" s="2"/>
    </row>
    <row r="26" customFormat="false" ht="15" hidden="false" customHeight="true" outlineLevel="0" collapsed="false">
      <c r="A26" s="21"/>
      <c r="B26" s="15"/>
      <c r="C26" s="15" t="s">
        <v>78</v>
      </c>
      <c r="D26" s="2"/>
      <c r="E26" s="2"/>
      <c r="F26" s="24" t="s">
        <v>40</v>
      </c>
      <c r="G26" s="25" t="n">
        <v>0</v>
      </c>
      <c r="H26" s="25" t="n">
        <v>0</v>
      </c>
      <c r="I26" s="25" t="n">
        <v>0</v>
      </c>
      <c r="J26" s="25" t="n">
        <v>0</v>
      </c>
      <c r="K26" s="25" t="n">
        <v>0</v>
      </c>
      <c r="L26" s="25" t="n">
        <v>0</v>
      </c>
      <c r="M26" s="25" t="n">
        <v>0</v>
      </c>
      <c r="N26" s="24" t="s">
        <v>40</v>
      </c>
      <c r="O26" s="25" t="n">
        <v>0</v>
      </c>
      <c r="P26" s="25" t="n">
        <v>0</v>
      </c>
      <c r="Q26" s="25" t="n">
        <v>0</v>
      </c>
      <c r="R26" s="25" t="n">
        <v>0</v>
      </c>
      <c r="S26" s="25" t="n">
        <v>0</v>
      </c>
      <c r="T26" s="25" t="n">
        <v>0</v>
      </c>
      <c r="U26" s="25" t="n">
        <v>0</v>
      </c>
      <c r="V26" s="24" t="s">
        <v>40</v>
      </c>
      <c r="W26" s="25" t="n">
        <v>0</v>
      </c>
      <c r="X26" s="25" t="n">
        <v>0</v>
      </c>
      <c r="Y26" s="25" t="n">
        <v>0</v>
      </c>
      <c r="Z26" s="25" t="n">
        <v>0</v>
      </c>
      <c r="AA26" s="25" t="n">
        <v>0</v>
      </c>
      <c r="AB26" s="27" t="n">
        <f aca="false">AC26-SUM(F26:AA26)</f>
        <v>0.2</v>
      </c>
      <c r="AC26" s="25" t="n">
        <v>0.2</v>
      </c>
      <c r="AD26" s="29" t="n">
        <f aca="false">SUM(F26:Q26)</f>
        <v>0</v>
      </c>
      <c r="AE26" s="2"/>
    </row>
    <row r="27" customFormat="false" ht="15" hidden="false" customHeight="true" outlineLevel="0" collapsed="false">
      <c r="A27" s="21"/>
      <c r="B27" s="15"/>
      <c r="C27" s="15" t="s">
        <v>74</v>
      </c>
      <c r="D27" s="2"/>
      <c r="E27" s="2"/>
      <c r="F27" s="24" t="s">
        <v>40</v>
      </c>
      <c r="G27" s="25" t="n">
        <v>0</v>
      </c>
      <c r="H27" s="25" t="n">
        <v>0</v>
      </c>
      <c r="I27" s="25" t="n">
        <v>0</v>
      </c>
      <c r="J27" s="25" t="n">
        <v>0</v>
      </c>
      <c r="K27" s="25" t="n">
        <v>0</v>
      </c>
      <c r="L27" s="25" t="n">
        <v>0</v>
      </c>
      <c r="M27" s="25" t="n">
        <v>0</v>
      </c>
      <c r="N27" s="24" t="s">
        <v>40</v>
      </c>
      <c r="O27" s="25" t="n">
        <v>0</v>
      </c>
      <c r="P27" s="25" t="n">
        <v>0</v>
      </c>
      <c r="Q27" s="25" t="n">
        <v>0</v>
      </c>
      <c r="R27" s="25" t="n">
        <v>0</v>
      </c>
      <c r="S27" s="25" t="n">
        <v>0</v>
      </c>
      <c r="T27" s="25" t="n">
        <v>0</v>
      </c>
      <c r="U27" s="25" t="n">
        <v>0</v>
      </c>
      <c r="V27" s="24" t="s">
        <v>40</v>
      </c>
      <c r="W27" s="25" t="n">
        <v>0</v>
      </c>
      <c r="X27" s="25" t="n">
        <v>0</v>
      </c>
      <c r="Y27" s="25" t="n">
        <v>0</v>
      </c>
      <c r="Z27" s="25" t="n">
        <v>0</v>
      </c>
      <c r="AA27" s="25" t="n">
        <v>0</v>
      </c>
      <c r="AB27" s="27" t="n">
        <f aca="false">AC27-SUM(F27:AA27)</f>
        <v>0</v>
      </c>
      <c r="AC27" s="25" t="n">
        <v>0</v>
      </c>
      <c r="AD27" s="29" t="n">
        <f aca="false">SUM(F27:Q27)</f>
        <v>0</v>
      </c>
      <c r="AE27" s="2"/>
    </row>
    <row r="28" customFormat="false" ht="15" hidden="false" customHeight="true" outlineLevel="0" collapsed="false">
      <c r="A28" s="21"/>
      <c r="B28" s="15"/>
      <c r="C28" s="15" t="s">
        <v>55</v>
      </c>
      <c r="D28" s="2"/>
      <c r="E28" s="2"/>
      <c r="F28" s="24" t="s">
        <v>40</v>
      </c>
      <c r="G28" s="25" t="n">
        <v>0</v>
      </c>
      <c r="H28" s="25" t="n">
        <v>0</v>
      </c>
      <c r="I28" s="25" t="n">
        <v>0</v>
      </c>
      <c r="J28" s="25" t="n">
        <v>0</v>
      </c>
      <c r="K28" s="25" t="n">
        <v>0</v>
      </c>
      <c r="L28" s="25" t="n">
        <v>0</v>
      </c>
      <c r="M28" s="25" t="n">
        <v>0</v>
      </c>
      <c r="N28" s="24" t="s">
        <v>40</v>
      </c>
      <c r="O28" s="25" t="n">
        <v>0</v>
      </c>
      <c r="P28" s="25" t="n">
        <v>0</v>
      </c>
      <c r="Q28" s="25" t="n">
        <v>0</v>
      </c>
      <c r="R28" s="25" t="n">
        <v>0</v>
      </c>
      <c r="S28" s="25" t="n">
        <v>0</v>
      </c>
      <c r="T28" s="25" t="n">
        <v>0</v>
      </c>
      <c r="U28" s="25" t="n">
        <v>0</v>
      </c>
      <c r="V28" s="24" t="s">
        <v>40</v>
      </c>
      <c r="W28" s="25" t="n">
        <v>0</v>
      </c>
      <c r="X28" s="25" t="n">
        <v>0</v>
      </c>
      <c r="Y28" s="25" t="n">
        <v>0</v>
      </c>
      <c r="Z28" s="25" t="n">
        <v>0</v>
      </c>
      <c r="AA28" s="25" t="n">
        <v>0</v>
      </c>
      <c r="AB28" s="27" t="n">
        <f aca="false">AC28-SUM(F28:AA28)</f>
        <v>0</v>
      </c>
      <c r="AC28" s="25" t="n">
        <v>0</v>
      </c>
      <c r="AD28" s="29" t="n">
        <f aca="false">SUM(F28:Q28)</f>
        <v>0</v>
      </c>
      <c r="AE28" s="2"/>
    </row>
    <row r="29" customFormat="false" ht="15" hidden="false" customHeight="true" outlineLevel="0" collapsed="false">
      <c r="A29" s="21"/>
      <c r="B29" s="15" t="s">
        <v>56</v>
      </c>
      <c r="C29" s="2"/>
      <c r="D29" s="2"/>
      <c r="E29" s="2"/>
      <c r="F29" s="24" t="s">
        <v>40</v>
      </c>
      <c r="G29" s="25" t="n">
        <v>0</v>
      </c>
      <c r="H29" s="25" t="n">
        <v>0</v>
      </c>
      <c r="I29" s="25" t="n">
        <v>0</v>
      </c>
      <c r="J29" s="25" t="n">
        <v>0</v>
      </c>
      <c r="K29" s="25" t="n">
        <v>0</v>
      </c>
      <c r="L29" s="25" t="n">
        <v>0</v>
      </c>
      <c r="M29" s="25" t="n">
        <v>0</v>
      </c>
      <c r="N29" s="24" t="s">
        <v>40</v>
      </c>
      <c r="O29" s="25" t="n">
        <v>0</v>
      </c>
      <c r="P29" s="25" t="n">
        <v>0</v>
      </c>
      <c r="Q29" s="25" t="n">
        <v>0</v>
      </c>
      <c r="R29" s="25" t="n">
        <v>0</v>
      </c>
      <c r="S29" s="25" t="n">
        <v>0</v>
      </c>
      <c r="T29" s="25" t="n">
        <v>0</v>
      </c>
      <c r="U29" s="25" t="n">
        <v>0</v>
      </c>
      <c r="V29" s="24" t="s">
        <v>40</v>
      </c>
      <c r="W29" s="25" t="n">
        <v>0</v>
      </c>
      <c r="X29" s="25" t="n">
        <v>0</v>
      </c>
      <c r="Y29" s="25" t="n">
        <v>0</v>
      </c>
      <c r="Z29" s="25" t="n">
        <v>0</v>
      </c>
      <c r="AA29" s="25" t="n">
        <v>0</v>
      </c>
      <c r="AB29" s="27" t="n">
        <f aca="false">AC29-SUM(F29:AA29)</f>
        <v>0</v>
      </c>
      <c r="AC29" s="25" t="n">
        <v>0</v>
      </c>
      <c r="AD29" s="29" t="n">
        <f aca="false">SUM(F29:Q29)</f>
        <v>0</v>
      </c>
      <c r="AE29" s="2"/>
    </row>
    <row r="30" customFormat="false" ht="15" hidden="false" customHeight="true" outlineLevel="0" collapsed="false">
      <c r="A30" s="21"/>
      <c r="B30" s="15" t="s">
        <v>57</v>
      </c>
      <c r="C30" s="2"/>
      <c r="D30" s="2"/>
      <c r="E30" s="2"/>
      <c r="F30" s="24" t="s">
        <v>40</v>
      </c>
      <c r="G30" s="25" t="n">
        <v>0.1</v>
      </c>
      <c r="H30" s="25" t="n">
        <v>0.1</v>
      </c>
      <c r="I30" s="25" t="n">
        <v>0.1</v>
      </c>
      <c r="J30" s="25" t="n">
        <v>0.1</v>
      </c>
      <c r="K30" s="25" t="n">
        <v>0.1</v>
      </c>
      <c r="L30" s="25" t="n">
        <v>0.1</v>
      </c>
      <c r="M30" s="25" t="n">
        <v>0.1</v>
      </c>
      <c r="N30" s="24" t="s">
        <v>40</v>
      </c>
      <c r="O30" s="25" t="n">
        <v>0.1</v>
      </c>
      <c r="P30" s="25" t="n">
        <v>0.1</v>
      </c>
      <c r="Q30" s="25" t="n">
        <v>0.1</v>
      </c>
      <c r="R30" s="25" t="n">
        <v>0.2</v>
      </c>
      <c r="S30" s="25" t="n">
        <v>0.2</v>
      </c>
      <c r="T30" s="25" t="n">
        <v>0.2</v>
      </c>
      <c r="U30" s="25" t="n">
        <v>0.2</v>
      </c>
      <c r="V30" s="24" t="s">
        <v>40</v>
      </c>
      <c r="W30" s="25" t="n">
        <v>0.2</v>
      </c>
      <c r="X30" s="25" t="n">
        <v>0.2</v>
      </c>
      <c r="Y30" s="25" t="n">
        <v>0.2</v>
      </c>
      <c r="Z30" s="25" t="n">
        <v>0.2</v>
      </c>
      <c r="AA30" s="25" t="n">
        <v>0.2</v>
      </c>
      <c r="AB30" s="27" t="n">
        <f aca="false">AC30-SUM(F30:AA30)</f>
        <v>0.2</v>
      </c>
      <c r="AC30" s="25" t="n">
        <v>3</v>
      </c>
      <c r="AD30" s="29" t="n">
        <f aca="false">SUM(F30:Q30)</f>
        <v>1</v>
      </c>
      <c r="AE30" s="2"/>
    </row>
    <row r="31" customFormat="false" ht="15" hidden="false" customHeight="true" outlineLevel="0" collapsed="false">
      <c r="A31" s="21"/>
      <c r="B31" s="15"/>
      <c r="C31" s="15" t="s">
        <v>252</v>
      </c>
      <c r="D31" s="2"/>
      <c r="E31" s="5"/>
      <c r="F31" s="24" t="s">
        <v>40</v>
      </c>
      <c r="G31" s="25" t="n">
        <v>0</v>
      </c>
      <c r="H31" s="25" t="n">
        <v>0</v>
      </c>
      <c r="I31" s="25" t="n">
        <v>0</v>
      </c>
      <c r="J31" s="25" t="n">
        <v>0</v>
      </c>
      <c r="K31" s="25" t="n">
        <v>0</v>
      </c>
      <c r="L31" s="25" t="n">
        <v>0</v>
      </c>
      <c r="M31" s="25" t="n">
        <v>0</v>
      </c>
      <c r="N31" s="24" t="s">
        <v>40</v>
      </c>
      <c r="O31" s="25" t="n">
        <v>0</v>
      </c>
      <c r="P31" s="25" t="n">
        <v>0</v>
      </c>
      <c r="Q31" s="25" t="n">
        <v>0</v>
      </c>
      <c r="R31" s="25" t="n">
        <v>0</v>
      </c>
      <c r="S31" s="25" t="n">
        <v>0</v>
      </c>
      <c r="T31" s="25" t="n">
        <v>0</v>
      </c>
      <c r="U31" s="25" t="n">
        <v>0</v>
      </c>
      <c r="V31" s="24" t="s">
        <v>40</v>
      </c>
      <c r="W31" s="25" t="n">
        <v>0</v>
      </c>
      <c r="X31" s="25" t="n">
        <v>0</v>
      </c>
      <c r="Y31" s="25" t="n">
        <v>0</v>
      </c>
      <c r="Z31" s="25" t="n">
        <v>0</v>
      </c>
      <c r="AA31" s="25" t="n">
        <v>0</v>
      </c>
      <c r="AB31" s="27" t="n">
        <f aca="false">AC31-SUM(F31:AA31)</f>
        <v>0</v>
      </c>
      <c r="AC31" s="28" t="n">
        <f aca="false">8.7-8.7</f>
        <v>0</v>
      </c>
      <c r="AD31" s="29" t="n">
        <f aca="false">SUM(F31:Q31)</f>
        <v>0</v>
      </c>
      <c r="AE31" s="2"/>
    </row>
    <row r="32" customFormat="false" ht="15" hidden="false" customHeight="true" outlineLevel="0" collapsed="false">
      <c r="A32" s="21"/>
      <c r="B32" s="15"/>
      <c r="C32" s="15" t="s">
        <v>136</v>
      </c>
      <c r="D32" s="2"/>
      <c r="E32" s="2"/>
      <c r="F32" s="24" t="s">
        <v>40</v>
      </c>
      <c r="G32" s="25" t="n">
        <v>0</v>
      </c>
      <c r="H32" s="25" t="n">
        <v>0</v>
      </c>
      <c r="I32" s="25" t="n">
        <v>0</v>
      </c>
      <c r="J32" s="25" t="n">
        <v>0</v>
      </c>
      <c r="K32" s="25" t="n">
        <v>0</v>
      </c>
      <c r="L32" s="25" t="n">
        <v>0</v>
      </c>
      <c r="M32" s="25" t="n">
        <v>0</v>
      </c>
      <c r="N32" s="24" t="s">
        <v>40</v>
      </c>
      <c r="O32" s="25" t="n">
        <v>0</v>
      </c>
      <c r="P32" s="25" t="n">
        <v>0</v>
      </c>
      <c r="Q32" s="25" t="n">
        <v>0</v>
      </c>
      <c r="R32" s="25" t="n">
        <v>0</v>
      </c>
      <c r="S32" s="25" t="n">
        <v>0</v>
      </c>
      <c r="T32" s="25" t="n">
        <v>0</v>
      </c>
      <c r="U32" s="25" t="n">
        <v>0</v>
      </c>
      <c r="V32" s="24" t="s">
        <v>40</v>
      </c>
      <c r="W32" s="25" t="n">
        <v>0</v>
      </c>
      <c r="X32" s="25" t="n">
        <v>0</v>
      </c>
      <c r="Y32" s="25" t="n">
        <v>0</v>
      </c>
      <c r="Z32" s="25" t="n">
        <v>0</v>
      </c>
      <c r="AA32" s="25" t="n">
        <v>0</v>
      </c>
      <c r="AB32" s="27" t="n">
        <f aca="false">AC32-SUM(F32:AA32)</f>
        <v>0</v>
      </c>
      <c r="AC32" s="25" t="n">
        <v>0</v>
      </c>
      <c r="AD32" s="29" t="n">
        <f aca="false">SUM(F32:Q32)</f>
        <v>0</v>
      </c>
      <c r="AE32" s="2"/>
    </row>
    <row r="33" customFormat="false" ht="15" hidden="false" customHeight="true" outlineLevel="0" collapsed="false">
      <c r="A33" s="21"/>
      <c r="B33" s="15" t="s">
        <v>60</v>
      </c>
      <c r="C33" s="2"/>
      <c r="D33" s="2"/>
      <c r="E33" s="2"/>
      <c r="F33" s="24" t="s">
        <v>40</v>
      </c>
      <c r="G33" s="25" t="n">
        <v>0</v>
      </c>
      <c r="H33" s="25" t="n">
        <v>0</v>
      </c>
      <c r="I33" s="25" t="n">
        <v>0.1</v>
      </c>
      <c r="J33" s="25" t="n">
        <v>0.1</v>
      </c>
      <c r="K33" s="25" t="n">
        <v>0</v>
      </c>
      <c r="L33" s="25" t="n">
        <v>0</v>
      </c>
      <c r="M33" s="25" t="n">
        <v>0.6</v>
      </c>
      <c r="N33" s="24" t="s">
        <v>40</v>
      </c>
      <c r="O33" s="25" t="n">
        <v>0.6</v>
      </c>
      <c r="P33" s="25" t="n">
        <v>0.6</v>
      </c>
      <c r="Q33" s="25" t="n">
        <v>0.6</v>
      </c>
      <c r="R33" s="25" t="n">
        <v>0.6</v>
      </c>
      <c r="S33" s="25" t="n">
        <v>0</v>
      </c>
      <c r="T33" s="25" t="n">
        <v>0.2</v>
      </c>
      <c r="U33" s="25" t="n">
        <v>0</v>
      </c>
      <c r="V33" s="24" t="s">
        <v>40</v>
      </c>
      <c r="W33" s="25" t="n">
        <v>0</v>
      </c>
      <c r="X33" s="25" t="n">
        <v>0</v>
      </c>
      <c r="Y33" s="25" t="n">
        <v>0</v>
      </c>
      <c r="Z33" s="25" t="n">
        <v>0</v>
      </c>
      <c r="AA33" s="25" t="n">
        <v>0</v>
      </c>
      <c r="AB33" s="27" t="n">
        <f aca="false">AC33-SUM(F33:AA33)</f>
        <v>0</v>
      </c>
      <c r="AC33" s="28" t="n">
        <f aca="false">3.2+0.2</f>
        <v>3.4</v>
      </c>
      <c r="AD33" s="29" t="n">
        <f aca="false">SUM(F33:Q33)</f>
        <v>2.6</v>
      </c>
      <c r="AE33" s="2"/>
    </row>
    <row r="34" customFormat="false" ht="15" hidden="false" customHeight="true" outlineLevel="0" collapsed="false">
      <c r="A34" s="21"/>
      <c r="B34" s="15" t="s">
        <v>347</v>
      </c>
      <c r="C34" s="2"/>
      <c r="D34" s="2"/>
      <c r="E34" s="2"/>
      <c r="F34" s="24" t="s">
        <v>40</v>
      </c>
      <c r="G34" s="25" t="n">
        <v>0.1</v>
      </c>
      <c r="H34" s="25" t="n">
        <v>0</v>
      </c>
      <c r="I34" s="25" t="n">
        <v>0.1</v>
      </c>
      <c r="J34" s="25" t="n">
        <v>0</v>
      </c>
      <c r="K34" s="25" t="n">
        <v>0</v>
      </c>
      <c r="L34" s="25" t="n">
        <v>0.1</v>
      </c>
      <c r="M34" s="25" t="n">
        <v>0</v>
      </c>
      <c r="N34" s="24" t="s">
        <v>40</v>
      </c>
      <c r="O34" s="25" t="n">
        <v>0.1</v>
      </c>
      <c r="P34" s="25" t="n">
        <v>0</v>
      </c>
      <c r="Q34" s="25" t="n">
        <v>0.2</v>
      </c>
      <c r="R34" s="25" t="n">
        <v>0</v>
      </c>
      <c r="S34" s="25" t="n">
        <v>0</v>
      </c>
      <c r="T34" s="25" t="n">
        <v>0.1</v>
      </c>
      <c r="U34" s="25" t="n">
        <v>0.1</v>
      </c>
      <c r="V34" s="24" t="s">
        <v>40</v>
      </c>
      <c r="W34" s="25" t="n">
        <v>0</v>
      </c>
      <c r="X34" s="25" t="n">
        <v>0.1</v>
      </c>
      <c r="Y34" s="25" t="n">
        <v>0</v>
      </c>
      <c r="Z34" s="25" t="n">
        <v>0.1</v>
      </c>
      <c r="AA34" s="25" t="n">
        <v>0</v>
      </c>
      <c r="AB34" s="27" t="n">
        <f aca="false">AC34-SUM(F34:AA34)</f>
        <v>0.5</v>
      </c>
      <c r="AC34" s="25" t="n">
        <v>1.5</v>
      </c>
      <c r="AD34" s="29" t="n">
        <f aca="false">SUM(F34:Q34)</f>
        <v>0.6</v>
      </c>
      <c r="AE34" s="2"/>
    </row>
    <row r="35" customFormat="false" ht="15" hidden="false" customHeight="true" outlineLevel="0" collapsed="false">
      <c r="A35" s="21"/>
      <c r="B35" s="15" t="s">
        <v>62</v>
      </c>
      <c r="C35" s="2"/>
      <c r="D35" s="2"/>
      <c r="E35" s="2"/>
      <c r="F35" s="24" t="s">
        <v>40</v>
      </c>
      <c r="G35" s="25" t="n">
        <v>0.7</v>
      </c>
      <c r="H35" s="25" t="n">
        <v>0</v>
      </c>
      <c r="I35" s="25" t="n">
        <v>0</v>
      </c>
      <c r="J35" s="25" t="n">
        <v>0</v>
      </c>
      <c r="K35" s="25" t="n">
        <v>0</v>
      </c>
      <c r="L35" s="25" t="n">
        <v>0</v>
      </c>
      <c r="M35" s="25" t="n">
        <v>0</v>
      </c>
      <c r="N35" s="24" t="s">
        <v>40</v>
      </c>
      <c r="O35" s="25" t="n">
        <v>0</v>
      </c>
      <c r="P35" s="25" t="n">
        <v>0</v>
      </c>
      <c r="Q35" s="25" t="n">
        <v>0</v>
      </c>
      <c r="R35" s="25" t="n">
        <v>0</v>
      </c>
      <c r="S35" s="25" t="n">
        <v>0</v>
      </c>
      <c r="T35" s="25" t="n">
        <v>0</v>
      </c>
      <c r="U35" s="25" t="n">
        <v>0</v>
      </c>
      <c r="V35" s="24" t="s">
        <v>40</v>
      </c>
      <c r="W35" s="25" t="n">
        <v>0</v>
      </c>
      <c r="X35" s="25" t="n">
        <v>0</v>
      </c>
      <c r="Y35" s="25" t="n">
        <v>0</v>
      </c>
      <c r="Z35" s="25" t="n">
        <v>0</v>
      </c>
      <c r="AA35" s="25" t="n">
        <v>0</v>
      </c>
      <c r="AB35" s="27" t="n">
        <f aca="false">AC35-SUM(F35:AA35)</f>
        <v>0</v>
      </c>
      <c r="AC35" s="25" t="n">
        <v>0.7</v>
      </c>
      <c r="AD35" s="29" t="n">
        <f aca="false">SUM(F35:Q35)</f>
        <v>0.7</v>
      </c>
      <c r="AE35" s="2"/>
    </row>
    <row r="36" customFormat="false" ht="15" hidden="false" customHeight="true" outlineLevel="0" collapsed="false">
      <c r="A36" s="21"/>
      <c r="B36" s="15" t="s">
        <v>376</v>
      </c>
      <c r="C36" s="2"/>
      <c r="D36" s="2"/>
      <c r="E36" s="2"/>
      <c r="F36" s="24" t="s">
        <v>40</v>
      </c>
      <c r="G36" s="25" t="n">
        <v>0</v>
      </c>
      <c r="H36" s="25" t="n">
        <v>0</v>
      </c>
      <c r="I36" s="25" t="n">
        <v>0</v>
      </c>
      <c r="J36" s="25" t="n">
        <v>0</v>
      </c>
      <c r="K36" s="25" t="n">
        <v>0</v>
      </c>
      <c r="L36" s="25" t="n">
        <v>0</v>
      </c>
      <c r="M36" s="25" t="n">
        <v>0</v>
      </c>
      <c r="N36" s="24" t="s">
        <v>40</v>
      </c>
      <c r="O36" s="25" t="n">
        <v>0</v>
      </c>
      <c r="P36" s="25" t="n">
        <v>10.3</v>
      </c>
      <c r="Q36" s="25" t="n">
        <v>8.8</v>
      </c>
      <c r="R36" s="25" t="n">
        <v>0</v>
      </c>
      <c r="S36" s="25" t="n">
        <v>0</v>
      </c>
      <c r="T36" s="25" t="n">
        <v>0</v>
      </c>
      <c r="U36" s="25" t="n">
        <v>0</v>
      </c>
      <c r="V36" s="24" t="s">
        <v>40</v>
      </c>
      <c r="W36" s="25" t="n">
        <v>0</v>
      </c>
      <c r="X36" s="25" t="n">
        <v>0</v>
      </c>
      <c r="Y36" s="25" t="n">
        <v>0</v>
      </c>
      <c r="Z36" s="25" t="n">
        <v>0</v>
      </c>
      <c r="AA36" s="25" t="n">
        <v>0</v>
      </c>
      <c r="AB36" s="27" t="n">
        <f aca="false">AC36-SUM(F36:AA36)</f>
        <v>0</v>
      </c>
      <c r="AC36" s="28" t="n">
        <f aca="false">25.5+0.2-6.6</f>
        <v>19.1</v>
      </c>
      <c r="AD36" s="29" t="n">
        <f aca="false">SUM(F36:Q36)</f>
        <v>19.1</v>
      </c>
      <c r="AE36" s="2"/>
    </row>
    <row r="37" customFormat="false" ht="15" hidden="false" customHeight="true" outlineLevel="0" collapsed="false">
      <c r="A37" s="21"/>
      <c r="B37" s="15" t="s">
        <v>253</v>
      </c>
      <c r="C37" s="2"/>
      <c r="D37" s="2"/>
      <c r="E37" s="2"/>
      <c r="F37" s="24" t="s">
        <v>40</v>
      </c>
      <c r="G37" s="25" t="n">
        <v>0</v>
      </c>
      <c r="H37" s="25" t="n">
        <v>0</v>
      </c>
      <c r="I37" s="25" t="n">
        <v>0</v>
      </c>
      <c r="J37" s="25" t="n">
        <v>0</v>
      </c>
      <c r="K37" s="25" t="n">
        <v>0</v>
      </c>
      <c r="L37" s="25" t="n">
        <v>0</v>
      </c>
      <c r="M37" s="25" t="n">
        <v>0</v>
      </c>
      <c r="N37" s="24" t="s">
        <v>40</v>
      </c>
      <c r="O37" s="25" t="n">
        <v>0</v>
      </c>
      <c r="P37" s="25" t="n">
        <v>0</v>
      </c>
      <c r="Q37" s="25" t="n">
        <v>0</v>
      </c>
      <c r="R37" s="25" t="n">
        <v>0</v>
      </c>
      <c r="S37" s="25" t="n">
        <v>0</v>
      </c>
      <c r="T37" s="25" t="n">
        <v>0</v>
      </c>
      <c r="U37" s="25" t="n">
        <v>0</v>
      </c>
      <c r="V37" s="24" t="s">
        <v>40</v>
      </c>
      <c r="W37" s="25" t="n">
        <v>0</v>
      </c>
      <c r="X37" s="25" t="n">
        <v>0</v>
      </c>
      <c r="Y37" s="25" t="n">
        <v>0</v>
      </c>
      <c r="Z37" s="25" t="n">
        <v>0</v>
      </c>
      <c r="AA37" s="25" t="n">
        <v>0</v>
      </c>
      <c r="AB37" s="27" t="n">
        <f aca="false">AC37-SUM(F37:AA37)</f>
        <v>0.4</v>
      </c>
      <c r="AC37" s="25" t="n">
        <v>0.4</v>
      </c>
      <c r="AD37" s="29" t="n">
        <f aca="false">SUM(F37:Q37)</f>
        <v>0</v>
      </c>
      <c r="AE37" s="2"/>
    </row>
    <row r="38" customFormat="false" ht="15" hidden="false" customHeight="true" outlineLevel="0" collapsed="false">
      <c r="A38" s="21"/>
      <c r="B38" s="15" t="s">
        <v>377</v>
      </c>
      <c r="C38" s="2"/>
      <c r="D38" s="2"/>
      <c r="E38" s="2"/>
      <c r="F38" s="24" t="s">
        <v>40</v>
      </c>
      <c r="G38" s="25" t="n">
        <v>3.8</v>
      </c>
      <c r="H38" s="25" t="n">
        <v>0</v>
      </c>
      <c r="I38" s="25" t="n">
        <v>0</v>
      </c>
      <c r="J38" s="25" t="n">
        <v>0</v>
      </c>
      <c r="K38" s="25" t="n">
        <v>0</v>
      </c>
      <c r="L38" s="25" t="n">
        <v>0</v>
      </c>
      <c r="M38" s="25" t="n">
        <v>0</v>
      </c>
      <c r="N38" s="24" t="s">
        <v>40</v>
      </c>
      <c r="O38" s="25" t="n">
        <v>13.2</v>
      </c>
      <c r="P38" s="25" t="n">
        <v>0</v>
      </c>
      <c r="Q38" s="25" t="n">
        <v>0</v>
      </c>
      <c r="R38" s="25" t="n">
        <v>0</v>
      </c>
      <c r="S38" s="25" t="n">
        <v>0</v>
      </c>
      <c r="T38" s="25" t="n">
        <v>0</v>
      </c>
      <c r="U38" s="25" t="n">
        <v>0</v>
      </c>
      <c r="V38" s="24" t="s">
        <v>40</v>
      </c>
      <c r="W38" s="25" t="n">
        <v>0</v>
      </c>
      <c r="X38" s="25" t="n">
        <v>0</v>
      </c>
      <c r="Y38" s="25" t="n">
        <v>0</v>
      </c>
      <c r="Z38" s="25" t="n">
        <v>0</v>
      </c>
      <c r="AA38" s="25" t="n">
        <v>0</v>
      </c>
      <c r="AB38" s="27" t="n">
        <f aca="false">AC38-SUM(F38:AA38)</f>
        <v>0</v>
      </c>
      <c r="AC38" s="25" t="n">
        <v>17</v>
      </c>
      <c r="AD38" s="29" t="n">
        <f aca="false">SUM(F38:Q38)</f>
        <v>17</v>
      </c>
      <c r="AE38" s="2"/>
    </row>
    <row r="39" customFormat="false" ht="15" hidden="false" customHeight="true" outlineLevel="0" collapsed="false">
      <c r="A39" s="21"/>
      <c r="B39" s="15" t="s">
        <v>65</v>
      </c>
      <c r="C39" s="2"/>
      <c r="D39" s="2"/>
      <c r="E39" s="2"/>
      <c r="F39" s="32" t="s">
        <v>40</v>
      </c>
      <c r="G39" s="39" t="n">
        <v>0</v>
      </c>
      <c r="H39" s="39" t="n">
        <v>0</v>
      </c>
      <c r="I39" s="39" t="n">
        <v>0</v>
      </c>
      <c r="J39" s="39" t="n">
        <v>0</v>
      </c>
      <c r="K39" s="39" t="n">
        <v>0</v>
      </c>
      <c r="L39" s="39" t="n">
        <v>0</v>
      </c>
      <c r="M39" s="39" t="n">
        <v>0</v>
      </c>
      <c r="N39" s="32" t="s">
        <v>40</v>
      </c>
      <c r="O39" s="39" t="n">
        <v>0</v>
      </c>
      <c r="P39" s="39" t="n">
        <v>0</v>
      </c>
      <c r="Q39" s="39" t="n">
        <v>0</v>
      </c>
      <c r="R39" s="39" t="n">
        <v>0</v>
      </c>
      <c r="S39" s="39" t="n">
        <v>0</v>
      </c>
      <c r="T39" s="39" t="n">
        <v>0</v>
      </c>
      <c r="U39" s="39" t="n">
        <v>0</v>
      </c>
      <c r="V39" s="32" t="s">
        <v>40</v>
      </c>
      <c r="W39" s="39" t="n">
        <v>0</v>
      </c>
      <c r="X39" s="39" t="n">
        <v>0</v>
      </c>
      <c r="Y39" s="39" t="n">
        <v>0</v>
      </c>
      <c r="Z39" s="39" t="n">
        <v>0</v>
      </c>
      <c r="AA39" s="39" t="n">
        <v>0</v>
      </c>
      <c r="AB39" s="34" t="n">
        <f aca="false">AC39-SUM(F39:AA39)</f>
        <v>0</v>
      </c>
      <c r="AC39" s="33" t="n">
        <v>0</v>
      </c>
      <c r="AD39" s="35" t="n">
        <f aca="false">SUM(F39:Q39)</f>
        <v>0</v>
      </c>
      <c r="AE39" s="2"/>
    </row>
    <row r="40" customFormat="false" ht="3.95" hidden="false" customHeight="true" outlineLevel="0" collapsed="false">
      <c r="A40" s="21"/>
      <c r="B40" s="2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2"/>
      <c r="AE40" s="2"/>
    </row>
    <row r="41" customFormat="false" ht="15" hidden="false" customHeight="true" outlineLevel="0" collapsed="false">
      <c r="A41" s="21"/>
      <c r="B41" s="21"/>
      <c r="C41" s="20" t="s">
        <v>66</v>
      </c>
      <c r="D41" s="2"/>
      <c r="E41" s="2"/>
      <c r="F41" s="37" t="n">
        <f aca="false">SUM(F25:F39)</f>
        <v>0</v>
      </c>
      <c r="G41" s="37" t="n">
        <f aca="false">SUM(G25:G39)</f>
        <v>4.7</v>
      </c>
      <c r="H41" s="37" t="n">
        <f aca="false">SUM(H25:H39)</f>
        <v>0.1</v>
      </c>
      <c r="I41" s="37" t="n">
        <f aca="false">SUM(I25:I39)</f>
        <v>0.3</v>
      </c>
      <c r="J41" s="37" t="n">
        <f aca="false">SUM(J25:J39)</f>
        <v>0.2</v>
      </c>
      <c r="K41" s="37" t="n">
        <f aca="false">SUM(K25:K39)</f>
        <v>0.1</v>
      </c>
      <c r="L41" s="37" t="n">
        <f aca="false">SUM(L25:L39)</f>
        <v>0.2</v>
      </c>
      <c r="M41" s="37" t="n">
        <f aca="false">SUM(M25:M39)</f>
        <v>0.7</v>
      </c>
      <c r="N41" s="37" t="n">
        <f aca="false">SUM(N25:N39)</f>
        <v>0</v>
      </c>
      <c r="O41" s="37" t="n">
        <f aca="false">SUM(O25:O39)</f>
        <v>14</v>
      </c>
      <c r="P41" s="37" t="n">
        <f aca="false">SUM(P25:P39)</f>
        <v>11</v>
      </c>
      <c r="Q41" s="37" t="n">
        <f aca="false">SUM(Q25:Q39)</f>
        <v>9.7</v>
      </c>
      <c r="R41" s="37" t="n">
        <f aca="false">SUM(R25:R39)</f>
        <v>0.8</v>
      </c>
      <c r="S41" s="37" t="n">
        <f aca="false">SUM(S25:S39)</f>
        <v>0.2</v>
      </c>
      <c r="T41" s="37" t="n">
        <f aca="false">SUM(T25:T39)</f>
        <v>0.5</v>
      </c>
      <c r="U41" s="37" t="n">
        <f aca="false">SUM(U25:U39)</f>
        <v>0.3</v>
      </c>
      <c r="V41" s="37" t="n">
        <f aca="false">SUM(V25:V39)</f>
        <v>0</v>
      </c>
      <c r="W41" s="37" t="n">
        <f aca="false">SUM(W25:W39)</f>
        <v>0.2</v>
      </c>
      <c r="X41" s="37" t="n">
        <f aca="false">SUM(X25:X39)</f>
        <v>0.3</v>
      </c>
      <c r="Y41" s="37" t="n">
        <f aca="false">SUM(Y25:Y39)</f>
        <v>0.2</v>
      </c>
      <c r="Z41" s="37" t="n">
        <f aca="false">SUM(Z25:Z39)</f>
        <v>0.3</v>
      </c>
      <c r="AA41" s="37" t="n">
        <f aca="false">SUM(AA25:AA39)</f>
        <v>0.2</v>
      </c>
      <c r="AB41" s="37" t="n">
        <f aca="false">SUM(AB25:AB39)</f>
        <v>1.3</v>
      </c>
      <c r="AC41" s="37" t="n">
        <f aca="false">SUM(AC25:AC39)</f>
        <v>45.3</v>
      </c>
      <c r="AD41" s="37" t="n">
        <f aca="false">SUM(AD25:AD39)</f>
        <v>41</v>
      </c>
      <c r="AE41" s="2"/>
    </row>
    <row r="42" customFormat="false" ht="15" hidden="false" customHeight="true" outlineLevel="0" collapsed="false">
      <c r="A42" s="21"/>
      <c r="B42" s="21"/>
      <c r="C42" s="20"/>
      <c r="D42" s="2"/>
      <c r="E42" s="2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2"/>
    </row>
    <row r="43" customFormat="false" ht="15" hidden="false" customHeight="true" outlineLevel="0" collapsed="false">
      <c r="A43" s="40" t="s">
        <v>81</v>
      </c>
      <c r="B43" s="41"/>
      <c r="C43" s="42"/>
      <c r="D43" s="42"/>
      <c r="E43" s="42"/>
      <c r="F43" s="43" t="n">
        <f aca="false">F22-F41</f>
        <v>0</v>
      </c>
      <c r="G43" s="43" t="n">
        <f aca="false">G22-G41</f>
        <v>-4.7</v>
      </c>
      <c r="H43" s="43" t="n">
        <f aca="false">H22-H41</f>
        <v>-0.1</v>
      </c>
      <c r="I43" s="43" t="n">
        <f aca="false">I22-I41</f>
        <v>-0.3</v>
      </c>
      <c r="J43" s="43" t="n">
        <f aca="false">J22-J41</f>
        <v>-0.2</v>
      </c>
      <c r="K43" s="43" t="n">
        <f aca="false">K22-K41</f>
        <v>0.1</v>
      </c>
      <c r="L43" s="43" t="n">
        <f aca="false">L22-L41</f>
        <v>-0.2</v>
      </c>
      <c r="M43" s="43" t="n">
        <f aca="false">M22-M41</f>
        <v>-0.4</v>
      </c>
      <c r="N43" s="43" t="n">
        <f aca="false">N22-N41</f>
        <v>0</v>
      </c>
      <c r="O43" s="43" t="n">
        <f aca="false">O22-O41</f>
        <v>-8</v>
      </c>
      <c r="P43" s="43" t="n">
        <f aca="false">P22-P41</f>
        <v>401.8</v>
      </c>
      <c r="Q43" s="43" t="n">
        <f aca="false">Q22-Q41</f>
        <v>-5.1</v>
      </c>
      <c r="R43" s="43" t="n">
        <f aca="false">R22-R41</f>
        <v>-0.5</v>
      </c>
      <c r="S43" s="43" t="n">
        <f aca="false">S22-S41</f>
        <v>0.1</v>
      </c>
      <c r="T43" s="43" t="n">
        <f aca="false">T22-T41</f>
        <v>-0.2</v>
      </c>
      <c r="U43" s="43" t="n">
        <f aca="false">U22-U41</f>
        <v>0</v>
      </c>
      <c r="V43" s="43" t="n">
        <f aca="false">V22-V41</f>
        <v>0</v>
      </c>
      <c r="W43" s="43" t="n">
        <f aca="false">W22-W41</f>
        <v>0</v>
      </c>
      <c r="X43" s="43" t="n">
        <f aca="false">X22-X41</f>
        <v>3.1</v>
      </c>
      <c r="Y43" s="43" t="n">
        <f aca="false">Y22-Y41</f>
        <v>0</v>
      </c>
      <c r="Z43" s="43" t="n">
        <f aca="false">Z22-Z41</f>
        <v>-0.1</v>
      </c>
      <c r="AA43" s="43" t="n">
        <f aca="false">AA22-AA41</f>
        <v>-0.1</v>
      </c>
      <c r="AB43" s="43" t="n">
        <f aca="false">AB22-AB41</f>
        <v>-1.3</v>
      </c>
      <c r="AC43" s="43" t="n">
        <f aca="false">AC22-AC41</f>
        <v>383.9</v>
      </c>
      <c r="AD43" s="43" t="n">
        <f aca="false">AD22-AD41</f>
        <v>382.9</v>
      </c>
      <c r="AE43" s="2"/>
    </row>
    <row r="44" customFormat="false" ht="12.75" hidden="false" customHeight="true" outlineLevel="0" collapsed="false">
      <c r="A44" s="40"/>
      <c r="B44" s="41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2"/>
    </row>
    <row r="45" customFormat="false" ht="6" hidden="false" customHeight="true" outlineLevel="0" collapsed="false">
      <c r="A45" s="57"/>
      <c r="B45" s="57"/>
      <c r="C45" s="58"/>
      <c r="D45" s="58"/>
      <c r="E45" s="58"/>
      <c r="F45" s="59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60"/>
      <c r="AD45" s="62"/>
      <c r="AE45" s="2"/>
    </row>
    <row r="46" customFormat="false" ht="12.75" hidden="false" customHeight="true" outlineLevel="0" collapsed="false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2"/>
    </row>
    <row r="47" customFormat="false" ht="15" hidden="false" customHeight="true" outlineLevel="0" collapsed="false">
      <c r="A47" s="40" t="s">
        <v>254</v>
      </c>
      <c r="B47" s="41"/>
      <c r="C47" s="42"/>
      <c r="D47" s="42"/>
      <c r="E47" s="42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2"/>
    </row>
    <row r="48" customFormat="false" ht="15" hidden="false" customHeight="true" outlineLevel="0" collapsed="false">
      <c r="B48" s="20" t="s">
        <v>255</v>
      </c>
      <c r="C48" s="42"/>
      <c r="D48" s="42"/>
      <c r="E48" s="42"/>
      <c r="F48" s="63" t="n">
        <f aca="false">'NNG-Nov'!F43</f>
        <v>0</v>
      </c>
      <c r="G48" s="63" t="n">
        <f aca="false">'NNG-Nov'!G43</f>
        <v>-4.8</v>
      </c>
      <c r="H48" s="63" t="n">
        <f aca="false">'NNG-Nov'!H43</f>
        <v>-0.7</v>
      </c>
      <c r="I48" s="63" t="n">
        <f aca="false">'NNG-Nov'!I43</f>
        <v>-0.6</v>
      </c>
      <c r="J48" s="63" t="n">
        <f aca="false">'NNG-Nov'!J43</f>
        <v>-0.6</v>
      </c>
      <c r="K48" s="63" t="n">
        <f aca="false">'NNG-Nov'!K43</f>
        <v>-0.6</v>
      </c>
      <c r="L48" s="63" t="n">
        <f aca="false">'NNG-Nov'!L43</f>
        <v>-0.3</v>
      </c>
      <c r="M48" s="63" t="n">
        <f aca="false">'NNG-Nov'!M43</f>
        <v>-0.5</v>
      </c>
      <c r="N48" s="63" t="n">
        <f aca="false">'NNG-Nov'!N43</f>
        <v>0</v>
      </c>
      <c r="O48" s="63" t="n">
        <f aca="false">'NNG-Nov'!O43</f>
        <v>1519.3</v>
      </c>
      <c r="P48" s="63" t="n">
        <f aca="false">'NNG-Nov'!P43</f>
        <v>-0.6</v>
      </c>
      <c r="Q48" s="63" t="n">
        <f aca="false">'NNG-Nov'!Q43</f>
        <v>-1.4</v>
      </c>
      <c r="R48" s="63" t="n">
        <f aca="false">'NNG-Nov'!R43</f>
        <v>-0.6</v>
      </c>
      <c r="S48" s="63" t="n">
        <f aca="false">'NNG-Nov'!S43</f>
        <v>-2.7</v>
      </c>
      <c r="T48" s="63" t="n">
        <f aca="false">'NNG-Nov'!T43</f>
        <v>-0.7</v>
      </c>
      <c r="U48" s="63" t="n">
        <f aca="false">'NNG-Nov'!U43</f>
        <v>-0.7</v>
      </c>
      <c r="V48" s="63" t="n">
        <f aca="false">'NNG-Nov'!V43</f>
        <v>0</v>
      </c>
      <c r="W48" s="63" t="n">
        <f aca="false">'NNG-Nov'!W43</f>
        <v>2.2</v>
      </c>
      <c r="X48" s="63" t="n">
        <f aca="false">'NNG-Nov'!X43</f>
        <v>-1.9</v>
      </c>
      <c r="Y48" s="63" t="n">
        <f aca="false">'NNG-Nov'!Y43</f>
        <v>-1</v>
      </c>
      <c r="Z48" s="63" t="n">
        <f aca="false">'NNG-Nov'!Z43</f>
        <v>-1.2</v>
      </c>
      <c r="AA48" s="63" t="n">
        <f aca="false">'NNG-Nov'!AA43</f>
        <v>-1.2</v>
      </c>
      <c r="AB48" s="63" t="n">
        <f aca="false">'NNG-Nov'!AB43</f>
        <v>-2.5</v>
      </c>
      <c r="AC48" s="63" t="n">
        <f aca="false">'NNG-Nov'!AC43</f>
        <v>1498.9</v>
      </c>
      <c r="AD48" s="63" t="n">
        <f aca="false">'NNG-Nov'!AD43</f>
        <v>1509.2</v>
      </c>
      <c r="AE48" s="2"/>
    </row>
    <row r="49" customFormat="false" ht="15" hidden="false" customHeight="true" outlineLevel="0" collapsed="false">
      <c r="B49" s="20" t="s">
        <v>256</v>
      </c>
      <c r="C49" s="42"/>
      <c r="D49" s="42"/>
      <c r="E49" s="42"/>
      <c r="F49" s="63" t="n">
        <f aca="false">F43</f>
        <v>0</v>
      </c>
      <c r="G49" s="63" t="n">
        <f aca="false">G43</f>
        <v>-4.7</v>
      </c>
      <c r="H49" s="63" t="n">
        <f aca="false">H43</f>
        <v>-0.1</v>
      </c>
      <c r="I49" s="63" t="n">
        <f aca="false">I43</f>
        <v>-0.3</v>
      </c>
      <c r="J49" s="63" t="n">
        <f aca="false">J43</f>
        <v>-0.2</v>
      </c>
      <c r="K49" s="63" t="n">
        <f aca="false">K43</f>
        <v>0.1</v>
      </c>
      <c r="L49" s="63" t="n">
        <f aca="false">L43</f>
        <v>-0.2</v>
      </c>
      <c r="M49" s="63" t="n">
        <f aca="false">M43</f>
        <v>-0.4</v>
      </c>
      <c r="N49" s="63" t="n">
        <f aca="false">N43</f>
        <v>0</v>
      </c>
      <c r="O49" s="63" t="n">
        <f aca="false">O43</f>
        <v>-8</v>
      </c>
      <c r="P49" s="63" t="n">
        <f aca="false">P43</f>
        <v>401.8</v>
      </c>
      <c r="Q49" s="63" t="n">
        <f aca="false">Q43</f>
        <v>-5.1</v>
      </c>
      <c r="R49" s="63" t="n">
        <f aca="false">R43</f>
        <v>-0.5</v>
      </c>
      <c r="S49" s="63" t="n">
        <f aca="false">S43</f>
        <v>0.1</v>
      </c>
      <c r="T49" s="63" t="n">
        <f aca="false">T43</f>
        <v>-0.2</v>
      </c>
      <c r="U49" s="63" t="n">
        <f aca="false">U43</f>
        <v>0</v>
      </c>
      <c r="V49" s="63" t="n">
        <f aca="false">V43</f>
        <v>0</v>
      </c>
      <c r="W49" s="63" t="n">
        <f aca="false">W43</f>
        <v>0</v>
      </c>
      <c r="X49" s="63" t="n">
        <f aca="false">X43</f>
        <v>3.1</v>
      </c>
      <c r="Y49" s="63" t="n">
        <f aca="false">Y43</f>
        <v>0</v>
      </c>
      <c r="Z49" s="63" t="n">
        <f aca="false">Z43</f>
        <v>-0.1</v>
      </c>
      <c r="AA49" s="63" t="n">
        <f aca="false">AA43</f>
        <v>-0.1</v>
      </c>
      <c r="AB49" s="63" t="n">
        <f aca="false">AB43</f>
        <v>-1.3</v>
      </c>
      <c r="AC49" s="63" t="n">
        <f aca="false">AC43</f>
        <v>383.9</v>
      </c>
      <c r="AD49" s="63" t="n">
        <f aca="false">AD43</f>
        <v>382.9</v>
      </c>
      <c r="AE49" s="2"/>
    </row>
    <row r="50" customFormat="false" ht="15" hidden="false" customHeight="true" outlineLevel="0" collapsed="false">
      <c r="B50" s="40" t="s">
        <v>257</v>
      </c>
      <c r="C50" s="42"/>
      <c r="D50" s="42"/>
      <c r="E50" s="42"/>
      <c r="F50" s="64" t="n">
        <f aca="false">F52-SUM(F48:F49)</f>
        <v>0</v>
      </c>
      <c r="G50" s="64" t="n">
        <f aca="false">G52-SUM(G48:G49)</f>
        <v>9.5</v>
      </c>
      <c r="H50" s="64" t="n">
        <f aca="false">H52-SUM(H48:H49)</f>
        <v>0.8</v>
      </c>
      <c r="I50" s="64" t="n">
        <f aca="false">I52-SUM(I48:I49)</f>
        <v>0.9</v>
      </c>
      <c r="J50" s="64" t="n">
        <f aca="false">J52-SUM(J48:J49)</f>
        <v>0.8</v>
      </c>
      <c r="K50" s="64" t="n">
        <f aca="false">K52-SUM(K48:K49)</f>
        <v>0.5</v>
      </c>
      <c r="L50" s="64" t="n">
        <f aca="false">L52-SUM(L48:L49)</f>
        <v>0.5</v>
      </c>
      <c r="M50" s="64" t="n">
        <f aca="false">M52-SUM(M48:M49)</f>
        <v>0.9</v>
      </c>
      <c r="N50" s="64" t="n">
        <f aca="false">N52-SUM(N48:N49)</f>
        <v>0</v>
      </c>
      <c r="O50" s="64" t="n">
        <f aca="false">O52-SUM(O48:O49)</f>
        <v>-1511.3</v>
      </c>
      <c r="P50" s="64" t="n">
        <f aca="false">P52-SUM(P48:P49)</f>
        <v>-401.2</v>
      </c>
      <c r="Q50" s="64" t="n">
        <f aca="false">Q52-SUM(Q48:Q49)</f>
        <v>6.5</v>
      </c>
      <c r="R50" s="64" t="n">
        <f aca="false">R52-SUM(R48:R49)</f>
        <v>1.1</v>
      </c>
      <c r="S50" s="64" t="n">
        <f aca="false">S52-SUM(S48:S49)</f>
        <v>2.6</v>
      </c>
      <c r="T50" s="64" t="n">
        <f aca="false">T52-SUM(T48:T49)</f>
        <v>0.9</v>
      </c>
      <c r="U50" s="64" t="n">
        <f aca="false">U52-SUM(U48:U49)</f>
        <v>0.7</v>
      </c>
      <c r="V50" s="64" t="n">
        <f aca="false">V52-SUM(V48:V49)</f>
        <v>0</v>
      </c>
      <c r="W50" s="64" t="n">
        <f aca="false">W52-SUM(W48:W49)</f>
        <v>-2.2</v>
      </c>
      <c r="X50" s="64" t="n">
        <f aca="false">X52-SUM(X48:X49)</f>
        <v>-1.2</v>
      </c>
      <c r="Y50" s="64" t="n">
        <f aca="false">Y52-SUM(Y48:Y49)</f>
        <v>0</v>
      </c>
      <c r="Z50" s="64" t="n">
        <f aca="false">Z52-SUM(Z48:Z49)</f>
        <v>0</v>
      </c>
      <c r="AA50" s="64" t="n">
        <f aca="false">AA52-SUM(AA48:AA49)</f>
        <v>0</v>
      </c>
      <c r="AB50" s="64" t="n">
        <f aca="false">AB52-SUM(AB48:AB49)</f>
        <v>0</v>
      </c>
      <c r="AC50" s="65" t="n">
        <f aca="false">SUM(F50:AB50)</f>
        <v>-1890.2</v>
      </c>
      <c r="AD50" s="66" t="n">
        <f aca="false">SUM(F50:Z50)</f>
        <v>-1890.2</v>
      </c>
      <c r="AE50" s="2"/>
    </row>
    <row r="51" customFormat="false" ht="6" hidden="false" customHeight="true" outlineLevel="0" collapsed="false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2"/>
    </row>
    <row r="52" customFormat="false" ht="15" hidden="false" customHeight="true" outlineLevel="0" collapsed="false">
      <c r="A52" s="40"/>
      <c r="B52" s="41"/>
      <c r="C52" s="40" t="s">
        <v>258</v>
      </c>
      <c r="D52" s="42"/>
      <c r="E52" s="42"/>
      <c r="F52" s="67" t="n">
        <v>0</v>
      </c>
      <c r="G52" s="67" t="n">
        <v>0</v>
      </c>
      <c r="H52" s="67" t="n">
        <v>0</v>
      </c>
      <c r="I52" s="67" t="n">
        <v>0</v>
      </c>
      <c r="J52" s="67" t="n">
        <v>0</v>
      </c>
      <c r="K52" s="67" t="n">
        <v>0</v>
      </c>
      <c r="L52" s="67" t="n">
        <v>0</v>
      </c>
      <c r="M52" s="67" t="n">
        <v>0</v>
      </c>
      <c r="N52" s="67" t="n">
        <v>0</v>
      </c>
      <c r="O52" s="67" t="n">
        <v>0</v>
      </c>
      <c r="P52" s="67" t="n">
        <v>0</v>
      </c>
      <c r="Q52" s="67" t="n">
        <v>0</v>
      </c>
      <c r="R52" s="67" t="n">
        <v>0</v>
      </c>
      <c r="S52" s="67" t="n">
        <v>0</v>
      </c>
      <c r="T52" s="67" t="n">
        <v>0</v>
      </c>
      <c r="U52" s="67" t="n">
        <v>0</v>
      </c>
      <c r="V52" s="67" t="n">
        <v>0</v>
      </c>
      <c r="W52" s="67" t="n">
        <v>0</v>
      </c>
      <c r="X52" s="67" t="n">
        <v>0</v>
      </c>
      <c r="Y52" s="67" t="n">
        <v>-1</v>
      </c>
      <c r="Z52" s="67" t="n">
        <v>-1.3</v>
      </c>
      <c r="AA52" s="67" t="n">
        <v>-1.3</v>
      </c>
      <c r="AB52" s="67" t="n">
        <v>-3.8</v>
      </c>
      <c r="AC52" s="68" t="n">
        <f aca="false">SUM(AC48:AC50)</f>
        <v>-7.40000000000055</v>
      </c>
      <c r="AD52" s="68" t="n">
        <f aca="false">SUM(AD48:AD50)</f>
        <v>1.89999999999964</v>
      </c>
      <c r="AE52" s="2"/>
    </row>
    <row r="53" customFormat="false" ht="12" hidden="false" customHeight="true" outlineLevel="0" collapsed="false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2"/>
    </row>
    <row r="54" customFormat="false" ht="12" hidden="false" customHeight="true" outlineLevel="0" collapsed="false">
      <c r="A54" s="40"/>
      <c r="B54" s="41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2"/>
    </row>
    <row r="55" customFormat="false" ht="12" hidden="false" customHeight="true" outlineLevel="0" collapsed="false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2"/>
    </row>
    <row r="56" customFormat="false" ht="12" hidden="false" customHeight="true" outlineLevel="0" collapsed="false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2"/>
    </row>
    <row r="57" customFormat="false" ht="12" hidden="false" customHeight="true" outlineLevel="0" collapsed="false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5" t="n">
        <f aca="true">NOW()</f>
        <v>45926.9584547496</v>
      </c>
      <c r="AE57" s="2"/>
    </row>
    <row r="58" customFormat="false" ht="12" hidden="false" customHeight="true" outlineLevel="0" collapsed="false">
      <c r="A58" s="46" t="str">
        <f aca="true">CELL("FILENAME")</f>
        <v>'file:///mnt/12tb/@roms/datasets/enron/EDRM Enron Email Data Set v2 XML/filtered-attachments/xls/NNG_TWDAY01.xls'#$TW &amp; ETS-Nov</v>
      </c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7" t="n">
        <f aca="true">NOW()</f>
        <v>45926.9584547497</v>
      </c>
      <c r="AE58" s="2"/>
    </row>
    <row r="59" customFormat="false" ht="3.95" hidden="false" customHeight="true" outlineLevel="0" collapsed="false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2"/>
      <c r="AE59" s="2"/>
    </row>
    <row r="60" customFormat="false" ht="14.65" hidden="false" customHeight="false" outlineLevel="0" collapsed="false">
      <c r="AD60" s="48"/>
    </row>
    <row r="61" customFormat="false" ht="14.65" hidden="false" customHeight="false" outlineLevel="0" collapsed="false">
      <c r="AD61" s="48"/>
    </row>
    <row r="62" customFormat="false" ht="12" hidden="false" customHeight="true" outlineLevel="0" collapsed="false">
      <c r="B62" s="49"/>
      <c r="C62" s="49"/>
    </row>
    <row r="63" customFormat="false" ht="12" hidden="false" customHeight="true" outlineLevel="0" collapsed="false">
      <c r="C63" s="49"/>
    </row>
    <row r="64" customFormat="false" ht="12" hidden="false" customHeight="true" outlineLevel="0" collapsed="false">
      <c r="C64" s="49"/>
    </row>
    <row r="65" customFormat="false" ht="12" hidden="false" customHeight="true" outlineLevel="0" collapsed="false"/>
    <row r="68" customFormat="false" ht="12" hidden="false" customHeight="true" outlineLevel="0" collapsed="false">
      <c r="B68" s="49"/>
      <c r="C68" s="49"/>
    </row>
    <row r="69" customFormat="false" ht="12" hidden="false" customHeight="true" outlineLevel="0" collapsed="false">
      <c r="C69" s="49"/>
    </row>
    <row r="70" customFormat="false" ht="12" hidden="false" customHeight="true" outlineLevel="0" collapsed="false">
      <c r="C70" s="49"/>
    </row>
    <row r="71" customFormat="false" ht="12" hidden="false" customHeight="true" outlineLevel="0" collapsed="false">
      <c r="C71" s="49"/>
    </row>
    <row r="72" customFormat="false" ht="14.65" hidden="false" customHeight="false" outlineLevel="0" collapsed="false">
      <c r="C72" s="49"/>
    </row>
    <row r="73" customFormat="false" ht="14.65" hidden="false" customHeight="false" outlineLevel="0" collapsed="false">
      <c r="C73" s="49"/>
    </row>
    <row r="74" customFormat="false" ht="12" hidden="false" customHeight="true" outlineLevel="0" collapsed="false">
      <c r="C74" s="49"/>
    </row>
    <row r="75" customFormat="false" ht="12" hidden="false" customHeight="true" outlineLevel="0" collapsed="false"/>
    <row r="76" customFormat="false" ht="12" hidden="false" customHeight="true" outlineLevel="0" collapsed="false"/>
    <row r="77" customFormat="false" ht="12" hidden="false" customHeight="true" outlineLevel="0" collapsed="false"/>
    <row r="78" customFormat="false" ht="12" hidden="false" customHeight="true" outlineLevel="0" collapsed="false"/>
    <row r="79" customFormat="false" ht="12" hidden="false" customHeight="true" outlineLevel="0" collapsed="false"/>
    <row r="80" customFormat="false" ht="12" hidden="false" customHeight="true" outlineLevel="0" collapsed="false"/>
    <row r="81" customFormat="false" ht="12" hidden="false" customHeight="true" outlineLevel="0" collapsed="false"/>
    <row r="82" customFormat="false" ht="12" hidden="false" customHeight="true" outlineLevel="0" collapsed="false"/>
    <row r="83" customFormat="false" ht="12" hidden="false" customHeight="true" outlineLevel="0" collapsed="false"/>
    <row r="84" customFormat="false" ht="3.95" hidden="false" customHeight="true" outlineLevel="0" collapsed="false"/>
    <row r="85" customFormat="false" ht="12" hidden="false" customHeight="true" outlineLevel="0" collapsed="false"/>
    <row r="86" customFormat="false" ht="3.95" hidden="false" customHeight="true" outlineLevel="0" collapsed="false"/>
    <row r="87" customFormat="false" ht="12" hidden="false" customHeight="true" outlineLevel="0" collapsed="false"/>
    <row r="88" customFormat="false" ht="12" hidden="false" customHeight="true" outlineLevel="0" collapsed="false"/>
    <row r="90" customFormat="false" ht="12" hidden="false" customHeight="true" outlineLevel="0" collapsed="false"/>
    <row r="93" customFormat="false" ht="12" hidden="false" customHeight="true" outlineLevel="0" collapsed="false"/>
    <row r="96" customFormat="false" ht="12" hidden="false" customHeight="true" outlineLevel="0" collapsed="false"/>
    <row r="97" customFormat="false" ht="12" hidden="false" customHeight="true" outlineLevel="0" collapsed="false"/>
    <row r="99" customFormat="false" ht="12" hidden="false" customHeight="true" outlineLevel="0" collapsed="false"/>
    <row r="101" customFormat="false" ht="12" hidden="false" customHeight="true" outlineLevel="0" collapsed="false"/>
    <row r="102" customFormat="false" ht="12" hidden="false" customHeight="true" outlineLevel="0" collapsed="false"/>
    <row r="103" customFormat="false" ht="12" hidden="false" customHeight="true" outlineLevel="0" collapsed="false"/>
    <row r="105" customFormat="false" ht="12" hidden="false" customHeight="true" outlineLevel="0" collapsed="false"/>
    <row r="109" customFormat="false" ht="12" hidden="false" customHeight="true" outlineLevel="0" collapsed="false"/>
    <row r="110" customFormat="false" ht="3.95" hidden="false" customHeight="true" outlineLevel="0" collapsed="false"/>
    <row r="112" customFormat="false" ht="6" hidden="false" customHeight="true" outlineLevel="0" collapsed="false"/>
    <row r="114" customFormat="false" ht="6" hidden="false" customHeight="true" outlineLevel="0" collapsed="false"/>
    <row r="115" customFormat="false" ht="12" hidden="false" customHeight="true" outlineLevel="0" collapsed="false"/>
    <row r="116" customFormat="false" ht="12" hidden="false" customHeight="true" outlineLevel="0" collapsed="false"/>
    <row r="117" customFormat="false" ht="12" hidden="false" customHeight="true" outlineLevel="0" collapsed="false"/>
    <row r="118" customFormat="false" ht="12" hidden="false" customHeight="true" outlineLevel="0" collapsed="false"/>
    <row r="119" customFormat="false" ht="12" hidden="false" customHeight="true" outlineLevel="0" collapsed="false"/>
    <row r="120" customFormat="false" ht="3.95" hidden="false" customHeight="true" outlineLevel="0" collapsed="false"/>
    <row r="122" customFormat="false" ht="6" hidden="false" customHeight="true" outlineLevel="0" collapsed="false"/>
    <row r="125" customFormat="false" ht="6" hidden="false" customHeight="true" outlineLevel="0" collapsed="false"/>
    <row r="128" customFormat="false" ht="6" hidden="false" customHeight="true" outlineLevel="0" collapsed="false"/>
    <row r="131" customFormat="false" ht="6" hidden="false" customHeight="true" outlineLevel="0" collapsed="false"/>
    <row r="135" customFormat="false" ht="8.1" hidden="false" customHeight="true" outlineLevel="0" collapsed="false"/>
  </sheetData>
  <mergeCells count="3">
    <mergeCell ref="A1:AD1"/>
    <mergeCell ref="A2:AD2"/>
    <mergeCell ref="A3:AD3"/>
  </mergeCells>
  <printOptions headings="false" gridLines="false" gridLinesSet="true" horizontalCentered="true" verticalCentered="false"/>
  <pageMargins left="0.25" right="0.25" top="0.7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13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8" activeCellId="0" sqref="B18 B18"/>
    </sheetView>
  </sheetViews>
  <sheetFormatPr defaultColWidth="9.70703125" defaultRowHeight="14.65" customHeight="true" zeroHeight="false" outlineLevelRow="0" outlineLevelCol="0"/>
  <cols>
    <col collapsed="false" customWidth="true" hidden="false" outlineLevel="0" max="2" min="1" style="0" width="1.7"/>
    <col collapsed="false" customWidth="true" hidden="false" outlineLevel="0" max="4" min="3" style="0" width="15.7"/>
    <col collapsed="false" customWidth="true" hidden="false" outlineLevel="0" max="5" min="5" style="0" width="10.71"/>
    <col collapsed="false" customWidth="true" hidden="false" outlineLevel="0" max="28" min="6" style="0" width="5.71"/>
    <col collapsed="false" customWidth="true" hidden="false" outlineLevel="0" max="30" min="29" style="0" width="8.7"/>
    <col collapsed="false" customWidth="true" hidden="false" outlineLevel="0" max="36" min="35" style="0" width="2.7"/>
    <col collapsed="false" customWidth="true" hidden="false" outlineLevel="0" max="37" min="37" style="0" width="3.7"/>
    <col collapsed="false" customWidth="true" hidden="false" outlineLevel="0" max="53" min="41" style="0" width="6.7"/>
    <col collapsed="false" customWidth="true" hidden="false" outlineLevel="0" max="55" min="54" style="0" width="7.7"/>
    <col collapsed="false" customWidth="true" hidden="false" outlineLevel="0" max="56" min="56" style="0" width="2.7"/>
  </cols>
  <sheetData>
    <row r="1" customFormat="false" ht="1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2"/>
    </row>
    <row r="2" customFormat="false" ht="15" hidden="false" customHeight="true" outlineLevel="0" collapsed="false">
      <c r="A2" s="3" t="s">
        <v>378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2"/>
    </row>
    <row r="3" customFormat="false" ht="15" hidden="false" customHeight="tru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2"/>
    </row>
    <row r="4" customFormat="false" ht="12" hidden="false" customHeight="true" outlineLevel="0" collapsed="false">
      <c r="A4" s="5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6"/>
      <c r="T4" s="7"/>
      <c r="U4" s="7"/>
      <c r="V4" s="7"/>
      <c r="W4" s="7"/>
      <c r="X4" s="2"/>
      <c r="Y4" s="2"/>
      <c r="Z4" s="2"/>
      <c r="AA4" s="2"/>
      <c r="AB4" s="2"/>
      <c r="AC4" s="2"/>
      <c r="AD4" s="2"/>
      <c r="AE4" s="2"/>
    </row>
    <row r="5" customFormat="false" ht="12" hidden="false" customHeight="true" outlineLevel="0" collapsed="false">
      <c r="A5" s="5"/>
      <c r="B5" s="8"/>
      <c r="C5" s="9"/>
      <c r="D5" s="9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10"/>
      <c r="S5" s="10"/>
      <c r="T5" s="11"/>
      <c r="U5" s="12"/>
      <c r="V5" s="11"/>
      <c r="W5" s="11"/>
      <c r="X5" s="10"/>
      <c r="Y5" s="10"/>
      <c r="Z5" s="10"/>
      <c r="AA5" s="13"/>
      <c r="AB5" s="14"/>
      <c r="AC5" s="2"/>
      <c r="AD5" s="2"/>
      <c r="AE5" s="2"/>
    </row>
    <row r="6" customFormat="false" ht="12" hidden="false" customHeight="true" outlineLevel="0" collapsed="false">
      <c r="A6" s="5"/>
      <c r="B6" s="8"/>
      <c r="C6" s="9"/>
      <c r="D6" s="9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10"/>
      <c r="S6" s="10"/>
      <c r="T6" s="11"/>
      <c r="U6" s="12"/>
      <c r="V6" s="11"/>
      <c r="W6" s="11"/>
      <c r="X6" s="10"/>
      <c r="Y6" s="10"/>
      <c r="Z6" s="10"/>
      <c r="AA6" s="13"/>
      <c r="AB6" s="14"/>
      <c r="AC6" s="2"/>
      <c r="AD6" s="2"/>
      <c r="AE6" s="2"/>
    </row>
    <row r="7" customFormat="false" ht="12" hidden="false" customHeight="true" outlineLevel="0" collapsed="false">
      <c r="A7" s="5"/>
      <c r="B7" s="8"/>
      <c r="C7" s="9"/>
      <c r="D7" s="9"/>
      <c r="E7" s="2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 t="s">
        <v>3</v>
      </c>
      <c r="Y7" s="10"/>
      <c r="Z7" s="10"/>
      <c r="AA7" s="10"/>
      <c r="AB7" s="10"/>
      <c r="AC7" s="2"/>
      <c r="AD7" s="10" t="s">
        <v>5</v>
      </c>
      <c r="AE7" s="2"/>
    </row>
    <row r="8" customFormat="false" ht="15" hidden="false" customHeight="true" outlineLevel="0" collapsed="false">
      <c r="A8" s="2"/>
      <c r="B8" s="2"/>
      <c r="C8" s="2"/>
      <c r="D8" s="2"/>
      <c r="E8" s="5"/>
      <c r="F8" s="10" t="s">
        <v>83</v>
      </c>
      <c r="G8" s="10" t="s">
        <v>83</v>
      </c>
      <c r="H8" s="10" t="s">
        <v>6</v>
      </c>
      <c r="I8" s="10" t="s">
        <v>7</v>
      </c>
      <c r="J8" s="10" t="s">
        <v>8</v>
      </c>
      <c r="K8" s="10" t="s">
        <v>9</v>
      </c>
      <c r="L8" s="10" t="s">
        <v>10</v>
      </c>
      <c r="M8" s="10" t="s">
        <v>6</v>
      </c>
      <c r="N8" s="10" t="s">
        <v>7</v>
      </c>
      <c r="O8" s="10" t="s">
        <v>8</v>
      </c>
      <c r="P8" s="10" t="s">
        <v>9</v>
      </c>
      <c r="Q8" s="10" t="s">
        <v>10</v>
      </c>
      <c r="R8" s="10" t="s">
        <v>6</v>
      </c>
      <c r="S8" s="10" t="s">
        <v>7</v>
      </c>
      <c r="T8" s="10" t="s">
        <v>8</v>
      </c>
      <c r="U8" s="10" t="s">
        <v>9</v>
      </c>
      <c r="V8" s="10" t="s">
        <v>10</v>
      </c>
      <c r="W8" s="10" t="s">
        <v>6</v>
      </c>
      <c r="X8" s="10" t="s">
        <v>7</v>
      </c>
      <c r="Y8" s="10" t="s">
        <v>8</v>
      </c>
      <c r="Z8" s="10" t="s">
        <v>9</v>
      </c>
      <c r="AA8" s="10" t="s">
        <v>10</v>
      </c>
      <c r="AB8" s="10" t="s">
        <v>6</v>
      </c>
      <c r="AC8" s="6" t="s">
        <v>379</v>
      </c>
      <c r="AD8" s="6" t="s">
        <v>380</v>
      </c>
      <c r="AE8" s="2"/>
    </row>
    <row r="9" customFormat="false" ht="15" hidden="false" customHeight="true" outlineLevel="0" collapsed="false">
      <c r="A9" s="2"/>
      <c r="B9" s="2"/>
      <c r="C9" s="15"/>
      <c r="D9" s="2"/>
      <c r="E9" s="16"/>
      <c r="F9" s="17" t="s">
        <v>86</v>
      </c>
      <c r="G9" s="17" t="s">
        <v>86</v>
      </c>
      <c r="H9" s="17" t="s">
        <v>381</v>
      </c>
      <c r="I9" s="17" t="s">
        <v>382</v>
      </c>
      <c r="J9" s="17" t="s">
        <v>383</v>
      </c>
      <c r="K9" s="17" t="s">
        <v>384</v>
      </c>
      <c r="L9" s="17" t="s">
        <v>385</v>
      </c>
      <c r="M9" s="17" t="s">
        <v>386</v>
      </c>
      <c r="N9" s="17" t="s">
        <v>387</v>
      </c>
      <c r="O9" s="17" t="s">
        <v>388</v>
      </c>
      <c r="P9" s="17" t="s">
        <v>389</v>
      </c>
      <c r="Q9" s="17" t="s">
        <v>390</v>
      </c>
      <c r="R9" s="17" t="s">
        <v>391</v>
      </c>
      <c r="S9" s="17" t="s">
        <v>392</v>
      </c>
      <c r="T9" s="17" t="s">
        <v>393</v>
      </c>
      <c r="U9" s="17" t="s">
        <v>394</v>
      </c>
      <c r="V9" s="17" t="s">
        <v>395</v>
      </c>
      <c r="W9" s="17" t="s">
        <v>396</v>
      </c>
      <c r="X9" s="17" t="s">
        <v>397</v>
      </c>
      <c r="Y9" s="17" t="s">
        <v>398</v>
      </c>
      <c r="Z9" s="17" t="s">
        <v>399</v>
      </c>
      <c r="AA9" s="17" t="s">
        <v>400</v>
      </c>
      <c r="AB9" s="17" t="s">
        <v>401</v>
      </c>
      <c r="AC9" s="18" t="s">
        <v>36</v>
      </c>
      <c r="AD9" s="19" t="s">
        <v>389</v>
      </c>
      <c r="AE9" s="2"/>
    </row>
    <row r="10" customFormat="false" ht="15" hidden="false" customHeight="true" outlineLevel="0" collapsed="false">
      <c r="A10" s="20" t="s">
        <v>37</v>
      </c>
      <c r="B10" s="21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3" t="s">
        <v>38</v>
      </c>
      <c r="AD10" s="2"/>
      <c r="AE10" s="2"/>
    </row>
    <row r="11" customFormat="false" ht="15" hidden="false" customHeight="true" outlineLevel="0" collapsed="false">
      <c r="A11" s="21"/>
      <c r="B11" s="15" t="s">
        <v>39</v>
      </c>
      <c r="C11" s="2"/>
      <c r="D11" s="2"/>
      <c r="E11" s="2"/>
      <c r="F11" s="24" t="s">
        <v>40</v>
      </c>
      <c r="G11" s="24" t="s">
        <v>40</v>
      </c>
      <c r="H11" s="25" t="n">
        <v>0</v>
      </c>
      <c r="I11" s="25" t="n">
        <v>0</v>
      </c>
      <c r="J11" s="25" t="n">
        <v>0</v>
      </c>
      <c r="K11" s="25" t="n">
        <v>0</v>
      </c>
      <c r="L11" s="25" t="n">
        <v>0</v>
      </c>
      <c r="M11" s="25" t="n">
        <v>0</v>
      </c>
      <c r="N11" s="25" t="n">
        <v>0</v>
      </c>
      <c r="O11" s="25" t="n">
        <v>0</v>
      </c>
      <c r="P11" s="25" t="n">
        <v>0</v>
      </c>
      <c r="Q11" s="25" t="n">
        <v>0</v>
      </c>
      <c r="R11" s="25" t="n">
        <v>0</v>
      </c>
      <c r="S11" s="25" t="n">
        <v>0</v>
      </c>
      <c r="T11" s="25" t="n">
        <v>0</v>
      </c>
      <c r="U11" s="25" t="n">
        <v>0</v>
      </c>
      <c r="V11" s="25" t="n">
        <v>0</v>
      </c>
      <c r="W11" s="25" t="n">
        <v>0</v>
      </c>
      <c r="X11" s="24" t="s">
        <v>40</v>
      </c>
      <c r="Y11" s="25" t="n">
        <v>0</v>
      </c>
      <c r="Z11" s="25" t="n">
        <v>0</v>
      </c>
      <c r="AA11" s="25" t="n">
        <v>0</v>
      </c>
      <c r="AB11" s="27" t="n">
        <f aca="false">AC11-SUM(F11:AA11)</f>
        <v>0</v>
      </c>
      <c r="AC11" s="28" t="n">
        <v>0</v>
      </c>
      <c r="AD11" s="56" t="n">
        <f aca="false">SUM(F11:Q11)</f>
        <v>0</v>
      </c>
      <c r="AE11" s="2"/>
    </row>
    <row r="12" customFormat="false" ht="15" hidden="false" customHeight="true" outlineLevel="0" collapsed="false">
      <c r="A12" s="21"/>
      <c r="B12" s="15"/>
      <c r="C12" s="15" t="s">
        <v>107</v>
      </c>
      <c r="D12" s="2"/>
      <c r="E12" s="2"/>
      <c r="F12" s="24" t="s">
        <v>40</v>
      </c>
      <c r="G12" s="24" t="s">
        <v>40</v>
      </c>
      <c r="H12" s="25" t="n">
        <v>0</v>
      </c>
      <c r="I12" s="25" t="n">
        <v>0</v>
      </c>
      <c r="J12" s="25" t="n">
        <v>0</v>
      </c>
      <c r="K12" s="25" t="n">
        <v>0</v>
      </c>
      <c r="L12" s="25" t="n">
        <v>0</v>
      </c>
      <c r="M12" s="25" t="n">
        <v>0</v>
      </c>
      <c r="N12" s="25" t="n">
        <v>0</v>
      </c>
      <c r="O12" s="25" t="n">
        <v>0</v>
      </c>
      <c r="P12" s="25" t="n">
        <v>0</v>
      </c>
      <c r="Q12" s="25" t="n">
        <v>0</v>
      </c>
      <c r="R12" s="25" t="n">
        <v>0</v>
      </c>
      <c r="S12" s="25" t="n">
        <v>0</v>
      </c>
      <c r="T12" s="25" t="n">
        <v>0</v>
      </c>
      <c r="U12" s="25" t="n">
        <v>0</v>
      </c>
      <c r="V12" s="25" t="n">
        <v>0</v>
      </c>
      <c r="W12" s="25" t="n">
        <v>0</v>
      </c>
      <c r="X12" s="24" t="s">
        <v>40</v>
      </c>
      <c r="Y12" s="25" t="n">
        <v>0</v>
      </c>
      <c r="Z12" s="25" t="n">
        <v>0</v>
      </c>
      <c r="AA12" s="25" t="n">
        <v>0</v>
      </c>
      <c r="AB12" s="27" t="n">
        <f aca="false">AC12-SUM(F12:AA12)</f>
        <v>0</v>
      </c>
      <c r="AC12" s="25" t="n">
        <v>0</v>
      </c>
      <c r="AD12" s="56" t="n">
        <f aca="false">SUM(F12:Q12)</f>
        <v>0</v>
      </c>
    </row>
    <row r="13" customFormat="false" ht="15" hidden="false" customHeight="true" outlineLevel="0" collapsed="false">
      <c r="A13" s="21"/>
      <c r="B13" s="15"/>
      <c r="C13" s="15" t="s">
        <v>42</v>
      </c>
      <c r="D13" s="2"/>
      <c r="E13" s="2"/>
      <c r="F13" s="24" t="s">
        <v>40</v>
      </c>
      <c r="G13" s="24" t="s">
        <v>40</v>
      </c>
      <c r="H13" s="25" t="n">
        <v>0</v>
      </c>
      <c r="I13" s="25" t="n">
        <v>0</v>
      </c>
      <c r="J13" s="25" t="n">
        <v>0</v>
      </c>
      <c r="K13" s="25" t="n">
        <v>0</v>
      </c>
      <c r="L13" s="25" t="n">
        <v>0</v>
      </c>
      <c r="M13" s="25" t="n">
        <v>0</v>
      </c>
      <c r="N13" s="25" t="n">
        <v>0</v>
      </c>
      <c r="O13" s="25" t="n">
        <v>0</v>
      </c>
      <c r="P13" s="25" t="n">
        <v>0</v>
      </c>
      <c r="Q13" s="25" t="n">
        <v>0</v>
      </c>
      <c r="R13" s="25" t="n">
        <v>0</v>
      </c>
      <c r="S13" s="25" t="n">
        <v>0</v>
      </c>
      <c r="T13" s="25" t="n">
        <v>0</v>
      </c>
      <c r="U13" s="25" t="n">
        <v>0</v>
      </c>
      <c r="V13" s="25" t="n">
        <v>0</v>
      </c>
      <c r="W13" s="25" t="n">
        <v>0</v>
      </c>
      <c r="X13" s="24" t="s">
        <v>40</v>
      </c>
      <c r="Y13" s="25" t="n">
        <v>0</v>
      </c>
      <c r="Z13" s="25" t="n">
        <v>0</v>
      </c>
      <c r="AA13" s="25" t="n">
        <v>0</v>
      </c>
      <c r="AB13" s="27" t="n">
        <f aca="false">AC13-SUM(F13:AA13)</f>
        <v>0</v>
      </c>
      <c r="AC13" s="25" t="n">
        <v>0</v>
      </c>
      <c r="AD13" s="56" t="n">
        <f aca="false">SUM(F13:Q13)</f>
        <v>0</v>
      </c>
      <c r="AE13" s="2"/>
    </row>
    <row r="14" customFormat="false" ht="15" hidden="false" customHeight="true" outlineLevel="0" collapsed="false">
      <c r="A14" s="21"/>
      <c r="B14" s="15" t="s">
        <v>402</v>
      </c>
      <c r="C14" s="2"/>
      <c r="D14" s="2"/>
      <c r="E14" s="2"/>
      <c r="F14" s="24" t="s">
        <v>40</v>
      </c>
      <c r="G14" s="24" t="s">
        <v>40</v>
      </c>
      <c r="H14" s="25" t="n">
        <v>0</v>
      </c>
      <c r="I14" s="25" t="n">
        <v>0</v>
      </c>
      <c r="J14" s="25" t="n">
        <v>0</v>
      </c>
      <c r="K14" s="25" t="n">
        <v>0</v>
      </c>
      <c r="L14" s="25" t="n">
        <v>0</v>
      </c>
      <c r="M14" s="25" t="n">
        <v>0</v>
      </c>
      <c r="N14" s="25" t="n">
        <v>0</v>
      </c>
      <c r="O14" s="25" t="n">
        <v>0</v>
      </c>
      <c r="P14" s="25" t="n">
        <v>0</v>
      </c>
      <c r="Q14" s="25" t="n">
        <v>0</v>
      </c>
      <c r="R14" s="25" t="n">
        <v>0</v>
      </c>
      <c r="S14" s="25" t="n">
        <v>0</v>
      </c>
      <c r="T14" s="25" t="n">
        <v>0</v>
      </c>
      <c r="U14" s="25" t="n">
        <v>0</v>
      </c>
      <c r="V14" s="25" t="n">
        <v>0</v>
      </c>
      <c r="W14" s="25" t="n">
        <v>0</v>
      </c>
      <c r="X14" s="24" t="s">
        <v>40</v>
      </c>
      <c r="Y14" s="25" t="n">
        <v>0</v>
      </c>
      <c r="Z14" s="25" t="n">
        <v>0</v>
      </c>
      <c r="AA14" s="25" t="n">
        <v>0</v>
      </c>
      <c r="AB14" s="27" t="n">
        <f aca="false">AC14-SUM(F14:AA14)</f>
        <v>0</v>
      </c>
      <c r="AC14" s="25" t="n">
        <v>0</v>
      </c>
      <c r="AD14" s="56" t="n">
        <f aca="false">SUM(F14:Q14)</f>
        <v>0</v>
      </c>
      <c r="AE14" s="2"/>
    </row>
    <row r="15" customFormat="false" ht="15" hidden="false" customHeight="true" outlineLevel="0" collapsed="false">
      <c r="A15" s="21"/>
      <c r="B15" s="15" t="s">
        <v>73</v>
      </c>
      <c r="C15" s="2"/>
      <c r="D15" s="2"/>
      <c r="E15" s="2"/>
      <c r="F15" s="24" t="s">
        <v>40</v>
      </c>
      <c r="G15" s="24" t="s">
        <v>40</v>
      </c>
      <c r="H15" s="25" t="n">
        <v>0</v>
      </c>
      <c r="I15" s="25" t="n">
        <v>0</v>
      </c>
      <c r="J15" s="25" t="n">
        <v>0</v>
      </c>
      <c r="K15" s="25" t="n">
        <v>0</v>
      </c>
      <c r="L15" s="25" t="n">
        <v>0</v>
      </c>
      <c r="M15" s="25" t="n">
        <v>0</v>
      </c>
      <c r="N15" s="25" t="n">
        <v>0</v>
      </c>
      <c r="O15" s="25" t="n">
        <v>0</v>
      </c>
      <c r="P15" s="25" t="n">
        <v>0</v>
      </c>
      <c r="Q15" s="25" t="n">
        <v>0</v>
      </c>
      <c r="R15" s="25" t="n">
        <v>0</v>
      </c>
      <c r="S15" s="25" t="n">
        <v>0</v>
      </c>
      <c r="T15" s="25" t="n">
        <v>0</v>
      </c>
      <c r="U15" s="25" t="n">
        <v>0</v>
      </c>
      <c r="V15" s="25" t="n">
        <v>0</v>
      </c>
      <c r="W15" s="25" t="n">
        <v>0</v>
      </c>
      <c r="X15" s="24" t="s">
        <v>40</v>
      </c>
      <c r="Y15" s="25" t="n">
        <v>0</v>
      </c>
      <c r="Z15" s="25" t="n">
        <v>0</v>
      </c>
      <c r="AA15" s="25" t="n">
        <v>0</v>
      </c>
      <c r="AB15" s="27" t="n">
        <f aca="false">AC15-SUM(F15:AA15)</f>
        <v>0</v>
      </c>
      <c r="AC15" s="25" t="n">
        <v>0</v>
      </c>
      <c r="AD15" s="56" t="n">
        <f aca="false">SUM(F15:Q15)</f>
        <v>0</v>
      </c>
      <c r="AE15" s="2"/>
    </row>
    <row r="16" customFormat="false" ht="15" hidden="false" customHeight="true" outlineLevel="0" collapsed="false">
      <c r="A16" s="21"/>
      <c r="B16" s="15" t="s">
        <v>403</v>
      </c>
      <c r="C16" s="2"/>
      <c r="D16" s="2"/>
      <c r="E16" s="2"/>
      <c r="F16" s="24" t="s">
        <v>40</v>
      </c>
      <c r="G16" s="24" t="s">
        <v>40</v>
      </c>
      <c r="H16" s="25" t="n">
        <v>0</v>
      </c>
      <c r="I16" s="25" t="n">
        <v>0</v>
      </c>
      <c r="J16" s="25" t="n">
        <v>0</v>
      </c>
      <c r="K16" s="25" t="n">
        <v>0</v>
      </c>
      <c r="L16" s="25" t="n">
        <v>0</v>
      </c>
      <c r="M16" s="25" t="n">
        <v>0</v>
      </c>
      <c r="N16" s="25" t="n">
        <v>0</v>
      </c>
      <c r="O16" s="25" t="n">
        <v>0</v>
      </c>
      <c r="P16" s="25" t="n">
        <v>0</v>
      </c>
      <c r="Q16" s="25" t="n">
        <v>0</v>
      </c>
      <c r="R16" s="25" t="n">
        <v>0</v>
      </c>
      <c r="S16" s="25" t="n">
        <v>0</v>
      </c>
      <c r="T16" s="25" t="n">
        <v>0</v>
      </c>
      <c r="U16" s="25" t="n">
        <v>0</v>
      </c>
      <c r="V16" s="25" t="n">
        <v>0</v>
      </c>
      <c r="W16" s="25" t="n">
        <v>0</v>
      </c>
      <c r="X16" s="24" t="s">
        <v>40</v>
      </c>
      <c r="Y16" s="25" t="n">
        <v>0</v>
      </c>
      <c r="Z16" s="25" t="n">
        <v>0</v>
      </c>
      <c r="AA16" s="25" t="n">
        <v>0</v>
      </c>
      <c r="AB16" s="27" t="n">
        <f aca="false">AC16-SUM(F16:AA16)</f>
        <v>0</v>
      </c>
      <c r="AC16" s="25" t="n">
        <v>0</v>
      </c>
      <c r="AD16" s="56" t="n">
        <f aca="false">SUM(F16:Q16)</f>
        <v>0</v>
      </c>
      <c r="AE16" s="2"/>
    </row>
    <row r="17" customFormat="false" ht="15" hidden="false" customHeight="true" outlineLevel="0" collapsed="false">
      <c r="A17" s="21"/>
      <c r="B17" s="15" t="s">
        <v>108</v>
      </c>
      <c r="C17" s="2"/>
      <c r="D17" s="2"/>
      <c r="E17" s="2"/>
      <c r="F17" s="24" t="s">
        <v>40</v>
      </c>
      <c r="G17" s="24" t="s">
        <v>40</v>
      </c>
      <c r="H17" s="25" t="n">
        <v>0</v>
      </c>
      <c r="I17" s="25" t="n">
        <v>0</v>
      </c>
      <c r="J17" s="25" t="n">
        <v>0</v>
      </c>
      <c r="K17" s="25" t="n">
        <v>0</v>
      </c>
      <c r="L17" s="25" t="n">
        <v>0</v>
      </c>
      <c r="M17" s="25" t="n">
        <v>0</v>
      </c>
      <c r="N17" s="25" t="n">
        <v>0</v>
      </c>
      <c r="O17" s="25" t="n">
        <v>0</v>
      </c>
      <c r="P17" s="25" t="n">
        <v>0</v>
      </c>
      <c r="Q17" s="25" t="n">
        <v>0</v>
      </c>
      <c r="R17" s="25" t="n">
        <v>0</v>
      </c>
      <c r="S17" s="25" t="n">
        <v>0</v>
      </c>
      <c r="T17" s="25" t="n">
        <v>0</v>
      </c>
      <c r="U17" s="25" t="n">
        <v>0</v>
      </c>
      <c r="V17" s="25" t="n">
        <v>0</v>
      </c>
      <c r="W17" s="25" t="n">
        <v>0</v>
      </c>
      <c r="X17" s="24" t="s">
        <v>40</v>
      </c>
      <c r="Y17" s="25" t="n">
        <v>0</v>
      </c>
      <c r="Z17" s="25" t="n">
        <v>0</v>
      </c>
      <c r="AA17" s="25" t="n">
        <v>0</v>
      </c>
      <c r="AB17" s="27" t="n">
        <f aca="false">AC17-SUM(F17:AA17)</f>
        <v>0</v>
      </c>
      <c r="AC17" s="25" t="n">
        <v>0</v>
      </c>
      <c r="AD17" s="56" t="n">
        <f aca="false">SUM(F17:Q17)</f>
        <v>0</v>
      </c>
      <c r="AE17" s="2"/>
    </row>
    <row r="18" customFormat="false" ht="15" hidden="false" customHeight="true" outlineLevel="0" collapsed="false">
      <c r="A18" s="21"/>
      <c r="B18" s="15" t="s">
        <v>74</v>
      </c>
      <c r="C18" s="2"/>
      <c r="D18" s="2"/>
      <c r="E18" s="2"/>
      <c r="F18" s="24" t="s">
        <v>40</v>
      </c>
      <c r="G18" s="24" t="s">
        <v>40</v>
      </c>
      <c r="H18" s="25" t="n">
        <v>0</v>
      </c>
      <c r="I18" s="25" t="n">
        <v>0</v>
      </c>
      <c r="J18" s="25" t="n">
        <v>0</v>
      </c>
      <c r="K18" s="25" t="n">
        <v>0</v>
      </c>
      <c r="L18" s="25" t="n">
        <v>0</v>
      </c>
      <c r="M18" s="25" t="n">
        <v>0</v>
      </c>
      <c r="N18" s="25" t="n">
        <v>0</v>
      </c>
      <c r="O18" s="25" t="n">
        <v>0</v>
      </c>
      <c r="P18" s="25" t="n">
        <v>0</v>
      </c>
      <c r="Q18" s="25" t="n">
        <v>0</v>
      </c>
      <c r="R18" s="25" t="n">
        <v>0</v>
      </c>
      <c r="S18" s="25" t="n">
        <v>0</v>
      </c>
      <c r="T18" s="25" t="n">
        <v>0</v>
      </c>
      <c r="U18" s="25" t="n">
        <v>0</v>
      </c>
      <c r="V18" s="25" t="n">
        <v>0</v>
      </c>
      <c r="W18" s="25" t="n">
        <v>0</v>
      </c>
      <c r="X18" s="24" t="s">
        <v>40</v>
      </c>
      <c r="Y18" s="25" t="n">
        <v>0</v>
      </c>
      <c r="Z18" s="25" t="n">
        <v>0</v>
      </c>
      <c r="AA18" s="25" t="n">
        <v>0</v>
      </c>
      <c r="AB18" s="27" t="n">
        <f aca="false">AC18-SUM(F18:AA18)</f>
        <v>0</v>
      </c>
      <c r="AC18" s="25" t="n">
        <v>0</v>
      </c>
      <c r="AD18" s="56" t="n">
        <f aca="false">SUM(F18:Q18)</f>
        <v>0</v>
      </c>
      <c r="AE18" s="2"/>
    </row>
    <row r="19" customFormat="false" ht="15" hidden="false" customHeight="true" outlineLevel="0" collapsed="false">
      <c r="A19" s="21"/>
      <c r="B19" s="15" t="s">
        <v>48</v>
      </c>
      <c r="C19" s="2"/>
      <c r="D19" s="2"/>
      <c r="E19" s="2"/>
      <c r="F19" s="24" t="s">
        <v>40</v>
      </c>
      <c r="G19" s="24" t="s">
        <v>40</v>
      </c>
      <c r="H19" s="25" t="n">
        <v>0</v>
      </c>
      <c r="I19" s="25" t="n">
        <v>0</v>
      </c>
      <c r="J19" s="25" t="n">
        <v>0</v>
      </c>
      <c r="K19" s="25" t="n">
        <v>0</v>
      </c>
      <c r="L19" s="25" t="n">
        <v>0</v>
      </c>
      <c r="M19" s="25" t="n">
        <v>0</v>
      </c>
      <c r="N19" s="25" t="n">
        <v>0</v>
      </c>
      <c r="O19" s="25" t="n">
        <v>0</v>
      </c>
      <c r="P19" s="25" t="n">
        <v>0</v>
      </c>
      <c r="Q19" s="25" t="n">
        <v>0</v>
      </c>
      <c r="R19" s="25" t="n">
        <v>0</v>
      </c>
      <c r="S19" s="25" t="n">
        <v>0</v>
      </c>
      <c r="T19" s="25" t="n">
        <v>0</v>
      </c>
      <c r="U19" s="25" t="n">
        <v>0</v>
      </c>
      <c r="V19" s="25" t="n">
        <v>0</v>
      </c>
      <c r="W19" s="25" t="n">
        <v>0</v>
      </c>
      <c r="X19" s="24" t="s">
        <v>40</v>
      </c>
      <c r="Y19" s="25" t="n">
        <v>0</v>
      </c>
      <c r="Z19" s="25" t="n">
        <v>0</v>
      </c>
      <c r="AA19" s="25" t="n">
        <v>0</v>
      </c>
      <c r="AB19" s="27" t="n">
        <f aca="false">AC19-SUM(F19:AA19)</f>
        <v>0</v>
      </c>
      <c r="AC19" s="25" t="n">
        <v>0</v>
      </c>
      <c r="AD19" s="56" t="n">
        <f aca="false">SUM(F19:Q19)</f>
        <v>0</v>
      </c>
      <c r="AE19" s="2"/>
    </row>
    <row r="20" customFormat="false" ht="15" hidden="false" customHeight="true" outlineLevel="0" collapsed="false">
      <c r="A20" s="21"/>
      <c r="B20" s="15" t="s">
        <v>65</v>
      </c>
      <c r="C20" s="2"/>
      <c r="D20" s="2"/>
      <c r="E20" s="2"/>
      <c r="F20" s="32" t="s">
        <v>40</v>
      </c>
      <c r="G20" s="32" t="s">
        <v>40</v>
      </c>
      <c r="H20" s="33" t="n">
        <v>0</v>
      </c>
      <c r="I20" s="33" t="n">
        <v>0</v>
      </c>
      <c r="J20" s="33" t="n">
        <v>0</v>
      </c>
      <c r="K20" s="33" t="n">
        <v>0</v>
      </c>
      <c r="L20" s="33" t="n">
        <v>0</v>
      </c>
      <c r="M20" s="33" t="n">
        <v>0</v>
      </c>
      <c r="N20" s="33" t="n">
        <v>0</v>
      </c>
      <c r="O20" s="33" t="n">
        <v>0</v>
      </c>
      <c r="P20" s="33" t="n">
        <v>0</v>
      </c>
      <c r="Q20" s="33" t="n">
        <v>0</v>
      </c>
      <c r="R20" s="33" t="n">
        <v>0</v>
      </c>
      <c r="S20" s="33" t="n">
        <v>0</v>
      </c>
      <c r="T20" s="33" t="n">
        <v>0</v>
      </c>
      <c r="U20" s="33" t="n">
        <v>0</v>
      </c>
      <c r="V20" s="33" t="n">
        <v>0</v>
      </c>
      <c r="W20" s="33" t="n">
        <v>0</v>
      </c>
      <c r="X20" s="32" t="s">
        <v>40</v>
      </c>
      <c r="Y20" s="33" t="n">
        <v>0</v>
      </c>
      <c r="Z20" s="33" t="n">
        <v>0</v>
      </c>
      <c r="AA20" s="33" t="n">
        <v>0</v>
      </c>
      <c r="AB20" s="34" t="n">
        <f aca="false">AC20-SUM(F20:AA20)</f>
        <v>0</v>
      </c>
      <c r="AC20" s="33" t="n">
        <v>0</v>
      </c>
      <c r="AD20" s="44" t="n">
        <f aca="false">SUM(F20:Q20)</f>
        <v>0</v>
      </c>
      <c r="AE20" s="2"/>
    </row>
    <row r="21" customFormat="false" ht="3.95" hidden="false" customHeight="true" outlineLevel="0" collapsed="false">
      <c r="A21" s="21"/>
      <c r="B21" s="21"/>
      <c r="C21" s="2"/>
      <c r="D21" s="2"/>
      <c r="E21" s="2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22"/>
      <c r="AE21" s="2"/>
    </row>
    <row r="22" customFormat="false" ht="15" hidden="false" customHeight="true" outlineLevel="0" collapsed="false">
      <c r="A22" s="21"/>
      <c r="B22" s="21"/>
      <c r="C22" s="20" t="s">
        <v>50</v>
      </c>
      <c r="D22" s="2"/>
      <c r="E22" s="2"/>
      <c r="F22" s="37" t="n">
        <f aca="false">SUM(F11:F20)</f>
        <v>0</v>
      </c>
      <c r="G22" s="37" t="n">
        <f aca="false">SUM(G11:G20)</f>
        <v>0</v>
      </c>
      <c r="H22" s="37" t="n">
        <f aca="false">SUM(H11:H20)</f>
        <v>0</v>
      </c>
      <c r="I22" s="37" t="n">
        <f aca="false">SUM(I11:I20)</f>
        <v>0</v>
      </c>
      <c r="J22" s="37" t="n">
        <f aca="false">SUM(J11:J20)</f>
        <v>0</v>
      </c>
      <c r="K22" s="37" t="n">
        <f aca="false">SUM(K11:K20)</f>
        <v>0</v>
      </c>
      <c r="L22" s="37" t="n">
        <f aca="false">SUM(L11:L20)</f>
        <v>0</v>
      </c>
      <c r="M22" s="37" t="n">
        <f aca="false">SUM(M11:M20)</f>
        <v>0</v>
      </c>
      <c r="N22" s="37" t="n">
        <f aca="false">SUM(N11:N20)</f>
        <v>0</v>
      </c>
      <c r="O22" s="37" t="n">
        <f aca="false">SUM(O11:O20)</f>
        <v>0</v>
      </c>
      <c r="P22" s="37" t="n">
        <f aca="false">SUM(P11:P20)</f>
        <v>0</v>
      </c>
      <c r="Q22" s="37" t="n">
        <f aca="false">SUM(Q11:Q20)</f>
        <v>0</v>
      </c>
      <c r="R22" s="37" t="n">
        <f aca="false">SUM(R11:R20)</f>
        <v>0</v>
      </c>
      <c r="S22" s="37" t="n">
        <f aca="false">SUM(S11:S20)</f>
        <v>0</v>
      </c>
      <c r="T22" s="37" t="n">
        <f aca="false">SUM(T11:T20)</f>
        <v>0</v>
      </c>
      <c r="U22" s="37" t="n">
        <f aca="false">SUM(U11:U20)</f>
        <v>0</v>
      </c>
      <c r="V22" s="37" t="n">
        <f aca="false">SUM(V11:V20)</f>
        <v>0</v>
      </c>
      <c r="W22" s="37" t="n">
        <f aca="false">SUM(W11:W20)</f>
        <v>0</v>
      </c>
      <c r="X22" s="37" t="n">
        <f aca="false">SUM(X11:X20)</f>
        <v>0</v>
      </c>
      <c r="Y22" s="37" t="n">
        <f aca="false">SUM(Y11:Y20)</f>
        <v>0</v>
      </c>
      <c r="Z22" s="37" t="n">
        <f aca="false">SUM(Z11:Z20)</f>
        <v>0</v>
      </c>
      <c r="AA22" s="37" t="n">
        <f aca="false">SUM(AA11:AA20)</f>
        <v>0</v>
      </c>
      <c r="AB22" s="37" t="n">
        <f aca="false">SUM(AB11:AB20)</f>
        <v>0</v>
      </c>
      <c r="AC22" s="37" t="n">
        <f aca="false">SUM(AC11:AC20)</f>
        <v>0</v>
      </c>
      <c r="AD22" s="37" t="n">
        <f aca="false">SUM(AD11:AD20)</f>
        <v>0</v>
      </c>
      <c r="AE22" s="2"/>
    </row>
    <row r="23" customFormat="false" ht="15" hidden="false" customHeight="true" outlineLevel="0" collapsed="false">
      <c r="A23" s="21"/>
      <c r="B23" s="2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2"/>
      <c r="AE23" s="2"/>
    </row>
    <row r="24" customFormat="false" ht="15" hidden="false" customHeight="true" outlineLevel="0" collapsed="false">
      <c r="A24" s="20" t="s">
        <v>51</v>
      </c>
      <c r="B24" s="21"/>
      <c r="C24" s="2"/>
      <c r="D24" s="2"/>
      <c r="E24" s="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"/>
    </row>
    <row r="25" customFormat="false" ht="15" hidden="false" customHeight="true" outlineLevel="0" collapsed="false">
      <c r="A25" s="21"/>
      <c r="B25" s="15" t="s">
        <v>52</v>
      </c>
      <c r="C25" s="2"/>
      <c r="D25" s="2"/>
      <c r="E25" s="2"/>
      <c r="F25" s="24" t="s">
        <v>40</v>
      </c>
      <c r="G25" s="24" t="s">
        <v>40</v>
      </c>
      <c r="H25" s="25" t="n">
        <v>0</v>
      </c>
      <c r="I25" s="25" t="n">
        <v>0</v>
      </c>
      <c r="J25" s="25" t="n">
        <v>0</v>
      </c>
      <c r="K25" s="25" t="n">
        <v>0</v>
      </c>
      <c r="L25" s="25" t="n">
        <v>0</v>
      </c>
      <c r="M25" s="25" t="n">
        <v>0</v>
      </c>
      <c r="N25" s="25" t="n">
        <v>0</v>
      </c>
      <c r="O25" s="25" t="n">
        <v>0</v>
      </c>
      <c r="P25" s="25" t="n">
        <v>0</v>
      </c>
      <c r="Q25" s="25" t="n">
        <v>0</v>
      </c>
      <c r="R25" s="25" t="n">
        <v>0</v>
      </c>
      <c r="S25" s="25" t="n">
        <v>0</v>
      </c>
      <c r="T25" s="25" t="n">
        <v>0</v>
      </c>
      <c r="U25" s="25" t="n">
        <v>0</v>
      </c>
      <c r="V25" s="25" t="n">
        <v>0</v>
      </c>
      <c r="W25" s="25" t="n">
        <v>0</v>
      </c>
      <c r="X25" s="24" t="s">
        <v>40</v>
      </c>
      <c r="Y25" s="25" t="n">
        <v>0</v>
      </c>
      <c r="Z25" s="25" t="n">
        <v>0</v>
      </c>
      <c r="AA25" s="25" t="n">
        <v>0</v>
      </c>
      <c r="AB25" s="27" t="n">
        <f aca="false">AC25-SUM(F25:AA25)</f>
        <v>0</v>
      </c>
      <c r="AC25" s="25" t="n">
        <v>0</v>
      </c>
      <c r="AD25" s="56" t="n">
        <f aca="false">SUM(F25:Q25)</f>
        <v>0</v>
      </c>
      <c r="AE25" s="2"/>
    </row>
    <row r="26" customFormat="false" ht="15" hidden="false" customHeight="true" outlineLevel="0" collapsed="false">
      <c r="A26" s="21"/>
      <c r="B26" s="15"/>
      <c r="C26" s="15" t="s">
        <v>53</v>
      </c>
      <c r="D26" s="2"/>
      <c r="E26" s="2"/>
      <c r="F26" s="24" t="s">
        <v>40</v>
      </c>
      <c r="G26" s="24" t="s">
        <v>40</v>
      </c>
      <c r="H26" s="25" t="n">
        <v>0</v>
      </c>
      <c r="I26" s="25" t="n">
        <v>0</v>
      </c>
      <c r="J26" s="25" t="n">
        <v>0</v>
      </c>
      <c r="K26" s="25" t="n">
        <v>0</v>
      </c>
      <c r="L26" s="25" t="n">
        <v>0</v>
      </c>
      <c r="M26" s="25" t="n">
        <v>0</v>
      </c>
      <c r="N26" s="25" t="n">
        <v>0</v>
      </c>
      <c r="O26" s="25" t="n">
        <v>0</v>
      </c>
      <c r="P26" s="25" t="n">
        <v>0</v>
      </c>
      <c r="Q26" s="25" t="n">
        <v>0</v>
      </c>
      <c r="R26" s="25" t="n">
        <v>0</v>
      </c>
      <c r="S26" s="25" t="n">
        <v>0</v>
      </c>
      <c r="T26" s="25" t="n">
        <v>0</v>
      </c>
      <c r="U26" s="25" t="n">
        <v>0</v>
      </c>
      <c r="V26" s="25" t="n">
        <v>0</v>
      </c>
      <c r="W26" s="25" t="n">
        <v>0</v>
      </c>
      <c r="X26" s="24" t="s">
        <v>40</v>
      </c>
      <c r="Y26" s="25" t="n">
        <v>0</v>
      </c>
      <c r="Z26" s="25" t="n">
        <v>0</v>
      </c>
      <c r="AA26" s="25" t="n">
        <v>0</v>
      </c>
      <c r="AB26" s="27" t="n">
        <f aca="false">AC26-SUM(F26:AA26)</f>
        <v>0</v>
      </c>
      <c r="AC26" s="25" t="n">
        <v>0</v>
      </c>
      <c r="AD26" s="56" t="n">
        <f aca="false">SUM(F26:Q26)</f>
        <v>0</v>
      </c>
      <c r="AE26" s="2"/>
    </row>
    <row r="27" customFormat="false" ht="15" hidden="false" customHeight="true" outlineLevel="0" collapsed="false">
      <c r="A27" s="21"/>
      <c r="B27" s="15"/>
      <c r="C27" s="15" t="s">
        <v>54</v>
      </c>
      <c r="D27" s="2"/>
      <c r="E27" s="2"/>
      <c r="F27" s="24" t="s">
        <v>40</v>
      </c>
      <c r="G27" s="24" t="s">
        <v>40</v>
      </c>
      <c r="H27" s="25" t="n">
        <v>0</v>
      </c>
      <c r="I27" s="25" t="n">
        <v>0</v>
      </c>
      <c r="J27" s="25" t="n">
        <v>0</v>
      </c>
      <c r="K27" s="25" t="n">
        <v>0</v>
      </c>
      <c r="L27" s="25" t="n">
        <v>0</v>
      </c>
      <c r="M27" s="25" t="n">
        <v>0</v>
      </c>
      <c r="N27" s="25" t="n">
        <v>0</v>
      </c>
      <c r="O27" s="25" t="n">
        <v>0</v>
      </c>
      <c r="P27" s="25" t="n">
        <v>0</v>
      </c>
      <c r="Q27" s="25" t="n">
        <v>0</v>
      </c>
      <c r="R27" s="25" t="n">
        <v>0</v>
      </c>
      <c r="S27" s="25" t="n">
        <v>0</v>
      </c>
      <c r="T27" s="25" t="n">
        <v>0</v>
      </c>
      <c r="U27" s="25" t="n">
        <v>0</v>
      </c>
      <c r="V27" s="25" t="n">
        <v>0</v>
      </c>
      <c r="W27" s="25" t="n">
        <v>0</v>
      </c>
      <c r="X27" s="24" t="s">
        <v>40</v>
      </c>
      <c r="Y27" s="25" t="n">
        <v>0</v>
      </c>
      <c r="Z27" s="25" t="n">
        <v>0</v>
      </c>
      <c r="AA27" s="25" t="n">
        <v>0</v>
      </c>
      <c r="AB27" s="27" t="n">
        <f aca="false">AC27-SUM(F27:AA27)</f>
        <v>0</v>
      </c>
      <c r="AC27" s="25" t="n">
        <v>0</v>
      </c>
      <c r="AD27" s="56" t="n">
        <f aca="false">SUM(F27:Q27)</f>
        <v>0</v>
      </c>
      <c r="AE27" s="2"/>
    </row>
    <row r="28" customFormat="false" ht="15" hidden="false" customHeight="true" outlineLevel="0" collapsed="false">
      <c r="A28" s="21"/>
      <c r="B28" s="15"/>
      <c r="C28" s="15" t="s">
        <v>55</v>
      </c>
      <c r="D28" s="2"/>
      <c r="E28" s="2"/>
      <c r="F28" s="24" t="s">
        <v>40</v>
      </c>
      <c r="G28" s="24" t="s">
        <v>40</v>
      </c>
      <c r="H28" s="25" t="n">
        <v>0</v>
      </c>
      <c r="I28" s="25" t="n">
        <v>0</v>
      </c>
      <c r="J28" s="25" t="n">
        <v>0</v>
      </c>
      <c r="K28" s="25" t="n">
        <v>0</v>
      </c>
      <c r="L28" s="25" t="n">
        <v>0</v>
      </c>
      <c r="M28" s="25" t="n">
        <v>0</v>
      </c>
      <c r="N28" s="25" t="n">
        <v>0</v>
      </c>
      <c r="O28" s="25" t="n">
        <v>0</v>
      </c>
      <c r="P28" s="25" t="n">
        <v>0</v>
      </c>
      <c r="Q28" s="25" t="n">
        <v>0</v>
      </c>
      <c r="R28" s="25" t="n">
        <v>0</v>
      </c>
      <c r="S28" s="25" t="n">
        <v>0</v>
      </c>
      <c r="T28" s="25" t="n">
        <v>0</v>
      </c>
      <c r="U28" s="25" t="n">
        <v>0</v>
      </c>
      <c r="V28" s="25" t="n">
        <v>0</v>
      </c>
      <c r="W28" s="25" t="n">
        <v>0</v>
      </c>
      <c r="X28" s="24" t="s">
        <v>40</v>
      </c>
      <c r="Y28" s="25" t="n">
        <v>0</v>
      </c>
      <c r="Z28" s="25" t="n">
        <v>0</v>
      </c>
      <c r="AA28" s="25" t="n">
        <v>0</v>
      </c>
      <c r="AB28" s="27" t="n">
        <f aca="false">AC28-SUM(F28:AA28)</f>
        <v>0</v>
      </c>
      <c r="AC28" s="25" t="n">
        <v>0</v>
      </c>
      <c r="AD28" s="56" t="n">
        <f aca="false">SUM(F28:Q28)</f>
        <v>0</v>
      </c>
      <c r="AE28" s="2"/>
    </row>
    <row r="29" customFormat="false" ht="15" hidden="false" customHeight="true" outlineLevel="0" collapsed="false">
      <c r="A29" s="21"/>
      <c r="B29" s="15" t="s">
        <v>56</v>
      </c>
      <c r="C29" s="2"/>
      <c r="D29" s="2"/>
      <c r="E29" s="2"/>
      <c r="F29" s="24" t="s">
        <v>40</v>
      </c>
      <c r="G29" s="24" t="s">
        <v>40</v>
      </c>
      <c r="H29" s="25" t="n">
        <v>0</v>
      </c>
      <c r="I29" s="25" t="n">
        <v>0</v>
      </c>
      <c r="J29" s="25" t="n">
        <v>0</v>
      </c>
      <c r="K29" s="25" t="n">
        <v>0</v>
      </c>
      <c r="L29" s="25" t="n">
        <v>0</v>
      </c>
      <c r="M29" s="25" t="n">
        <v>0</v>
      </c>
      <c r="N29" s="25" t="n">
        <v>0</v>
      </c>
      <c r="O29" s="25" t="n">
        <v>0</v>
      </c>
      <c r="P29" s="25" t="n">
        <v>0</v>
      </c>
      <c r="Q29" s="25" t="n">
        <v>0</v>
      </c>
      <c r="R29" s="25" t="n">
        <v>0</v>
      </c>
      <c r="S29" s="25" t="n">
        <v>0</v>
      </c>
      <c r="T29" s="25" t="n">
        <v>0</v>
      </c>
      <c r="U29" s="25" t="n">
        <v>0</v>
      </c>
      <c r="V29" s="25" t="n">
        <v>0</v>
      </c>
      <c r="W29" s="25" t="n">
        <v>0</v>
      </c>
      <c r="X29" s="24" t="s">
        <v>40</v>
      </c>
      <c r="Y29" s="25" t="n">
        <v>0</v>
      </c>
      <c r="Z29" s="25" t="n">
        <v>0</v>
      </c>
      <c r="AA29" s="25" t="n">
        <v>0</v>
      </c>
      <c r="AB29" s="27" t="n">
        <f aca="false">AC29-SUM(F29:AA29)</f>
        <v>0</v>
      </c>
      <c r="AC29" s="25" t="n">
        <v>0</v>
      </c>
      <c r="AD29" s="56" t="n">
        <f aca="false">SUM(F29:Q29)</f>
        <v>0</v>
      </c>
      <c r="AE29" s="2"/>
    </row>
    <row r="30" customFormat="false" ht="15" hidden="false" customHeight="true" outlineLevel="0" collapsed="false">
      <c r="A30" s="21"/>
      <c r="B30" s="15" t="s">
        <v>57</v>
      </c>
      <c r="C30" s="2"/>
      <c r="D30" s="2"/>
      <c r="E30" s="2"/>
      <c r="F30" s="24" t="s">
        <v>40</v>
      </c>
      <c r="G30" s="24" t="s">
        <v>40</v>
      </c>
      <c r="H30" s="25" t="n">
        <v>0</v>
      </c>
      <c r="I30" s="25" t="n">
        <v>0</v>
      </c>
      <c r="J30" s="25" t="n">
        <v>0</v>
      </c>
      <c r="K30" s="25" t="n">
        <v>0</v>
      </c>
      <c r="L30" s="25" t="n">
        <v>0</v>
      </c>
      <c r="M30" s="25" t="n">
        <v>0</v>
      </c>
      <c r="N30" s="25" t="n">
        <v>0</v>
      </c>
      <c r="O30" s="25" t="n">
        <v>0</v>
      </c>
      <c r="P30" s="25" t="n">
        <v>0</v>
      </c>
      <c r="Q30" s="25" t="n">
        <v>0</v>
      </c>
      <c r="R30" s="25" t="n">
        <v>0</v>
      </c>
      <c r="S30" s="25" t="n">
        <v>0</v>
      </c>
      <c r="T30" s="25" t="n">
        <v>0</v>
      </c>
      <c r="U30" s="25" t="n">
        <v>0</v>
      </c>
      <c r="V30" s="25" t="n">
        <v>0</v>
      </c>
      <c r="W30" s="25" t="n">
        <v>0</v>
      </c>
      <c r="X30" s="24" t="s">
        <v>40</v>
      </c>
      <c r="Y30" s="25" t="n">
        <v>0</v>
      </c>
      <c r="Z30" s="25" t="n">
        <v>0</v>
      </c>
      <c r="AA30" s="25" t="n">
        <v>0</v>
      </c>
      <c r="AB30" s="27" t="n">
        <f aca="false">AC30-SUM(F30:AA30)</f>
        <v>0</v>
      </c>
      <c r="AC30" s="25" t="n">
        <v>0</v>
      </c>
      <c r="AD30" s="56" t="n">
        <f aca="false">SUM(F30:Q30)</f>
        <v>0</v>
      </c>
      <c r="AE30" s="2"/>
    </row>
    <row r="31" customFormat="false" ht="15" hidden="false" customHeight="true" outlineLevel="0" collapsed="false">
      <c r="A31" s="21"/>
      <c r="B31" s="15"/>
      <c r="C31" s="15" t="s">
        <v>58</v>
      </c>
      <c r="D31" s="2"/>
      <c r="E31" s="5"/>
      <c r="F31" s="24" t="s">
        <v>40</v>
      </c>
      <c r="G31" s="24" t="s">
        <v>40</v>
      </c>
      <c r="H31" s="25" t="n">
        <v>0</v>
      </c>
      <c r="I31" s="25" t="n">
        <v>0</v>
      </c>
      <c r="J31" s="25" t="n">
        <v>0</v>
      </c>
      <c r="K31" s="25" t="n">
        <v>0</v>
      </c>
      <c r="L31" s="25" t="n">
        <v>0</v>
      </c>
      <c r="M31" s="25" t="n">
        <v>0</v>
      </c>
      <c r="N31" s="25" t="n">
        <v>0</v>
      </c>
      <c r="O31" s="25" t="n">
        <v>0</v>
      </c>
      <c r="P31" s="25" t="n">
        <v>0</v>
      </c>
      <c r="Q31" s="25" t="n">
        <v>0</v>
      </c>
      <c r="R31" s="25" t="n">
        <v>0</v>
      </c>
      <c r="S31" s="25" t="n">
        <v>0</v>
      </c>
      <c r="T31" s="25" t="n">
        <v>0</v>
      </c>
      <c r="U31" s="25" t="n">
        <v>0</v>
      </c>
      <c r="V31" s="25" t="n">
        <v>0</v>
      </c>
      <c r="W31" s="25" t="n">
        <v>0</v>
      </c>
      <c r="X31" s="24" t="s">
        <v>40</v>
      </c>
      <c r="Y31" s="25" t="n">
        <v>0</v>
      </c>
      <c r="Z31" s="25" t="n">
        <v>0</v>
      </c>
      <c r="AA31" s="25" t="n">
        <v>0</v>
      </c>
      <c r="AB31" s="27" t="n">
        <f aca="false">AC31-SUM(F31:AA31)</f>
        <v>0</v>
      </c>
      <c r="AC31" s="25" t="n">
        <v>0</v>
      </c>
      <c r="AD31" s="56" t="n">
        <f aca="false">SUM(F31:Q31)</f>
        <v>0</v>
      </c>
      <c r="AE31" s="2"/>
    </row>
    <row r="32" customFormat="false" ht="15" hidden="false" customHeight="true" outlineLevel="0" collapsed="false">
      <c r="A32" s="21"/>
      <c r="B32" s="15"/>
      <c r="C32" s="15" t="s">
        <v>136</v>
      </c>
      <c r="D32" s="2"/>
      <c r="E32" s="2"/>
      <c r="F32" s="24" t="s">
        <v>40</v>
      </c>
      <c r="G32" s="24" t="s">
        <v>40</v>
      </c>
      <c r="H32" s="25" t="n">
        <v>0</v>
      </c>
      <c r="I32" s="25" t="n">
        <v>0</v>
      </c>
      <c r="J32" s="25" t="n">
        <v>0</v>
      </c>
      <c r="K32" s="25" t="n">
        <v>0</v>
      </c>
      <c r="L32" s="25" t="n">
        <v>0</v>
      </c>
      <c r="M32" s="25" t="n">
        <v>0</v>
      </c>
      <c r="N32" s="25" t="n">
        <v>0</v>
      </c>
      <c r="O32" s="25" t="n">
        <v>0</v>
      </c>
      <c r="P32" s="25" t="n">
        <v>0</v>
      </c>
      <c r="Q32" s="25" t="n">
        <v>0</v>
      </c>
      <c r="R32" s="25" t="n">
        <v>0</v>
      </c>
      <c r="S32" s="25" t="n">
        <v>0</v>
      </c>
      <c r="T32" s="25" t="n">
        <v>0</v>
      </c>
      <c r="U32" s="25" t="n">
        <v>0</v>
      </c>
      <c r="V32" s="25" t="n">
        <v>0</v>
      </c>
      <c r="W32" s="25" t="n">
        <v>0</v>
      </c>
      <c r="X32" s="24" t="s">
        <v>40</v>
      </c>
      <c r="Y32" s="25" t="n">
        <v>0</v>
      </c>
      <c r="Z32" s="25" t="n">
        <v>0</v>
      </c>
      <c r="AA32" s="25" t="n">
        <v>0</v>
      </c>
      <c r="AB32" s="27" t="n">
        <f aca="false">AC32-SUM(F32:AA32)</f>
        <v>0</v>
      </c>
      <c r="AC32" s="25" t="n">
        <v>0</v>
      </c>
      <c r="AD32" s="56" t="n">
        <f aca="false">SUM(F32:Q32)</f>
        <v>0</v>
      </c>
      <c r="AE32" s="2"/>
    </row>
    <row r="33" customFormat="false" ht="15" hidden="false" customHeight="true" outlineLevel="0" collapsed="false">
      <c r="A33" s="21"/>
      <c r="B33" s="15" t="s">
        <v>60</v>
      </c>
      <c r="C33" s="2"/>
      <c r="D33" s="2"/>
      <c r="E33" s="2"/>
      <c r="F33" s="24" t="s">
        <v>40</v>
      </c>
      <c r="G33" s="24" t="s">
        <v>40</v>
      </c>
      <c r="H33" s="25" t="n">
        <v>0</v>
      </c>
      <c r="I33" s="25" t="n">
        <v>0</v>
      </c>
      <c r="J33" s="25" t="n">
        <v>0</v>
      </c>
      <c r="K33" s="25" t="n">
        <v>0</v>
      </c>
      <c r="L33" s="25" t="n">
        <v>0</v>
      </c>
      <c r="M33" s="25" t="n">
        <v>0</v>
      </c>
      <c r="N33" s="25" t="n">
        <v>0</v>
      </c>
      <c r="O33" s="25" t="n">
        <v>0</v>
      </c>
      <c r="P33" s="25" t="n">
        <v>0</v>
      </c>
      <c r="Q33" s="25" t="n">
        <v>0</v>
      </c>
      <c r="R33" s="25" t="n">
        <v>0</v>
      </c>
      <c r="S33" s="25" t="n">
        <v>0</v>
      </c>
      <c r="T33" s="25" t="n">
        <v>0</v>
      </c>
      <c r="U33" s="25" t="n">
        <v>0</v>
      </c>
      <c r="V33" s="25" t="n">
        <v>0</v>
      </c>
      <c r="W33" s="25" t="n">
        <v>0</v>
      </c>
      <c r="X33" s="24" t="s">
        <v>40</v>
      </c>
      <c r="Y33" s="25" t="n">
        <v>0</v>
      </c>
      <c r="Z33" s="25" t="n">
        <v>0</v>
      </c>
      <c r="AA33" s="25" t="n">
        <v>0</v>
      </c>
      <c r="AB33" s="27" t="n">
        <f aca="false">AC33-SUM(F33:AA33)</f>
        <v>0</v>
      </c>
      <c r="AC33" s="25" t="n">
        <v>0</v>
      </c>
      <c r="AD33" s="56" t="n">
        <f aca="false">SUM(F33:Q33)</f>
        <v>0</v>
      </c>
      <c r="AE33" s="2"/>
    </row>
    <row r="34" customFormat="false" ht="15" hidden="false" customHeight="true" outlineLevel="0" collapsed="false">
      <c r="A34" s="21"/>
      <c r="B34" s="15" t="s">
        <v>109</v>
      </c>
      <c r="C34" s="2"/>
      <c r="D34" s="2"/>
      <c r="E34" s="2"/>
      <c r="F34" s="24" t="s">
        <v>40</v>
      </c>
      <c r="G34" s="24" t="s">
        <v>40</v>
      </c>
      <c r="H34" s="25" t="n">
        <v>0</v>
      </c>
      <c r="I34" s="25" t="n">
        <v>0</v>
      </c>
      <c r="J34" s="25" t="n">
        <v>0</v>
      </c>
      <c r="K34" s="25" t="n">
        <v>0</v>
      </c>
      <c r="L34" s="25" t="n">
        <v>0</v>
      </c>
      <c r="M34" s="25" t="n">
        <v>0</v>
      </c>
      <c r="N34" s="25" t="n">
        <v>0</v>
      </c>
      <c r="O34" s="25" t="n">
        <v>0</v>
      </c>
      <c r="P34" s="25" t="n">
        <v>0</v>
      </c>
      <c r="Q34" s="25" t="n">
        <v>0</v>
      </c>
      <c r="R34" s="25" t="n">
        <v>0</v>
      </c>
      <c r="S34" s="25" t="n">
        <v>0</v>
      </c>
      <c r="T34" s="25" t="n">
        <v>0</v>
      </c>
      <c r="U34" s="25" t="n">
        <v>0</v>
      </c>
      <c r="V34" s="25" t="n">
        <v>0</v>
      </c>
      <c r="W34" s="25" t="n">
        <v>0</v>
      </c>
      <c r="X34" s="24" t="s">
        <v>40</v>
      </c>
      <c r="Y34" s="25" t="n">
        <v>0</v>
      </c>
      <c r="Z34" s="25" t="n">
        <v>0</v>
      </c>
      <c r="AA34" s="25" t="n">
        <v>0</v>
      </c>
      <c r="AB34" s="27" t="n">
        <f aca="false">AC34-SUM(F34:AA34)</f>
        <v>0</v>
      </c>
      <c r="AC34" s="25" t="n">
        <v>0</v>
      </c>
      <c r="AD34" s="56" t="n">
        <f aca="false">SUM(F34:Q34)</f>
        <v>0</v>
      </c>
      <c r="AE34" s="2"/>
    </row>
    <row r="35" customFormat="false" ht="15" hidden="false" customHeight="true" outlineLevel="0" collapsed="false">
      <c r="A35" s="21"/>
      <c r="B35" s="15" t="s">
        <v>62</v>
      </c>
      <c r="C35" s="2"/>
      <c r="D35" s="2"/>
      <c r="E35" s="2"/>
      <c r="F35" s="24" t="s">
        <v>40</v>
      </c>
      <c r="G35" s="24" t="s">
        <v>40</v>
      </c>
      <c r="H35" s="25" t="n">
        <v>8.7</v>
      </c>
      <c r="I35" s="25" t="n">
        <v>0</v>
      </c>
      <c r="J35" s="25" t="n">
        <v>0</v>
      </c>
      <c r="K35" s="25" t="n">
        <v>0</v>
      </c>
      <c r="L35" s="25" t="n">
        <v>0</v>
      </c>
      <c r="M35" s="25" t="n">
        <v>0</v>
      </c>
      <c r="N35" s="25" t="n">
        <v>0</v>
      </c>
      <c r="O35" s="25" t="n">
        <v>0</v>
      </c>
      <c r="P35" s="25" t="n">
        <v>0</v>
      </c>
      <c r="Q35" s="25" t="n">
        <v>0</v>
      </c>
      <c r="R35" s="25" t="n">
        <v>0</v>
      </c>
      <c r="S35" s="25" t="n">
        <v>0</v>
      </c>
      <c r="T35" s="25" t="n">
        <v>0</v>
      </c>
      <c r="U35" s="25" t="n">
        <v>0</v>
      </c>
      <c r="V35" s="25" t="n">
        <v>0</v>
      </c>
      <c r="W35" s="25" t="n">
        <v>0</v>
      </c>
      <c r="X35" s="24" t="s">
        <v>40</v>
      </c>
      <c r="Y35" s="25" t="n">
        <v>0</v>
      </c>
      <c r="Z35" s="25" t="n">
        <v>0</v>
      </c>
      <c r="AA35" s="25" t="n">
        <v>0</v>
      </c>
      <c r="AB35" s="27" t="n">
        <f aca="false">AC35-SUM(F35:AA35)</f>
        <v>0</v>
      </c>
      <c r="AC35" s="25" t="n">
        <v>8.7</v>
      </c>
      <c r="AD35" s="56" t="n">
        <f aca="false">SUM(F35:Q35)</f>
        <v>8.7</v>
      </c>
      <c r="AE35" s="2"/>
    </row>
    <row r="36" customFormat="false" ht="15" hidden="false" customHeight="true" outlineLevel="0" collapsed="false">
      <c r="A36" s="21"/>
      <c r="B36" s="15" t="s">
        <v>404</v>
      </c>
      <c r="C36" s="2"/>
      <c r="D36" s="2"/>
      <c r="E36" s="2"/>
      <c r="F36" s="24" t="s">
        <v>40</v>
      </c>
      <c r="G36" s="24" t="s">
        <v>40</v>
      </c>
      <c r="H36" s="25" t="n">
        <v>0</v>
      </c>
      <c r="I36" s="25" t="n">
        <v>0</v>
      </c>
      <c r="J36" s="25" t="n">
        <v>0</v>
      </c>
      <c r="K36" s="25" t="n">
        <v>0</v>
      </c>
      <c r="L36" s="25" t="n">
        <v>0</v>
      </c>
      <c r="M36" s="25" t="n">
        <v>0</v>
      </c>
      <c r="N36" s="25" t="n">
        <v>0</v>
      </c>
      <c r="O36" s="25" t="n">
        <v>0</v>
      </c>
      <c r="P36" s="25" t="n">
        <v>0</v>
      </c>
      <c r="Q36" s="25" t="n">
        <v>0</v>
      </c>
      <c r="R36" s="25" t="n">
        <v>0</v>
      </c>
      <c r="S36" s="25" t="n">
        <v>0</v>
      </c>
      <c r="T36" s="25" t="n">
        <v>0</v>
      </c>
      <c r="U36" s="25" t="n">
        <v>0</v>
      </c>
      <c r="V36" s="25" t="n">
        <v>0</v>
      </c>
      <c r="W36" s="25" t="n">
        <v>0</v>
      </c>
      <c r="X36" s="24" t="s">
        <v>40</v>
      </c>
      <c r="Y36" s="25" t="n">
        <v>0</v>
      </c>
      <c r="Z36" s="25" t="n">
        <v>0</v>
      </c>
      <c r="AA36" s="25" t="n">
        <v>0</v>
      </c>
      <c r="AB36" s="27" t="n">
        <f aca="false">AC36-SUM(F36:AA36)</f>
        <v>0</v>
      </c>
      <c r="AC36" s="25" t="n">
        <v>0</v>
      </c>
      <c r="AD36" s="56" t="n">
        <f aca="false">SUM(F36:Q36)</f>
        <v>0</v>
      </c>
      <c r="AE36" s="2"/>
    </row>
    <row r="37" customFormat="false" ht="15" hidden="false" customHeight="true" outlineLevel="0" collapsed="false">
      <c r="A37" s="21"/>
      <c r="B37" s="15" t="s">
        <v>405</v>
      </c>
      <c r="C37" s="2"/>
      <c r="D37" s="2"/>
      <c r="E37" s="2"/>
      <c r="F37" s="24" t="s">
        <v>40</v>
      </c>
      <c r="G37" s="24" t="s">
        <v>40</v>
      </c>
      <c r="H37" s="25" t="n">
        <v>0</v>
      </c>
      <c r="I37" s="25" t="n">
        <v>0</v>
      </c>
      <c r="J37" s="25" t="n">
        <v>0</v>
      </c>
      <c r="K37" s="25" t="n">
        <v>0</v>
      </c>
      <c r="L37" s="25" t="n">
        <v>0</v>
      </c>
      <c r="M37" s="25" t="n">
        <v>0</v>
      </c>
      <c r="N37" s="25" t="n">
        <v>0</v>
      </c>
      <c r="O37" s="25" t="n">
        <v>0</v>
      </c>
      <c r="P37" s="25" t="n">
        <v>0</v>
      </c>
      <c r="Q37" s="25" t="n">
        <v>0</v>
      </c>
      <c r="R37" s="25" t="n">
        <v>0</v>
      </c>
      <c r="S37" s="25" t="n">
        <v>0</v>
      </c>
      <c r="T37" s="25" t="n">
        <v>0</v>
      </c>
      <c r="U37" s="25" t="n">
        <v>0</v>
      </c>
      <c r="V37" s="25" t="n">
        <v>0</v>
      </c>
      <c r="W37" s="25" t="n">
        <v>0</v>
      </c>
      <c r="X37" s="24" t="s">
        <v>40</v>
      </c>
      <c r="Y37" s="25" t="n">
        <v>0</v>
      </c>
      <c r="Z37" s="25" t="n">
        <v>0</v>
      </c>
      <c r="AA37" s="25" t="n">
        <v>0</v>
      </c>
      <c r="AB37" s="27" t="n">
        <f aca="false">AC37-SUM(F37:AA37)</f>
        <v>0</v>
      </c>
      <c r="AC37" s="25" t="n">
        <v>0</v>
      </c>
      <c r="AD37" s="56" t="n">
        <f aca="false">SUM(F37:Q37)</f>
        <v>0</v>
      </c>
      <c r="AE37" s="2"/>
    </row>
    <row r="38" customFormat="false" ht="15" hidden="false" customHeight="true" outlineLevel="0" collapsed="false">
      <c r="A38" s="21"/>
      <c r="B38" s="15" t="s">
        <v>138</v>
      </c>
      <c r="C38" s="2"/>
      <c r="D38" s="2"/>
      <c r="E38" s="2"/>
      <c r="F38" s="24" t="s">
        <v>40</v>
      </c>
      <c r="G38" s="24" t="s">
        <v>40</v>
      </c>
      <c r="H38" s="25" t="n">
        <v>0</v>
      </c>
      <c r="I38" s="25" t="n">
        <v>0</v>
      </c>
      <c r="J38" s="25" t="n">
        <v>0</v>
      </c>
      <c r="K38" s="25" t="n">
        <v>0</v>
      </c>
      <c r="L38" s="25" t="n">
        <v>0</v>
      </c>
      <c r="M38" s="25" t="n">
        <v>0</v>
      </c>
      <c r="N38" s="25" t="n">
        <v>0</v>
      </c>
      <c r="O38" s="25" t="n">
        <v>0</v>
      </c>
      <c r="P38" s="25" t="n">
        <v>0</v>
      </c>
      <c r="Q38" s="25" t="n">
        <v>0</v>
      </c>
      <c r="R38" s="25" t="n">
        <v>0</v>
      </c>
      <c r="S38" s="25" t="n">
        <v>0</v>
      </c>
      <c r="T38" s="25" t="n">
        <v>0</v>
      </c>
      <c r="U38" s="25" t="n">
        <v>0</v>
      </c>
      <c r="V38" s="25" t="n">
        <v>0</v>
      </c>
      <c r="W38" s="25" t="n">
        <v>0</v>
      </c>
      <c r="X38" s="24" t="s">
        <v>40</v>
      </c>
      <c r="Y38" s="25" t="n">
        <v>0</v>
      </c>
      <c r="Z38" s="25" t="n">
        <v>0</v>
      </c>
      <c r="AA38" s="25" t="n">
        <v>0</v>
      </c>
      <c r="AB38" s="27" t="n">
        <f aca="false">AC38-SUM(F38:AA38)</f>
        <v>0</v>
      </c>
      <c r="AC38" s="25" t="n">
        <v>0</v>
      </c>
      <c r="AD38" s="56" t="n">
        <f aca="false">SUM(F38:Q38)</f>
        <v>0</v>
      </c>
      <c r="AE38" s="2"/>
    </row>
    <row r="39" customFormat="false" ht="15" hidden="false" customHeight="true" outlineLevel="0" collapsed="false">
      <c r="A39" s="21"/>
      <c r="B39" s="15" t="s">
        <v>65</v>
      </c>
      <c r="C39" s="2"/>
      <c r="D39" s="2"/>
      <c r="E39" s="2"/>
      <c r="F39" s="32" t="s">
        <v>40</v>
      </c>
      <c r="G39" s="32" t="s">
        <v>40</v>
      </c>
      <c r="H39" s="39" t="n">
        <v>0</v>
      </c>
      <c r="I39" s="39" t="n">
        <v>0</v>
      </c>
      <c r="J39" s="39" t="n">
        <v>0</v>
      </c>
      <c r="K39" s="39" t="n">
        <v>0</v>
      </c>
      <c r="L39" s="39" t="n">
        <v>0</v>
      </c>
      <c r="M39" s="39" t="n">
        <v>0</v>
      </c>
      <c r="N39" s="39" t="n">
        <v>0</v>
      </c>
      <c r="O39" s="39" t="n">
        <v>0</v>
      </c>
      <c r="P39" s="39" t="n">
        <v>0</v>
      </c>
      <c r="Q39" s="39" t="n">
        <v>0</v>
      </c>
      <c r="R39" s="39" t="n">
        <v>0</v>
      </c>
      <c r="S39" s="39" t="n">
        <v>0</v>
      </c>
      <c r="T39" s="39" t="n">
        <v>0</v>
      </c>
      <c r="U39" s="39" t="n">
        <v>0</v>
      </c>
      <c r="V39" s="39" t="n">
        <v>0</v>
      </c>
      <c r="W39" s="39" t="n">
        <v>0</v>
      </c>
      <c r="X39" s="32" t="s">
        <v>40</v>
      </c>
      <c r="Y39" s="39" t="n">
        <v>0</v>
      </c>
      <c r="Z39" s="39" t="n">
        <v>0</v>
      </c>
      <c r="AA39" s="39" t="n">
        <v>0</v>
      </c>
      <c r="AB39" s="34" t="n">
        <f aca="false">AC39-SUM(F39:AA39)</f>
        <v>0</v>
      </c>
      <c r="AC39" s="33" t="n">
        <v>0</v>
      </c>
      <c r="AD39" s="44" t="n">
        <f aca="false">SUM(F39:Q39)</f>
        <v>0</v>
      </c>
      <c r="AE39" s="2"/>
    </row>
    <row r="40" customFormat="false" ht="3.95" hidden="false" customHeight="true" outlineLevel="0" collapsed="false">
      <c r="A40" s="21"/>
      <c r="B40" s="2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2"/>
      <c r="AE40" s="2"/>
    </row>
    <row r="41" customFormat="false" ht="15" hidden="false" customHeight="true" outlineLevel="0" collapsed="false">
      <c r="A41" s="21"/>
      <c r="B41" s="21"/>
      <c r="C41" s="20" t="s">
        <v>66</v>
      </c>
      <c r="D41" s="2"/>
      <c r="E41" s="2"/>
      <c r="F41" s="37" t="n">
        <f aca="false">SUM(F25:F39)</f>
        <v>0</v>
      </c>
      <c r="G41" s="37" t="n">
        <f aca="false">SUM(G25:G39)</f>
        <v>0</v>
      </c>
      <c r="H41" s="37" t="n">
        <f aca="false">SUM(H25:H39)</f>
        <v>8.7</v>
      </c>
      <c r="I41" s="37" t="n">
        <f aca="false">SUM(I25:I39)</f>
        <v>0</v>
      </c>
      <c r="J41" s="37" t="n">
        <f aca="false">SUM(J25:J39)</f>
        <v>0</v>
      </c>
      <c r="K41" s="37" t="n">
        <f aca="false">SUM(K25:K39)</f>
        <v>0</v>
      </c>
      <c r="L41" s="37" t="n">
        <f aca="false">SUM(L25:L39)</f>
        <v>0</v>
      </c>
      <c r="M41" s="37" t="n">
        <f aca="false">SUM(M25:M39)</f>
        <v>0</v>
      </c>
      <c r="N41" s="37" t="n">
        <f aca="false">SUM(N25:N39)</f>
        <v>0</v>
      </c>
      <c r="O41" s="37" t="n">
        <f aca="false">SUM(O25:O39)</f>
        <v>0</v>
      </c>
      <c r="P41" s="37" t="n">
        <f aca="false">SUM(P25:P39)</f>
        <v>0</v>
      </c>
      <c r="Q41" s="37" t="n">
        <f aca="false">SUM(Q25:Q39)</f>
        <v>0</v>
      </c>
      <c r="R41" s="37" t="n">
        <f aca="false">SUM(R25:R39)</f>
        <v>0</v>
      </c>
      <c r="S41" s="37" t="n">
        <f aca="false">SUM(S25:S39)</f>
        <v>0</v>
      </c>
      <c r="T41" s="37" t="n">
        <f aca="false">SUM(T25:T39)</f>
        <v>0</v>
      </c>
      <c r="U41" s="37" t="n">
        <f aca="false">SUM(U25:U39)</f>
        <v>0</v>
      </c>
      <c r="V41" s="37" t="n">
        <f aca="false">SUM(V25:V39)</f>
        <v>0</v>
      </c>
      <c r="W41" s="37" t="n">
        <f aca="false">SUM(W25:W39)</f>
        <v>0</v>
      </c>
      <c r="X41" s="37" t="n">
        <f aca="false">SUM(X25:X39)</f>
        <v>0</v>
      </c>
      <c r="Y41" s="37" t="n">
        <f aca="false">SUM(Y25:Y39)</f>
        <v>0</v>
      </c>
      <c r="Z41" s="37" t="n">
        <f aca="false">SUM(Z25:Z39)</f>
        <v>0</v>
      </c>
      <c r="AA41" s="37" t="n">
        <f aca="false">SUM(AA25:AA39)</f>
        <v>0</v>
      </c>
      <c r="AB41" s="37" t="n">
        <f aca="false">SUM(AB25:AB39)</f>
        <v>0</v>
      </c>
      <c r="AC41" s="37" t="n">
        <f aca="false">SUM(AC25:AC39)</f>
        <v>8.7</v>
      </c>
      <c r="AD41" s="37" t="n">
        <f aca="false">SUM(AD25:AD39)</f>
        <v>8.7</v>
      </c>
      <c r="AE41" s="2"/>
    </row>
    <row r="42" customFormat="false" ht="15" hidden="false" customHeight="true" outlineLevel="0" collapsed="false">
      <c r="A42" s="21"/>
      <c r="B42" s="21"/>
      <c r="C42" s="2"/>
      <c r="D42" s="2"/>
      <c r="E42" s="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"/>
    </row>
    <row r="43" customFormat="false" ht="15" hidden="false" customHeight="true" outlineLevel="0" collapsed="false">
      <c r="A43" s="40" t="s">
        <v>67</v>
      </c>
      <c r="B43" s="41"/>
      <c r="C43" s="42"/>
      <c r="D43" s="42"/>
      <c r="E43" s="42"/>
      <c r="F43" s="43" t="n">
        <f aca="false">F22-F41</f>
        <v>0</v>
      </c>
      <c r="G43" s="43" t="n">
        <f aca="false">G22-G41</f>
        <v>0</v>
      </c>
      <c r="H43" s="43" t="n">
        <f aca="false">H22-H41</f>
        <v>-8.7</v>
      </c>
      <c r="I43" s="43" t="n">
        <f aca="false">I22-I41</f>
        <v>0</v>
      </c>
      <c r="J43" s="43" t="n">
        <f aca="false">J22-J41</f>
        <v>0</v>
      </c>
      <c r="K43" s="43" t="n">
        <f aca="false">K22-K41</f>
        <v>0</v>
      </c>
      <c r="L43" s="43" t="n">
        <f aca="false">L22-L41</f>
        <v>0</v>
      </c>
      <c r="M43" s="43" t="n">
        <f aca="false">M22-M41</f>
        <v>0</v>
      </c>
      <c r="N43" s="43" t="n">
        <f aca="false">N22-N41</f>
        <v>0</v>
      </c>
      <c r="O43" s="43" t="n">
        <f aca="false">O22-O41</f>
        <v>0</v>
      </c>
      <c r="P43" s="43" t="n">
        <f aca="false">P22-P41</f>
        <v>0</v>
      </c>
      <c r="Q43" s="43" t="n">
        <f aca="false">Q22-Q41</f>
        <v>0</v>
      </c>
      <c r="R43" s="43" t="n">
        <f aca="false">R22-R41</f>
        <v>0</v>
      </c>
      <c r="S43" s="43" t="n">
        <f aca="false">S22-S41</f>
        <v>0</v>
      </c>
      <c r="T43" s="43" t="n">
        <f aca="false">T22-T41</f>
        <v>0</v>
      </c>
      <c r="U43" s="43" t="n">
        <f aca="false">U22-U41</f>
        <v>0</v>
      </c>
      <c r="V43" s="43" t="n">
        <f aca="false">V22-V41</f>
        <v>0</v>
      </c>
      <c r="W43" s="43" t="n">
        <f aca="false">W22-W41</f>
        <v>0</v>
      </c>
      <c r="X43" s="43" t="n">
        <f aca="false">X22-X41</f>
        <v>0</v>
      </c>
      <c r="Y43" s="43" t="n">
        <f aca="false">Y22-Y41</f>
        <v>0</v>
      </c>
      <c r="Z43" s="43" t="n">
        <f aca="false">Z22-Z41</f>
        <v>0</v>
      </c>
      <c r="AA43" s="43" t="n">
        <f aca="false">AA22-AA41</f>
        <v>0</v>
      </c>
      <c r="AB43" s="43" t="n">
        <f aca="false">AB22-AB41</f>
        <v>0</v>
      </c>
      <c r="AC43" s="43" t="n">
        <f aca="false">AC22-AC41</f>
        <v>-8.7</v>
      </c>
      <c r="AD43" s="43" t="n">
        <f aca="false">AD22-AD41</f>
        <v>-8.7</v>
      </c>
      <c r="AE43" s="2"/>
    </row>
    <row r="44" customFormat="false" ht="12.75" hidden="false" customHeight="true" outlineLevel="0" collapsed="false">
      <c r="A44" s="40"/>
      <c r="B44" s="41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2"/>
    </row>
    <row r="45" customFormat="false" ht="12" hidden="false" customHeight="true" outlineLevel="0" collapsed="false">
      <c r="A45" s="40"/>
      <c r="B45" s="20"/>
      <c r="C45" s="42"/>
      <c r="D45" s="42"/>
      <c r="E45" s="42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4"/>
      <c r="AC45" s="33"/>
      <c r="AD45" s="44"/>
      <c r="AE45" s="2"/>
    </row>
    <row r="46" customFormat="false" ht="12" hidden="false" customHeight="true" outlineLevel="0" collapsed="false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2"/>
    </row>
    <row r="47" customFormat="false" ht="12" hidden="false" customHeight="true" outlineLevel="0" collapsed="false">
      <c r="A47" s="40"/>
      <c r="B47" s="41"/>
      <c r="C47" s="42"/>
      <c r="D47" s="42"/>
      <c r="E47" s="42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2"/>
    </row>
    <row r="48" customFormat="false" ht="12" hidden="false" customHeight="true" outlineLevel="0" collapsed="false">
      <c r="A48" s="40"/>
      <c r="B48" s="41"/>
      <c r="C48" s="42"/>
      <c r="D48" s="42"/>
      <c r="E48" s="42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2"/>
    </row>
    <row r="49" customFormat="false" ht="12" hidden="false" customHeight="true" outlineLevel="0" collapsed="false">
      <c r="A49" s="40"/>
      <c r="B49" s="41"/>
      <c r="C49" s="42"/>
      <c r="D49" s="42"/>
      <c r="E49" s="42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2"/>
    </row>
    <row r="50" customFormat="false" ht="12" hidden="false" customHeight="true" outlineLevel="0" collapsed="false">
      <c r="A50" s="40"/>
      <c r="B50" s="41"/>
      <c r="C50" s="42"/>
      <c r="D50" s="42"/>
      <c r="E50" s="42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2"/>
    </row>
    <row r="51" customFormat="false" ht="12" hidden="false" customHeight="true" outlineLevel="0" collapsed="false">
      <c r="A51" s="40"/>
      <c r="B51" s="41"/>
      <c r="C51" s="42"/>
      <c r="D51" s="42"/>
      <c r="E51" s="42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2"/>
    </row>
    <row r="52" customFormat="false" ht="12" hidden="false" customHeight="true" outlineLevel="0" collapsed="false">
      <c r="A52" s="40"/>
      <c r="B52" s="41"/>
      <c r="C52" s="42"/>
      <c r="D52" s="42"/>
      <c r="E52" s="42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2"/>
    </row>
    <row r="53" customFormat="false" ht="12" hidden="false" customHeight="true" outlineLevel="0" collapsed="false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2"/>
    </row>
    <row r="54" customFormat="false" ht="12" hidden="false" customHeight="true" outlineLevel="0" collapsed="false">
      <c r="A54" s="40"/>
      <c r="B54" s="41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2"/>
    </row>
    <row r="55" customFormat="false" ht="12" hidden="false" customHeight="true" outlineLevel="0" collapsed="false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2"/>
    </row>
    <row r="56" customFormat="false" ht="12" hidden="false" customHeight="true" outlineLevel="0" collapsed="false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2"/>
    </row>
    <row r="57" customFormat="false" ht="12" hidden="false" customHeight="true" outlineLevel="0" collapsed="false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5" t="n">
        <f aca="true">NOW()</f>
        <v>45926.9584547671</v>
      </c>
      <c r="AE57" s="2"/>
    </row>
    <row r="58" customFormat="false" ht="12" hidden="false" customHeight="true" outlineLevel="0" collapsed="false">
      <c r="A58" s="46" t="str">
        <f aca="true">CELL("FILENAME")</f>
        <v>'file:///mnt/12tb/@roms/datasets/enron/EDRM Enron Email Data Set v2 XML/filtered-attachments/xls/NNG_TWDAY01.xls'#$NNG-Dec</v>
      </c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7" t="n">
        <f aca="true">NOW()</f>
        <v>45926.9584547672</v>
      </c>
      <c r="AE58" s="2"/>
    </row>
    <row r="59" customFormat="false" ht="3.95" hidden="false" customHeight="true" outlineLevel="0" collapsed="false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2"/>
      <c r="AE59" s="2"/>
    </row>
    <row r="60" customFormat="false" ht="14.65" hidden="false" customHeight="false" outlineLevel="0" collapsed="false">
      <c r="AD60" s="48"/>
    </row>
    <row r="61" customFormat="false" ht="14.65" hidden="false" customHeight="false" outlineLevel="0" collapsed="false">
      <c r="AD61" s="48"/>
    </row>
    <row r="62" customFormat="false" ht="12" hidden="false" customHeight="true" outlineLevel="0" collapsed="false">
      <c r="B62" s="49"/>
      <c r="C62" s="49"/>
    </row>
    <row r="63" customFormat="false" ht="12" hidden="false" customHeight="true" outlineLevel="0" collapsed="false">
      <c r="C63" s="49"/>
    </row>
    <row r="64" customFormat="false" ht="12" hidden="false" customHeight="true" outlineLevel="0" collapsed="false">
      <c r="C64" s="49"/>
    </row>
    <row r="65" customFormat="false" ht="12" hidden="false" customHeight="true" outlineLevel="0" collapsed="false"/>
    <row r="68" customFormat="false" ht="12" hidden="false" customHeight="true" outlineLevel="0" collapsed="false">
      <c r="B68" s="49"/>
      <c r="C68" s="49"/>
    </row>
    <row r="69" customFormat="false" ht="12" hidden="false" customHeight="true" outlineLevel="0" collapsed="false">
      <c r="C69" s="49"/>
    </row>
    <row r="70" customFormat="false" ht="12" hidden="false" customHeight="true" outlineLevel="0" collapsed="false">
      <c r="C70" s="49"/>
    </row>
    <row r="71" customFormat="false" ht="12" hidden="false" customHeight="true" outlineLevel="0" collapsed="false">
      <c r="C71" s="49"/>
    </row>
    <row r="72" customFormat="false" ht="14.65" hidden="false" customHeight="false" outlineLevel="0" collapsed="false">
      <c r="C72" s="49"/>
    </row>
    <row r="73" customFormat="false" ht="14.65" hidden="false" customHeight="false" outlineLevel="0" collapsed="false">
      <c r="C73" s="49"/>
    </row>
    <row r="74" customFormat="false" ht="12" hidden="false" customHeight="true" outlineLevel="0" collapsed="false">
      <c r="C74" s="49"/>
    </row>
    <row r="75" customFormat="false" ht="12" hidden="false" customHeight="true" outlineLevel="0" collapsed="false"/>
    <row r="76" customFormat="false" ht="12" hidden="false" customHeight="true" outlineLevel="0" collapsed="false"/>
    <row r="77" customFormat="false" ht="12" hidden="false" customHeight="true" outlineLevel="0" collapsed="false"/>
    <row r="78" customFormat="false" ht="12" hidden="false" customHeight="true" outlineLevel="0" collapsed="false"/>
    <row r="79" customFormat="false" ht="12" hidden="false" customHeight="true" outlineLevel="0" collapsed="false"/>
    <row r="80" customFormat="false" ht="12" hidden="false" customHeight="true" outlineLevel="0" collapsed="false"/>
    <row r="81" customFormat="false" ht="12" hidden="false" customHeight="true" outlineLevel="0" collapsed="false"/>
    <row r="82" customFormat="false" ht="12" hidden="false" customHeight="true" outlineLevel="0" collapsed="false"/>
    <row r="83" customFormat="false" ht="12" hidden="false" customHeight="true" outlineLevel="0" collapsed="false"/>
    <row r="84" customFormat="false" ht="3.95" hidden="false" customHeight="true" outlineLevel="0" collapsed="false"/>
    <row r="85" customFormat="false" ht="12" hidden="false" customHeight="true" outlineLevel="0" collapsed="false"/>
    <row r="86" customFormat="false" ht="3.95" hidden="false" customHeight="true" outlineLevel="0" collapsed="false"/>
    <row r="87" customFormat="false" ht="12" hidden="false" customHeight="true" outlineLevel="0" collapsed="false"/>
    <row r="88" customFormat="false" ht="12" hidden="false" customHeight="true" outlineLevel="0" collapsed="false"/>
    <row r="90" customFormat="false" ht="12" hidden="false" customHeight="true" outlineLevel="0" collapsed="false"/>
    <row r="93" customFormat="false" ht="12" hidden="false" customHeight="true" outlineLevel="0" collapsed="false"/>
    <row r="96" customFormat="false" ht="12" hidden="false" customHeight="true" outlineLevel="0" collapsed="false"/>
    <row r="97" customFormat="false" ht="12" hidden="false" customHeight="true" outlineLevel="0" collapsed="false"/>
    <row r="99" customFormat="false" ht="12" hidden="false" customHeight="true" outlineLevel="0" collapsed="false"/>
    <row r="101" customFormat="false" ht="12" hidden="false" customHeight="true" outlineLevel="0" collapsed="false"/>
    <row r="102" customFormat="false" ht="12" hidden="false" customHeight="true" outlineLevel="0" collapsed="false"/>
    <row r="103" customFormat="false" ht="12" hidden="false" customHeight="true" outlineLevel="0" collapsed="false"/>
    <row r="105" customFormat="false" ht="12" hidden="false" customHeight="true" outlineLevel="0" collapsed="false"/>
    <row r="109" customFormat="false" ht="12" hidden="false" customHeight="true" outlineLevel="0" collapsed="false"/>
    <row r="110" customFormat="false" ht="3.95" hidden="false" customHeight="true" outlineLevel="0" collapsed="false"/>
    <row r="112" customFormat="false" ht="6" hidden="false" customHeight="true" outlineLevel="0" collapsed="false"/>
    <row r="114" customFormat="false" ht="6" hidden="false" customHeight="true" outlineLevel="0" collapsed="false"/>
    <row r="115" customFormat="false" ht="12" hidden="false" customHeight="true" outlineLevel="0" collapsed="false"/>
    <row r="116" customFormat="false" ht="12" hidden="false" customHeight="true" outlineLevel="0" collapsed="false"/>
    <row r="117" customFormat="false" ht="12" hidden="false" customHeight="true" outlineLevel="0" collapsed="false"/>
    <row r="118" customFormat="false" ht="12" hidden="false" customHeight="true" outlineLevel="0" collapsed="false"/>
    <row r="119" customFormat="false" ht="12" hidden="false" customHeight="true" outlineLevel="0" collapsed="false"/>
    <row r="120" customFormat="false" ht="3.95" hidden="false" customHeight="true" outlineLevel="0" collapsed="false"/>
    <row r="122" customFormat="false" ht="6" hidden="false" customHeight="true" outlineLevel="0" collapsed="false"/>
    <row r="125" customFormat="false" ht="6" hidden="false" customHeight="true" outlineLevel="0" collapsed="false"/>
    <row r="128" customFormat="false" ht="6" hidden="false" customHeight="true" outlineLevel="0" collapsed="false"/>
    <row r="131" customFormat="false" ht="6" hidden="false" customHeight="true" outlineLevel="0" collapsed="false"/>
    <row r="135" customFormat="false" ht="8.1" hidden="false" customHeight="true" outlineLevel="0" collapsed="false"/>
  </sheetData>
  <mergeCells count="3">
    <mergeCell ref="A1:AD1"/>
    <mergeCell ref="A2:AD2"/>
    <mergeCell ref="A3:AD3"/>
  </mergeCells>
  <printOptions headings="false" gridLines="false" gridLinesSet="true" horizontalCentered="true" verticalCentered="false"/>
  <pageMargins left="0.25" right="0.25" top="0.7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135"/>
  <sheetViews>
    <sheetView showFormulas="false" showGridLines="fals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C31" activeCellId="0" sqref="C31 C31"/>
    </sheetView>
  </sheetViews>
  <sheetFormatPr defaultColWidth="9.70703125" defaultRowHeight="14.65" customHeight="true" zeroHeight="false" outlineLevelRow="0" outlineLevelCol="0"/>
  <cols>
    <col collapsed="false" customWidth="true" hidden="false" outlineLevel="0" max="2" min="1" style="0" width="1.7"/>
    <col collapsed="false" customWidth="true" hidden="false" outlineLevel="0" max="4" min="3" style="0" width="15.7"/>
    <col collapsed="false" customWidth="true" hidden="false" outlineLevel="0" max="5" min="5" style="0" width="10.71"/>
    <col collapsed="false" customWidth="true" hidden="false" outlineLevel="0" max="28" min="6" style="0" width="5.71"/>
    <col collapsed="false" customWidth="true" hidden="false" outlineLevel="0" max="30" min="29" style="0" width="8.7"/>
    <col collapsed="false" customWidth="true" hidden="false" outlineLevel="0" max="36" min="35" style="0" width="2.7"/>
    <col collapsed="false" customWidth="true" hidden="false" outlineLevel="0" max="37" min="37" style="0" width="3.7"/>
    <col collapsed="false" customWidth="true" hidden="false" outlineLevel="0" max="53" min="41" style="0" width="6.7"/>
    <col collapsed="false" customWidth="true" hidden="false" outlineLevel="0" max="55" min="54" style="0" width="7.7"/>
    <col collapsed="false" customWidth="true" hidden="false" outlineLevel="0" max="56" min="56" style="0" width="2.7"/>
  </cols>
  <sheetData>
    <row r="1" customFormat="false" ht="15" hidden="false" customHeight="true" outlineLevel="0" collapsed="false">
      <c r="A1" s="1" t="s">
        <v>70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2"/>
    </row>
    <row r="2" customFormat="false" ht="15" hidden="false" customHeight="true" outlineLevel="0" collapsed="false">
      <c r="A2" s="50" t="str">
        <f aca="false">'NNG-Dec'!A2</f>
        <v>DECEMBER, 2001 CASH FLOW - DIRECT METHOD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2"/>
    </row>
    <row r="3" customFormat="false" ht="15" hidden="false" customHeight="true" outlineLevel="0" collapsed="false">
      <c r="A3" s="51" t="str">
        <f aca="false">'NNG-Dec'!A3</f>
        <v>(Millions of Dollars)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2"/>
    </row>
    <row r="4" customFormat="false" ht="12" hidden="false" customHeight="true" outlineLevel="0" collapsed="false">
      <c r="A4" s="5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6"/>
      <c r="T4" s="7"/>
      <c r="U4" s="7"/>
      <c r="V4" s="7"/>
      <c r="W4" s="7"/>
      <c r="X4" s="2"/>
      <c r="Y4" s="2"/>
      <c r="Z4" s="2"/>
      <c r="AA4" s="2"/>
      <c r="AB4" s="2"/>
      <c r="AC4" s="2"/>
      <c r="AD4" s="2"/>
      <c r="AE4" s="2"/>
    </row>
    <row r="5" customFormat="false" ht="12" hidden="false" customHeight="true" outlineLevel="0" collapsed="false">
      <c r="A5" s="5"/>
      <c r="B5" s="8"/>
      <c r="C5" s="9"/>
      <c r="D5" s="9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10"/>
      <c r="S5" s="10"/>
      <c r="T5" s="11"/>
      <c r="U5" s="12"/>
      <c r="V5" s="11"/>
      <c r="W5" s="11"/>
      <c r="X5" s="10"/>
      <c r="Y5" s="10"/>
      <c r="Z5" s="10"/>
      <c r="AA5" s="13"/>
      <c r="AB5" s="14"/>
      <c r="AC5" s="2"/>
      <c r="AD5" s="2"/>
      <c r="AE5" s="2"/>
    </row>
    <row r="6" customFormat="false" ht="12" hidden="false" customHeight="true" outlineLevel="0" collapsed="false">
      <c r="A6" s="5"/>
      <c r="B6" s="8"/>
      <c r="C6" s="9"/>
      <c r="D6" s="9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10"/>
      <c r="S6" s="10"/>
      <c r="T6" s="11"/>
      <c r="U6" s="12"/>
      <c r="V6" s="11"/>
      <c r="W6" s="11"/>
      <c r="X6" s="10"/>
      <c r="Y6" s="10"/>
      <c r="Z6" s="10"/>
      <c r="AA6" s="13"/>
      <c r="AB6" s="14"/>
      <c r="AC6" s="2"/>
      <c r="AD6" s="2"/>
      <c r="AE6" s="2"/>
    </row>
    <row r="7" customFormat="false" ht="12" hidden="false" customHeight="true" outlineLevel="0" collapsed="false">
      <c r="A7" s="5"/>
      <c r="B7" s="8"/>
      <c r="C7" s="9"/>
      <c r="D7" s="9"/>
      <c r="E7" s="2"/>
      <c r="F7" s="52" t="n">
        <f aca="false">'NNG-Dec'!F7</f>
        <v>0</v>
      </c>
      <c r="G7" s="52" t="n">
        <f aca="false">'NNG-Dec'!G7</f>
        <v>0</v>
      </c>
      <c r="H7" s="52" t="n">
        <f aca="false">'NNG-Dec'!H7</f>
        <v>0</v>
      </c>
      <c r="I7" s="52" t="n">
        <f aca="false">'NNG-Dec'!I7</f>
        <v>0</v>
      </c>
      <c r="J7" s="52" t="n">
        <f aca="false">'NNG-Dec'!J7</f>
        <v>0</v>
      </c>
      <c r="K7" s="52" t="n">
        <f aca="false">'NNG-Dec'!K7</f>
        <v>0</v>
      </c>
      <c r="L7" s="52" t="n">
        <f aca="false">'NNG-Dec'!L7</f>
        <v>0</v>
      </c>
      <c r="M7" s="52" t="n">
        <f aca="false">'NNG-Dec'!M7</f>
        <v>0</v>
      </c>
      <c r="N7" s="52" t="n">
        <f aca="false">'NNG-Dec'!N7</f>
        <v>0</v>
      </c>
      <c r="O7" s="52" t="n">
        <f aca="false">'NNG-Dec'!O7</f>
        <v>0</v>
      </c>
      <c r="P7" s="52" t="n">
        <f aca="false">'NNG-Dec'!P7</f>
        <v>0</v>
      </c>
      <c r="Q7" s="52" t="n">
        <f aca="false">'NNG-Dec'!Q7</f>
        <v>0</v>
      </c>
      <c r="R7" s="52" t="n">
        <f aca="false">'NNG-Dec'!R7</f>
        <v>0</v>
      </c>
      <c r="S7" s="52" t="n">
        <f aca="false">'NNG-Dec'!S7</f>
        <v>0</v>
      </c>
      <c r="T7" s="52" t="n">
        <f aca="false">'NNG-Dec'!T7</f>
        <v>0</v>
      </c>
      <c r="U7" s="52" t="n">
        <f aca="false">'NNG-Dec'!U7</f>
        <v>0</v>
      </c>
      <c r="V7" s="52" t="n">
        <f aca="false">'NNG-Dec'!V7</f>
        <v>0</v>
      </c>
      <c r="W7" s="52" t="n">
        <f aca="false">'NNG-Dec'!W7</f>
        <v>0</v>
      </c>
      <c r="X7" s="52" t="str">
        <f aca="false">'NNG-Dec'!X7</f>
        <v>B.C.</v>
      </c>
      <c r="Y7" s="52" t="n">
        <f aca="false">'NNG-Dec'!Y7</f>
        <v>0</v>
      </c>
      <c r="Z7" s="52" t="n">
        <f aca="false">'NNG-Dec'!Z7</f>
        <v>0</v>
      </c>
      <c r="AA7" s="52" t="n">
        <f aca="false">'NNG-Dec'!AA7</f>
        <v>0</v>
      </c>
      <c r="AB7" s="52" t="n">
        <f aca="false">'NNG-Dec'!AB7</f>
        <v>0</v>
      </c>
      <c r="AC7" s="52"/>
      <c r="AD7" s="52" t="str">
        <f aca="false">'NNG-Dec'!AD7</f>
        <v>ACT.</v>
      </c>
      <c r="AE7" s="2"/>
    </row>
    <row r="8" customFormat="false" ht="15" hidden="false" customHeight="true" outlineLevel="0" collapsed="false">
      <c r="A8" s="2"/>
      <c r="B8" s="2"/>
      <c r="C8" s="2"/>
      <c r="D8" s="2"/>
      <c r="E8" s="5"/>
      <c r="F8" s="52" t="str">
        <f aca="false">'NNG-Dec'!F8</f>
        <v>Day</v>
      </c>
      <c r="G8" s="52" t="str">
        <f aca="false">'NNG-Dec'!G8</f>
        <v>Day</v>
      </c>
      <c r="H8" s="52" t="str">
        <f aca="false">'NNG-Dec'!H8</f>
        <v>Mon</v>
      </c>
      <c r="I8" s="52" t="str">
        <f aca="false">'NNG-Dec'!I8</f>
        <v>Tue</v>
      </c>
      <c r="J8" s="52" t="str">
        <f aca="false">'NNG-Dec'!J8</f>
        <v>Wed</v>
      </c>
      <c r="K8" s="52" t="str">
        <f aca="false">'NNG-Dec'!K8</f>
        <v>Thu</v>
      </c>
      <c r="L8" s="52" t="str">
        <f aca="false">'NNG-Dec'!L8</f>
        <v>Fri</v>
      </c>
      <c r="M8" s="52" t="str">
        <f aca="false">'NNG-Dec'!M8</f>
        <v>Mon</v>
      </c>
      <c r="N8" s="52" t="str">
        <f aca="false">'NNG-Dec'!N8</f>
        <v>Tue</v>
      </c>
      <c r="O8" s="52" t="str">
        <f aca="false">'NNG-Dec'!O8</f>
        <v>Wed</v>
      </c>
      <c r="P8" s="52" t="str">
        <f aca="false">'NNG-Dec'!P8</f>
        <v>Thu</v>
      </c>
      <c r="Q8" s="52" t="str">
        <f aca="false">'NNG-Dec'!Q8</f>
        <v>Fri</v>
      </c>
      <c r="R8" s="52" t="str">
        <f aca="false">'NNG-Dec'!R8</f>
        <v>Mon</v>
      </c>
      <c r="S8" s="52" t="str">
        <f aca="false">'NNG-Dec'!S8</f>
        <v>Tue</v>
      </c>
      <c r="T8" s="52" t="str">
        <f aca="false">'NNG-Dec'!T8</f>
        <v>Wed</v>
      </c>
      <c r="U8" s="52" t="str">
        <f aca="false">'NNG-Dec'!U8</f>
        <v>Thu</v>
      </c>
      <c r="V8" s="52" t="str">
        <f aca="false">'NNG-Dec'!V8</f>
        <v>Fri</v>
      </c>
      <c r="W8" s="52" t="str">
        <f aca="false">'NNG-Dec'!W8</f>
        <v>Mon</v>
      </c>
      <c r="X8" s="52" t="str">
        <f aca="false">'NNG-Dec'!X8</f>
        <v>Tue</v>
      </c>
      <c r="Y8" s="52" t="str">
        <f aca="false">'NNG-Dec'!Y8</f>
        <v>Wed</v>
      </c>
      <c r="Z8" s="52" t="str">
        <f aca="false">'NNG-Dec'!Z8</f>
        <v>Thu</v>
      </c>
      <c r="AA8" s="52" t="str">
        <f aca="false">'NNG-Dec'!AA8</f>
        <v>Fri</v>
      </c>
      <c r="AB8" s="52" t="str">
        <f aca="false">'NNG-Dec'!AB8</f>
        <v>Mon</v>
      </c>
      <c r="AC8" s="52" t="str">
        <f aca="false">'NNG-Dec'!AC8</f>
        <v>DEC.</v>
      </c>
      <c r="AD8" s="52" t="str">
        <f aca="false">'NNG-Dec'!AD8</f>
        <v>12/1 Thru</v>
      </c>
      <c r="AE8" s="2"/>
    </row>
    <row r="9" customFormat="false" ht="15" hidden="false" customHeight="true" outlineLevel="0" collapsed="false">
      <c r="A9" s="2"/>
      <c r="B9" s="2"/>
      <c r="C9" s="15"/>
      <c r="D9" s="2"/>
      <c r="E9" s="16"/>
      <c r="F9" s="53" t="str">
        <f aca="false">'NNG-Dec'!F9</f>
        <v>0/0</v>
      </c>
      <c r="G9" s="53" t="str">
        <f aca="false">'NNG-Dec'!G9</f>
        <v>0/0</v>
      </c>
      <c r="H9" s="53" t="str">
        <f aca="false">'NNG-Dec'!H9</f>
        <v>12/3</v>
      </c>
      <c r="I9" s="53" t="str">
        <f aca="false">'NNG-Dec'!I9</f>
        <v>12/4</v>
      </c>
      <c r="J9" s="53" t="str">
        <f aca="false">'NNG-Dec'!J9</f>
        <v>12/5</v>
      </c>
      <c r="K9" s="53" t="str">
        <f aca="false">'NNG-Dec'!K9</f>
        <v>12/6</v>
      </c>
      <c r="L9" s="53" t="str">
        <f aca="false">'NNG-Dec'!L9</f>
        <v>12/7</v>
      </c>
      <c r="M9" s="53" t="str">
        <f aca="false">'NNG-Dec'!M9</f>
        <v>12/10</v>
      </c>
      <c r="N9" s="53" t="str">
        <f aca="false">'NNG-Dec'!N9</f>
        <v>12/11</v>
      </c>
      <c r="O9" s="53" t="str">
        <f aca="false">'NNG-Dec'!O9</f>
        <v>12/12</v>
      </c>
      <c r="P9" s="53" t="str">
        <f aca="false">'NNG-Dec'!P9</f>
        <v>12/13</v>
      </c>
      <c r="Q9" s="53" t="str">
        <f aca="false">'NNG-Dec'!Q9</f>
        <v>12/14</v>
      </c>
      <c r="R9" s="53" t="str">
        <f aca="false">'NNG-Dec'!R9</f>
        <v>12/17</v>
      </c>
      <c r="S9" s="53" t="str">
        <f aca="false">'NNG-Dec'!S9</f>
        <v>12/18</v>
      </c>
      <c r="T9" s="53" t="str">
        <f aca="false">'NNG-Dec'!T9</f>
        <v>12/19</v>
      </c>
      <c r="U9" s="53" t="str">
        <f aca="false">'NNG-Dec'!U9</f>
        <v>12/20</v>
      </c>
      <c r="V9" s="53" t="str">
        <f aca="false">'NNG-Dec'!V9</f>
        <v>12/21</v>
      </c>
      <c r="W9" s="53" t="str">
        <f aca="false">'NNG-Dec'!W9</f>
        <v>12/24</v>
      </c>
      <c r="X9" s="53" t="str">
        <f aca="false">'NNG-Dec'!X9</f>
        <v>12/25</v>
      </c>
      <c r="Y9" s="53" t="str">
        <f aca="false">'NNG-Dec'!Y9</f>
        <v>12/26</v>
      </c>
      <c r="Z9" s="53" t="str">
        <f aca="false">'NNG-Dec'!Z9</f>
        <v>12/27</v>
      </c>
      <c r="AA9" s="53" t="str">
        <f aca="false">'NNG-Dec'!AA9</f>
        <v>12/28</v>
      </c>
      <c r="AB9" s="53" t="str">
        <f aca="false">'NNG-Dec'!AB9</f>
        <v>12/31</v>
      </c>
      <c r="AC9" s="53" t="str">
        <f aca="false">'NNG-Dec'!AC9</f>
        <v>TOTAL</v>
      </c>
      <c r="AD9" s="53" t="str">
        <f aca="false">'NNG-Dec'!AD9</f>
        <v>12/13</v>
      </c>
      <c r="AE9" s="2"/>
    </row>
    <row r="10" customFormat="false" ht="15" hidden="false" customHeight="true" outlineLevel="0" collapsed="false">
      <c r="A10" s="20" t="s">
        <v>37</v>
      </c>
      <c r="B10" s="21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3" t="s">
        <v>38</v>
      </c>
      <c r="AD10" s="2"/>
      <c r="AE10" s="2"/>
    </row>
    <row r="11" customFormat="false" ht="15" hidden="false" customHeight="true" outlineLevel="0" collapsed="false">
      <c r="A11" s="21"/>
      <c r="B11" s="15" t="s">
        <v>39</v>
      </c>
      <c r="C11" s="2"/>
      <c r="D11" s="2"/>
      <c r="E11" s="2"/>
      <c r="F11" s="24" t="s">
        <v>40</v>
      </c>
      <c r="G11" s="24" t="s">
        <v>40</v>
      </c>
      <c r="H11" s="25" t="n">
        <v>0</v>
      </c>
      <c r="I11" s="25" t="n">
        <v>0</v>
      </c>
      <c r="J11" s="25" t="n">
        <v>0</v>
      </c>
      <c r="K11" s="25" t="n">
        <v>0</v>
      </c>
      <c r="L11" s="25" t="n">
        <v>0</v>
      </c>
      <c r="M11" s="25" t="n">
        <v>0</v>
      </c>
      <c r="N11" s="25" t="n">
        <v>0</v>
      </c>
      <c r="O11" s="25" t="n">
        <v>0</v>
      </c>
      <c r="P11" s="25" t="n">
        <v>0</v>
      </c>
      <c r="Q11" s="25" t="n">
        <v>0</v>
      </c>
      <c r="R11" s="25" t="n">
        <v>0</v>
      </c>
      <c r="S11" s="25" t="n">
        <v>0</v>
      </c>
      <c r="T11" s="25" t="n">
        <v>0</v>
      </c>
      <c r="U11" s="25" t="n">
        <v>0</v>
      </c>
      <c r="V11" s="25" t="n">
        <v>0</v>
      </c>
      <c r="W11" s="25" t="n">
        <v>0</v>
      </c>
      <c r="X11" s="24" t="s">
        <v>40</v>
      </c>
      <c r="Y11" s="25" t="n">
        <v>0</v>
      </c>
      <c r="Z11" s="25" t="n">
        <v>0</v>
      </c>
      <c r="AA11" s="25" t="n">
        <v>0</v>
      </c>
      <c r="AB11" s="27" t="n">
        <f aca="false">AC11-SUM(F11:AA11)</f>
        <v>0</v>
      </c>
      <c r="AC11" s="25" t="n">
        <v>0</v>
      </c>
      <c r="AD11" s="29" t="n">
        <f aca="false">SUM(F11:Q11)</f>
        <v>0</v>
      </c>
      <c r="AE11" s="2"/>
    </row>
    <row r="12" customFormat="false" ht="15" hidden="false" customHeight="true" outlineLevel="0" collapsed="false">
      <c r="A12" s="21"/>
      <c r="B12" s="15"/>
      <c r="C12" s="15" t="s">
        <v>42</v>
      </c>
      <c r="D12" s="2"/>
      <c r="E12" s="2"/>
      <c r="F12" s="24" t="s">
        <v>40</v>
      </c>
      <c r="G12" s="24" t="s">
        <v>40</v>
      </c>
      <c r="H12" s="25" t="n">
        <v>0</v>
      </c>
      <c r="I12" s="25" t="n">
        <v>0</v>
      </c>
      <c r="J12" s="25" t="n">
        <v>0</v>
      </c>
      <c r="K12" s="25" t="n">
        <v>0</v>
      </c>
      <c r="L12" s="25" t="n">
        <v>0</v>
      </c>
      <c r="M12" s="25" t="n">
        <v>0</v>
      </c>
      <c r="N12" s="25" t="n">
        <v>0</v>
      </c>
      <c r="O12" s="25" t="n">
        <v>0</v>
      </c>
      <c r="P12" s="25" t="n">
        <v>0</v>
      </c>
      <c r="Q12" s="25" t="n">
        <v>0</v>
      </c>
      <c r="R12" s="25" t="n">
        <v>0</v>
      </c>
      <c r="S12" s="25" t="n">
        <v>0</v>
      </c>
      <c r="T12" s="25" t="n">
        <v>0</v>
      </c>
      <c r="U12" s="25" t="n">
        <v>0</v>
      </c>
      <c r="V12" s="25" t="n">
        <v>0</v>
      </c>
      <c r="W12" s="25" t="n">
        <v>0</v>
      </c>
      <c r="X12" s="24" t="s">
        <v>40</v>
      </c>
      <c r="Y12" s="25" t="n">
        <v>0</v>
      </c>
      <c r="Z12" s="25" t="n">
        <v>0</v>
      </c>
      <c r="AA12" s="25" t="n">
        <v>0</v>
      </c>
      <c r="AB12" s="27" t="n">
        <f aca="false">AC12-SUM(F12:AA12)</f>
        <v>0</v>
      </c>
      <c r="AC12" s="25" t="n">
        <v>0</v>
      </c>
      <c r="AD12" s="29" t="n">
        <f aca="false">SUM(F12:Q12)</f>
        <v>0</v>
      </c>
      <c r="AE12" s="2"/>
    </row>
    <row r="13" customFormat="false" ht="15" hidden="false" customHeight="true" outlineLevel="0" collapsed="false">
      <c r="A13" s="21"/>
      <c r="B13" s="15"/>
      <c r="C13" s="15" t="s">
        <v>406</v>
      </c>
      <c r="D13" s="2"/>
      <c r="E13" s="2"/>
      <c r="F13" s="24" t="s">
        <v>40</v>
      </c>
      <c r="G13" s="24" t="s">
        <v>40</v>
      </c>
      <c r="H13" s="25" t="n">
        <v>0</v>
      </c>
      <c r="I13" s="25" t="n">
        <v>0</v>
      </c>
      <c r="J13" s="25" t="n">
        <v>0</v>
      </c>
      <c r="K13" s="25" t="n">
        <v>0</v>
      </c>
      <c r="L13" s="25" t="n">
        <v>0</v>
      </c>
      <c r="M13" s="25" t="n">
        <v>0</v>
      </c>
      <c r="N13" s="25" t="n">
        <v>0</v>
      </c>
      <c r="O13" s="25" t="n">
        <v>0</v>
      </c>
      <c r="P13" s="25" t="n">
        <v>0</v>
      </c>
      <c r="Q13" s="25" t="n">
        <v>0</v>
      </c>
      <c r="R13" s="25" t="n">
        <v>0</v>
      </c>
      <c r="S13" s="25" t="n">
        <v>0</v>
      </c>
      <c r="T13" s="25" t="n">
        <v>0</v>
      </c>
      <c r="U13" s="25" t="n">
        <v>0</v>
      </c>
      <c r="V13" s="25" t="n">
        <v>0</v>
      </c>
      <c r="W13" s="25" t="n">
        <v>0</v>
      </c>
      <c r="X13" s="24" t="s">
        <v>40</v>
      </c>
      <c r="Y13" s="25" t="n">
        <v>0</v>
      </c>
      <c r="Z13" s="25" t="n">
        <v>0</v>
      </c>
      <c r="AA13" s="25" t="n">
        <v>0</v>
      </c>
      <c r="AB13" s="27" t="n">
        <f aca="false">AC13-SUM(F13:AA13)</f>
        <v>0</v>
      </c>
      <c r="AC13" s="25" t="n">
        <v>0</v>
      </c>
      <c r="AD13" s="29" t="n">
        <f aca="false">SUM(F13:Q13)</f>
        <v>0</v>
      </c>
      <c r="AE13" s="2"/>
    </row>
    <row r="14" customFormat="false" ht="15" hidden="false" customHeight="true" outlineLevel="0" collapsed="false">
      <c r="A14" s="21"/>
      <c r="B14" s="15" t="s">
        <v>72</v>
      </c>
      <c r="C14" s="2"/>
      <c r="D14" s="2"/>
      <c r="E14" s="2"/>
      <c r="F14" s="24" t="s">
        <v>40</v>
      </c>
      <c r="G14" s="24" t="s">
        <v>40</v>
      </c>
      <c r="H14" s="25" t="n">
        <v>0</v>
      </c>
      <c r="I14" s="25" t="n">
        <v>0</v>
      </c>
      <c r="J14" s="25" t="n">
        <v>0</v>
      </c>
      <c r="K14" s="25" t="n">
        <v>0</v>
      </c>
      <c r="L14" s="25" t="n">
        <v>0</v>
      </c>
      <c r="M14" s="25" t="n">
        <v>0</v>
      </c>
      <c r="N14" s="25" t="n">
        <v>0</v>
      </c>
      <c r="O14" s="25" t="n">
        <v>0</v>
      </c>
      <c r="P14" s="25" t="n">
        <v>0</v>
      </c>
      <c r="Q14" s="25" t="n">
        <v>0</v>
      </c>
      <c r="R14" s="25" t="n">
        <v>0</v>
      </c>
      <c r="S14" s="25" t="n">
        <v>0</v>
      </c>
      <c r="T14" s="25" t="n">
        <v>0</v>
      </c>
      <c r="U14" s="25" t="n">
        <v>0</v>
      </c>
      <c r="V14" s="25" t="n">
        <v>0</v>
      </c>
      <c r="W14" s="25" t="n">
        <v>0</v>
      </c>
      <c r="X14" s="24" t="s">
        <v>40</v>
      </c>
      <c r="Y14" s="25" t="n">
        <v>0</v>
      </c>
      <c r="Z14" s="25" t="n">
        <v>0</v>
      </c>
      <c r="AA14" s="25" t="n">
        <v>0</v>
      </c>
      <c r="AB14" s="27" t="n">
        <f aca="false">AC14-SUM(F14:AA14)</f>
        <v>0</v>
      </c>
      <c r="AC14" s="25" t="n">
        <v>0</v>
      </c>
      <c r="AD14" s="29" t="n">
        <f aca="false">SUM(F14:Q14)</f>
        <v>0</v>
      </c>
      <c r="AE14" s="2"/>
    </row>
    <row r="15" customFormat="false" ht="15" hidden="false" customHeight="true" outlineLevel="0" collapsed="false">
      <c r="A15" s="21"/>
      <c r="B15" s="15" t="s">
        <v>73</v>
      </c>
      <c r="C15" s="2"/>
      <c r="D15" s="2"/>
      <c r="E15" s="2"/>
      <c r="F15" s="24" t="s">
        <v>40</v>
      </c>
      <c r="G15" s="24" t="s">
        <v>40</v>
      </c>
      <c r="H15" s="25" t="n">
        <v>0</v>
      </c>
      <c r="I15" s="25" t="n">
        <v>0</v>
      </c>
      <c r="J15" s="25" t="n">
        <v>0</v>
      </c>
      <c r="K15" s="25" t="n">
        <v>0</v>
      </c>
      <c r="L15" s="25" t="n">
        <v>0</v>
      </c>
      <c r="M15" s="25" t="n">
        <v>0</v>
      </c>
      <c r="N15" s="25" t="n">
        <v>0</v>
      </c>
      <c r="O15" s="25" t="n">
        <v>0</v>
      </c>
      <c r="P15" s="25" t="n">
        <v>0</v>
      </c>
      <c r="Q15" s="25" t="n">
        <v>0</v>
      </c>
      <c r="R15" s="25" t="n">
        <v>0</v>
      </c>
      <c r="S15" s="25" t="n">
        <v>0</v>
      </c>
      <c r="T15" s="25" t="n">
        <v>0</v>
      </c>
      <c r="U15" s="25" t="n">
        <v>0</v>
      </c>
      <c r="V15" s="25" t="n">
        <v>0</v>
      </c>
      <c r="W15" s="25" t="n">
        <v>0</v>
      </c>
      <c r="X15" s="24" t="s">
        <v>40</v>
      </c>
      <c r="Y15" s="25" t="n">
        <v>0</v>
      </c>
      <c r="Z15" s="25" t="n">
        <v>0</v>
      </c>
      <c r="AA15" s="25" t="n">
        <v>0</v>
      </c>
      <c r="AB15" s="27" t="n">
        <f aca="false">AC15-SUM(F15:AA15)</f>
        <v>0</v>
      </c>
      <c r="AC15" s="25" t="n">
        <v>0</v>
      </c>
      <c r="AD15" s="29" t="n">
        <f aca="false">SUM(F15:Q15)</f>
        <v>0</v>
      </c>
      <c r="AE15" s="2"/>
    </row>
    <row r="16" customFormat="false" ht="15" hidden="false" customHeight="true" outlineLevel="0" collapsed="false">
      <c r="A16" s="21"/>
      <c r="B16" s="15" t="s">
        <v>74</v>
      </c>
      <c r="C16" s="2"/>
      <c r="D16" s="2"/>
      <c r="E16" s="2"/>
      <c r="F16" s="24" t="s">
        <v>40</v>
      </c>
      <c r="G16" s="24" t="s">
        <v>40</v>
      </c>
      <c r="H16" s="25" t="n">
        <v>0</v>
      </c>
      <c r="I16" s="25" t="n">
        <v>0</v>
      </c>
      <c r="J16" s="25" t="n">
        <v>0</v>
      </c>
      <c r="K16" s="25" t="n">
        <v>0</v>
      </c>
      <c r="L16" s="25" t="n">
        <v>0</v>
      </c>
      <c r="M16" s="25" t="n">
        <v>0</v>
      </c>
      <c r="N16" s="25" t="n">
        <v>0</v>
      </c>
      <c r="O16" s="25" t="n">
        <v>0</v>
      </c>
      <c r="P16" s="25" t="n">
        <v>0</v>
      </c>
      <c r="Q16" s="25" t="n">
        <v>0</v>
      </c>
      <c r="R16" s="25" t="n">
        <v>0</v>
      </c>
      <c r="S16" s="25" t="n">
        <v>0</v>
      </c>
      <c r="T16" s="25" t="n">
        <v>0</v>
      </c>
      <c r="U16" s="25" t="n">
        <v>0</v>
      </c>
      <c r="V16" s="25" t="n">
        <v>0</v>
      </c>
      <c r="W16" s="25" t="n">
        <v>0</v>
      </c>
      <c r="X16" s="24" t="s">
        <v>40</v>
      </c>
      <c r="Y16" s="25" t="n">
        <v>0</v>
      </c>
      <c r="Z16" s="25" t="n">
        <v>0</v>
      </c>
      <c r="AA16" s="25" t="n">
        <v>0</v>
      </c>
      <c r="AB16" s="27" t="n">
        <f aca="false">AC16-SUM(F16:AA16)</f>
        <v>0</v>
      </c>
      <c r="AC16" s="25" t="n">
        <v>0</v>
      </c>
      <c r="AD16" s="29" t="n">
        <f aca="false">SUM(F16:Q16)</f>
        <v>0</v>
      </c>
      <c r="AE16" s="2"/>
    </row>
    <row r="17" customFormat="false" ht="15" hidden="false" customHeight="true" outlineLevel="0" collapsed="false">
      <c r="A17" s="21"/>
      <c r="B17" s="15" t="s">
        <v>74</v>
      </c>
      <c r="C17" s="2"/>
      <c r="D17" s="2"/>
      <c r="E17" s="2"/>
      <c r="F17" s="24" t="s">
        <v>40</v>
      </c>
      <c r="G17" s="24" t="s">
        <v>40</v>
      </c>
      <c r="H17" s="25" t="n">
        <v>0</v>
      </c>
      <c r="I17" s="25" t="n">
        <v>0</v>
      </c>
      <c r="J17" s="25" t="n">
        <v>0</v>
      </c>
      <c r="K17" s="25" t="n">
        <v>0</v>
      </c>
      <c r="L17" s="25" t="n">
        <v>0</v>
      </c>
      <c r="M17" s="25" t="n">
        <v>0</v>
      </c>
      <c r="N17" s="25" t="n">
        <v>0</v>
      </c>
      <c r="O17" s="25" t="n">
        <v>0</v>
      </c>
      <c r="P17" s="25" t="n">
        <v>0</v>
      </c>
      <c r="Q17" s="25" t="n">
        <v>0</v>
      </c>
      <c r="R17" s="25" t="n">
        <v>0</v>
      </c>
      <c r="S17" s="25" t="n">
        <v>0</v>
      </c>
      <c r="T17" s="25" t="n">
        <v>0</v>
      </c>
      <c r="U17" s="25" t="n">
        <v>0</v>
      </c>
      <c r="V17" s="25" t="n">
        <v>0</v>
      </c>
      <c r="W17" s="25" t="n">
        <v>0</v>
      </c>
      <c r="X17" s="24" t="s">
        <v>40</v>
      </c>
      <c r="Y17" s="25" t="n">
        <v>0</v>
      </c>
      <c r="Z17" s="25" t="n">
        <v>0</v>
      </c>
      <c r="AA17" s="25" t="n">
        <v>0</v>
      </c>
      <c r="AB17" s="27" t="n">
        <f aca="false">AC17-SUM(F17:AA17)</f>
        <v>0</v>
      </c>
      <c r="AC17" s="25" t="n">
        <v>0</v>
      </c>
      <c r="AD17" s="29" t="n">
        <f aca="false">SUM(F17:Q17)</f>
        <v>0</v>
      </c>
      <c r="AE17" s="2"/>
    </row>
    <row r="18" customFormat="false" ht="15" hidden="false" customHeight="true" outlineLevel="0" collapsed="false">
      <c r="A18" s="21"/>
      <c r="B18" s="15" t="s">
        <v>74</v>
      </c>
      <c r="C18" s="2"/>
      <c r="D18" s="2"/>
      <c r="E18" s="2"/>
      <c r="F18" s="24" t="s">
        <v>40</v>
      </c>
      <c r="G18" s="24" t="s">
        <v>40</v>
      </c>
      <c r="H18" s="25" t="n">
        <v>0</v>
      </c>
      <c r="I18" s="25" t="n">
        <v>0</v>
      </c>
      <c r="J18" s="25" t="n">
        <v>0</v>
      </c>
      <c r="K18" s="25" t="n">
        <v>0</v>
      </c>
      <c r="L18" s="25" t="n">
        <v>0</v>
      </c>
      <c r="M18" s="25" t="n">
        <v>0</v>
      </c>
      <c r="N18" s="25" t="n">
        <v>0</v>
      </c>
      <c r="O18" s="25" t="n">
        <v>0</v>
      </c>
      <c r="P18" s="25" t="n">
        <v>0</v>
      </c>
      <c r="Q18" s="25" t="n">
        <v>0</v>
      </c>
      <c r="R18" s="25" t="n">
        <v>0</v>
      </c>
      <c r="S18" s="25" t="n">
        <v>0</v>
      </c>
      <c r="T18" s="25" t="n">
        <v>0</v>
      </c>
      <c r="U18" s="25" t="n">
        <v>0</v>
      </c>
      <c r="V18" s="25" t="n">
        <v>0</v>
      </c>
      <c r="W18" s="25" t="n">
        <v>0</v>
      </c>
      <c r="X18" s="24" t="s">
        <v>40</v>
      </c>
      <c r="Y18" s="25" t="n">
        <v>0</v>
      </c>
      <c r="Z18" s="25" t="n">
        <v>0</v>
      </c>
      <c r="AA18" s="25" t="n">
        <v>0</v>
      </c>
      <c r="AB18" s="27" t="n">
        <f aca="false">AC18-SUM(F18:AA18)</f>
        <v>0</v>
      </c>
      <c r="AC18" s="25" t="n">
        <v>0</v>
      </c>
      <c r="AD18" s="29" t="n">
        <f aca="false">SUM(F18:Q18)</f>
        <v>0</v>
      </c>
      <c r="AE18" s="2"/>
    </row>
    <row r="19" customFormat="false" ht="15" hidden="false" customHeight="true" outlineLevel="0" collapsed="false">
      <c r="A19" s="21"/>
      <c r="B19" s="15" t="s">
        <v>76</v>
      </c>
      <c r="C19" s="2"/>
      <c r="D19" s="2"/>
      <c r="E19" s="2"/>
      <c r="F19" s="24" t="s">
        <v>40</v>
      </c>
      <c r="G19" s="24" t="s">
        <v>40</v>
      </c>
      <c r="H19" s="25" t="n">
        <v>0</v>
      </c>
      <c r="I19" s="25" t="n">
        <v>0</v>
      </c>
      <c r="J19" s="25" t="n">
        <v>0</v>
      </c>
      <c r="K19" s="25" t="n">
        <v>0</v>
      </c>
      <c r="L19" s="25" t="n">
        <v>0</v>
      </c>
      <c r="M19" s="25" t="n">
        <v>0</v>
      </c>
      <c r="N19" s="25" t="n">
        <v>0</v>
      </c>
      <c r="O19" s="25" t="n">
        <v>0</v>
      </c>
      <c r="P19" s="25" t="n">
        <v>0</v>
      </c>
      <c r="Q19" s="25" t="n">
        <v>0</v>
      </c>
      <c r="R19" s="25" t="n">
        <v>0</v>
      </c>
      <c r="S19" s="25" t="n">
        <v>0</v>
      </c>
      <c r="T19" s="25" t="n">
        <v>0</v>
      </c>
      <c r="U19" s="25" t="n">
        <v>0</v>
      </c>
      <c r="V19" s="25" t="n">
        <v>0</v>
      </c>
      <c r="W19" s="25" t="n">
        <v>0</v>
      </c>
      <c r="X19" s="24" t="s">
        <v>40</v>
      </c>
      <c r="Y19" s="25" t="n">
        <v>0</v>
      </c>
      <c r="Z19" s="25" t="n">
        <v>0</v>
      </c>
      <c r="AA19" s="25" t="n">
        <v>0</v>
      </c>
      <c r="AB19" s="27" t="n">
        <f aca="false">AC19-SUM(F19:AA19)</f>
        <v>0</v>
      </c>
      <c r="AC19" s="25" t="n">
        <v>0</v>
      </c>
      <c r="AD19" s="29" t="n">
        <f aca="false">SUM(F19:Q19)</f>
        <v>0</v>
      </c>
      <c r="AE19" s="2"/>
    </row>
    <row r="20" customFormat="false" ht="15" hidden="false" customHeight="true" outlineLevel="0" collapsed="false">
      <c r="A20" s="21"/>
      <c r="B20" s="15" t="s">
        <v>65</v>
      </c>
      <c r="C20" s="2"/>
      <c r="D20" s="2"/>
      <c r="E20" s="2"/>
      <c r="F20" s="32" t="s">
        <v>40</v>
      </c>
      <c r="G20" s="32" t="s">
        <v>40</v>
      </c>
      <c r="H20" s="33" t="n">
        <v>0</v>
      </c>
      <c r="I20" s="33" t="n">
        <v>0</v>
      </c>
      <c r="J20" s="33" t="n">
        <v>0</v>
      </c>
      <c r="K20" s="33" t="n">
        <v>0</v>
      </c>
      <c r="L20" s="33" t="n">
        <v>0</v>
      </c>
      <c r="M20" s="33" t="n">
        <v>0</v>
      </c>
      <c r="N20" s="33" t="n">
        <v>0</v>
      </c>
      <c r="O20" s="33" t="n">
        <v>0</v>
      </c>
      <c r="P20" s="33" t="n">
        <v>0</v>
      </c>
      <c r="Q20" s="33" t="n">
        <v>0</v>
      </c>
      <c r="R20" s="33" t="n">
        <v>0</v>
      </c>
      <c r="S20" s="33" t="n">
        <v>0</v>
      </c>
      <c r="T20" s="33" t="n">
        <v>0</v>
      </c>
      <c r="U20" s="33" t="n">
        <v>0</v>
      </c>
      <c r="V20" s="33" t="n">
        <v>0</v>
      </c>
      <c r="W20" s="33" t="n">
        <v>0</v>
      </c>
      <c r="X20" s="32" t="s">
        <v>40</v>
      </c>
      <c r="Y20" s="33" t="n">
        <v>0</v>
      </c>
      <c r="Z20" s="33" t="n">
        <v>0</v>
      </c>
      <c r="AA20" s="33" t="n">
        <v>0</v>
      </c>
      <c r="AB20" s="34" t="n">
        <f aca="false">AC20-SUM(F20:AA20)</f>
        <v>0</v>
      </c>
      <c r="AC20" s="33" t="n">
        <v>0</v>
      </c>
      <c r="AD20" s="35" t="n">
        <f aca="false">SUM(F20:Q20)</f>
        <v>0</v>
      </c>
      <c r="AE20" s="2"/>
    </row>
    <row r="21" customFormat="false" ht="3.95" hidden="false" customHeight="true" outlineLevel="0" collapsed="false">
      <c r="A21" s="21"/>
      <c r="B21" s="2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36"/>
      <c r="R21" s="36"/>
      <c r="S21" s="36"/>
      <c r="T21" s="36"/>
      <c r="U21" s="36"/>
      <c r="V21" s="36"/>
      <c r="W21" s="36"/>
      <c r="X21" s="36"/>
      <c r="Y21" s="2"/>
      <c r="Z21" s="36"/>
      <c r="AA21" s="36"/>
      <c r="AB21" s="36"/>
      <c r="AC21" s="36"/>
      <c r="AD21" s="22"/>
      <c r="AE21" s="2"/>
    </row>
    <row r="22" customFormat="false" ht="15" hidden="false" customHeight="true" outlineLevel="0" collapsed="false">
      <c r="A22" s="21"/>
      <c r="B22" s="21"/>
      <c r="C22" s="20" t="s">
        <v>50</v>
      </c>
      <c r="D22" s="2"/>
      <c r="E22" s="2"/>
      <c r="F22" s="37" t="n">
        <f aca="false">SUM(F11:F20)</f>
        <v>0</v>
      </c>
      <c r="G22" s="37" t="n">
        <f aca="false">SUM(G11:G20)</f>
        <v>0</v>
      </c>
      <c r="H22" s="37" t="n">
        <f aca="false">SUM(H11:H20)</f>
        <v>0</v>
      </c>
      <c r="I22" s="37" t="n">
        <f aca="false">SUM(I11:I20)</f>
        <v>0</v>
      </c>
      <c r="J22" s="37" t="n">
        <f aca="false">SUM(J11:J20)</f>
        <v>0</v>
      </c>
      <c r="K22" s="37" t="n">
        <f aca="false">SUM(K11:K20)</f>
        <v>0</v>
      </c>
      <c r="L22" s="37" t="n">
        <f aca="false">SUM(L11:L20)</f>
        <v>0</v>
      </c>
      <c r="M22" s="37" t="n">
        <f aca="false">SUM(M11:M20)</f>
        <v>0</v>
      </c>
      <c r="N22" s="37" t="n">
        <f aca="false">SUM(N11:N20)</f>
        <v>0</v>
      </c>
      <c r="O22" s="37" t="n">
        <f aca="false">SUM(O11:O20)</f>
        <v>0</v>
      </c>
      <c r="P22" s="37" t="n">
        <f aca="false">SUM(P11:P20)</f>
        <v>0</v>
      </c>
      <c r="Q22" s="37" t="n">
        <f aca="false">SUM(Q11:Q20)</f>
        <v>0</v>
      </c>
      <c r="R22" s="37" t="n">
        <f aca="false">SUM(R11:R20)</f>
        <v>0</v>
      </c>
      <c r="S22" s="37" t="n">
        <f aca="false">SUM(S11:S20)</f>
        <v>0</v>
      </c>
      <c r="T22" s="37" t="n">
        <f aca="false">SUM(T11:T20)</f>
        <v>0</v>
      </c>
      <c r="U22" s="37" t="n">
        <f aca="false">SUM(U11:U20)</f>
        <v>0</v>
      </c>
      <c r="V22" s="37" t="n">
        <f aca="false">SUM(V11:V20)</f>
        <v>0</v>
      </c>
      <c r="W22" s="37" t="n">
        <f aca="false">SUM(W11:W20)</f>
        <v>0</v>
      </c>
      <c r="X22" s="37" t="n">
        <f aca="false">SUM(X11:X20)</f>
        <v>0</v>
      </c>
      <c r="Y22" s="37" t="n">
        <f aca="false">SUM(Y11:Y20)</f>
        <v>0</v>
      </c>
      <c r="Z22" s="37" t="n">
        <f aca="false">SUM(Z11:Z20)</f>
        <v>0</v>
      </c>
      <c r="AA22" s="37" t="n">
        <f aca="false">SUM(AA11:AA20)</f>
        <v>0</v>
      </c>
      <c r="AB22" s="37" t="n">
        <f aca="false">SUM(AB11:AB20)</f>
        <v>0</v>
      </c>
      <c r="AC22" s="37" t="n">
        <f aca="false">SUM(AC11:AC20)</f>
        <v>0</v>
      </c>
      <c r="AD22" s="37" t="n">
        <f aca="false">SUM(AD11:AD20)</f>
        <v>0</v>
      </c>
      <c r="AE22" s="2"/>
    </row>
    <row r="23" customFormat="false" ht="15" hidden="false" customHeight="true" outlineLevel="0" collapsed="false">
      <c r="A23" s="21"/>
      <c r="B23" s="2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2"/>
      <c r="AE23" s="2"/>
    </row>
    <row r="24" customFormat="false" ht="15" hidden="false" customHeight="true" outlineLevel="0" collapsed="false">
      <c r="A24" s="20" t="s">
        <v>51</v>
      </c>
      <c r="B24" s="21"/>
      <c r="C24" s="2"/>
      <c r="D24" s="2"/>
      <c r="E24" s="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"/>
    </row>
    <row r="25" customFormat="false" ht="15" hidden="false" customHeight="true" outlineLevel="0" collapsed="false">
      <c r="A25" s="21"/>
      <c r="B25" s="15" t="s">
        <v>77</v>
      </c>
      <c r="C25" s="2"/>
      <c r="D25" s="2"/>
      <c r="E25" s="2"/>
      <c r="F25" s="24" t="s">
        <v>40</v>
      </c>
      <c r="G25" s="24" t="s">
        <v>40</v>
      </c>
      <c r="H25" s="25" t="n">
        <v>0</v>
      </c>
      <c r="I25" s="25" t="n">
        <v>0</v>
      </c>
      <c r="J25" s="25" t="n">
        <v>0</v>
      </c>
      <c r="K25" s="25" t="n">
        <v>0</v>
      </c>
      <c r="L25" s="25" t="n">
        <v>0</v>
      </c>
      <c r="M25" s="25" t="n">
        <v>0</v>
      </c>
      <c r="N25" s="25" t="n">
        <v>0</v>
      </c>
      <c r="O25" s="25" t="n">
        <v>0</v>
      </c>
      <c r="P25" s="25" t="n">
        <v>0</v>
      </c>
      <c r="Q25" s="25" t="n">
        <v>0</v>
      </c>
      <c r="R25" s="25" t="n">
        <v>0</v>
      </c>
      <c r="S25" s="25" t="n">
        <v>0</v>
      </c>
      <c r="T25" s="25" t="n">
        <v>0</v>
      </c>
      <c r="U25" s="25" t="n">
        <v>0</v>
      </c>
      <c r="V25" s="25" t="n">
        <v>0</v>
      </c>
      <c r="W25" s="25" t="n">
        <v>0</v>
      </c>
      <c r="X25" s="24" t="s">
        <v>40</v>
      </c>
      <c r="Y25" s="25" t="n">
        <v>0</v>
      </c>
      <c r="Z25" s="25" t="n">
        <v>0</v>
      </c>
      <c r="AA25" s="25" t="n">
        <v>0</v>
      </c>
      <c r="AB25" s="27" t="n">
        <f aca="false">AC25-SUM(F25:AA25)</f>
        <v>0</v>
      </c>
      <c r="AC25" s="25" t="n">
        <v>0</v>
      </c>
      <c r="AD25" s="29" t="n">
        <f aca="false">SUM(F25:Q25)</f>
        <v>0</v>
      </c>
      <c r="AE25" s="2"/>
    </row>
    <row r="26" customFormat="false" ht="15" hidden="false" customHeight="true" outlineLevel="0" collapsed="false">
      <c r="A26" s="21"/>
      <c r="B26" s="15"/>
      <c r="C26" s="15" t="s">
        <v>78</v>
      </c>
      <c r="D26" s="2"/>
      <c r="E26" s="2"/>
      <c r="F26" s="24" t="s">
        <v>40</v>
      </c>
      <c r="G26" s="24" t="s">
        <v>40</v>
      </c>
      <c r="H26" s="25" t="n">
        <v>0</v>
      </c>
      <c r="I26" s="25" t="n">
        <v>0</v>
      </c>
      <c r="J26" s="25" t="n">
        <v>0</v>
      </c>
      <c r="K26" s="25" t="n">
        <v>0</v>
      </c>
      <c r="L26" s="25" t="n">
        <v>0</v>
      </c>
      <c r="M26" s="25" t="n">
        <v>0</v>
      </c>
      <c r="N26" s="25" t="n">
        <v>0</v>
      </c>
      <c r="O26" s="25" t="n">
        <v>0</v>
      </c>
      <c r="P26" s="25" t="n">
        <v>0</v>
      </c>
      <c r="Q26" s="25" t="n">
        <v>0</v>
      </c>
      <c r="R26" s="25" t="n">
        <v>0</v>
      </c>
      <c r="S26" s="25" t="n">
        <v>0</v>
      </c>
      <c r="T26" s="25" t="n">
        <v>0</v>
      </c>
      <c r="U26" s="25" t="n">
        <v>0</v>
      </c>
      <c r="V26" s="25" t="n">
        <v>0</v>
      </c>
      <c r="W26" s="25" t="n">
        <v>0</v>
      </c>
      <c r="X26" s="24" t="s">
        <v>40</v>
      </c>
      <c r="Y26" s="25" t="n">
        <v>0</v>
      </c>
      <c r="Z26" s="25" t="n">
        <v>0</v>
      </c>
      <c r="AA26" s="25" t="n">
        <v>0</v>
      </c>
      <c r="AB26" s="27" t="n">
        <f aca="false">AC26-SUM(F26:AA26)</f>
        <v>0</v>
      </c>
      <c r="AC26" s="25" t="n">
        <v>0</v>
      </c>
      <c r="AD26" s="29" t="n">
        <f aca="false">SUM(F26:Q26)</f>
        <v>0</v>
      </c>
      <c r="AE26" s="2"/>
    </row>
    <row r="27" customFormat="false" ht="15" hidden="false" customHeight="true" outlineLevel="0" collapsed="false">
      <c r="A27" s="21"/>
      <c r="B27" s="15"/>
      <c r="C27" s="15" t="s">
        <v>74</v>
      </c>
      <c r="D27" s="2"/>
      <c r="E27" s="2"/>
      <c r="F27" s="24" t="s">
        <v>40</v>
      </c>
      <c r="G27" s="24" t="s">
        <v>40</v>
      </c>
      <c r="H27" s="25" t="n">
        <v>0</v>
      </c>
      <c r="I27" s="25" t="n">
        <v>0</v>
      </c>
      <c r="J27" s="25" t="n">
        <v>0</v>
      </c>
      <c r="K27" s="25" t="n">
        <v>0</v>
      </c>
      <c r="L27" s="25" t="n">
        <v>0</v>
      </c>
      <c r="M27" s="25" t="n">
        <v>0</v>
      </c>
      <c r="N27" s="25" t="n">
        <v>0</v>
      </c>
      <c r="O27" s="25" t="n">
        <v>0</v>
      </c>
      <c r="P27" s="25" t="n">
        <v>0</v>
      </c>
      <c r="Q27" s="25" t="n">
        <v>0</v>
      </c>
      <c r="R27" s="25" t="n">
        <v>0</v>
      </c>
      <c r="S27" s="25" t="n">
        <v>0</v>
      </c>
      <c r="T27" s="25" t="n">
        <v>0</v>
      </c>
      <c r="U27" s="25" t="n">
        <v>0</v>
      </c>
      <c r="V27" s="25" t="n">
        <v>0</v>
      </c>
      <c r="W27" s="25" t="n">
        <v>0</v>
      </c>
      <c r="X27" s="24" t="s">
        <v>40</v>
      </c>
      <c r="Y27" s="25" t="n">
        <v>0</v>
      </c>
      <c r="Z27" s="25" t="n">
        <v>0</v>
      </c>
      <c r="AA27" s="25" t="n">
        <v>0</v>
      </c>
      <c r="AB27" s="27" t="n">
        <f aca="false">AC27-SUM(F27:AA27)</f>
        <v>0</v>
      </c>
      <c r="AC27" s="25" t="n">
        <v>0</v>
      </c>
      <c r="AD27" s="29" t="n">
        <f aca="false">SUM(F27:Q27)</f>
        <v>0</v>
      </c>
      <c r="AE27" s="2"/>
    </row>
    <row r="28" customFormat="false" ht="15" hidden="false" customHeight="true" outlineLevel="0" collapsed="false">
      <c r="A28" s="21"/>
      <c r="B28" s="15"/>
      <c r="C28" s="15" t="s">
        <v>55</v>
      </c>
      <c r="D28" s="2"/>
      <c r="E28" s="2"/>
      <c r="F28" s="24" t="s">
        <v>40</v>
      </c>
      <c r="G28" s="24" t="s">
        <v>40</v>
      </c>
      <c r="H28" s="25" t="n">
        <v>0</v>
      </c>
      <c r="I28" s="25" t="n">
        <v>0</v>
      </c>
      <c r="J28" s="25" t="n">
        <v>0</v>
      </c>
      <c r="K28" s="25" t="n">
        <v>0</v>
      </c>
      <c r="L28" s="25" t="n">
        <v>0</v>
      </c>
      <c r="M28" s="25" t="n">
        <v>0</v>
      </c>
      <c r="N28" s="25" t="n">
        <v>0</v>
      </c>
      <c r="O28" s="25" t="n">
        <v>0</v>
      </c>
      <c r="P28" s="25" t="n">
        <v>0</v>
      </c>
      <c r="Q28" s="25" t="n">
        <v>0</v>
      </c>
      <c r="R28" s="25" t="n">
        <v>0</v>
      </c>
      <c r="S28" s="25" t="n">
        <v>0</v>
      </c>
      <c r="T28" s="25" t="n">
        <v>0</v>
      </c>
      <c r="U28" s="25" t="n">
        <v>0</v>
      </c>
      <c r="V28" s="25" t="n">
        <v>0</v>
      </c>
      <c r="W28" s="25" t="n">
        <v>0</v>
      </c>
      <c r="X28" s="24" t="s">
        <v>40</v>
      </c>
      <c r="Y28" s="25" t="n">
        <v>0</v>
      </c>
      <c r="Z28" s="25" t="n">
        <v>0</v>
      </c>
      <c r="AA28" s="25" t="n">
        <v>0</v>
      </c>
      <c r="AB28" s="27" t="n">
        <f aca="false">AC28-SUM(F28:AA28)</f>
        <v>0</v>
      </c>
      <c r="AC28" s="25" t="n">
        <v>0</v>
      </c>
      <c r="AD28" s="29" t="n">
        <f aca="false">SUM(F28:Q28)</f>
        <v>0</v>
      </c>
      <c r="AE28" s="2"/>
    </row>
    <row r="29" customFormat="false" ht="15" hidden="false" customHeight="true" outlineLevel="0" collapsed="false">
      <c r="A29" s="21"/>
      <c r="B29" s="15" t="s">
        <v>56</v>
      </c>
      <c r="C29" s="2"/>
      <c r="D29" s="2"/>
      <c r="E29" s="2"/>
      <c r="F29" s="24" t="s">
        <v>40</v>
      </c>
      <c r="G29" s="24" t="s">
        <v>40</v>
      </c>
      <c r="H29" s="25" t="n">
        <v>0</v>
      </c>
      <c r="I29" s="25" t="n">
        <v>0</v>
      </c>
      <c r="J29" s="25" t="n">
        <v>0</v>
      </c>
      <c r="K29" s="25" t="n">
        <v>0</v>
      </c>
      <c r="L29" s="25" t="n">
        <v>0</v>
      </c>
      <c r="M29" s="25" t="n">
        <v>0</v>
      </c>
      <c r="N29" s="25" t="n">
        <v>0</v>
      </c>
      <c r="O29" s="25" t="n">
        <v>0</v>
      </c>
      <c r="P29" s="25" t="n">
        <v>0</v>
      </c>
      <c r="Q29" s="25" t="n">
        <v>0</v>
      </c>
      <c r="R29" s="25" t="n">
        <v>0</v>
      </c>
      <c r="S29" s="25" t="n">
        <v>0</v>
      </c>
      <c r="T29" s="25" t="n">
        <v>0</v>
      </c>
      <c r="U29" s="25" t="n">
        <v>0</v>
      </c>
      <c r="V29" s="25" t="n">
        <v>0</v>
      </c>
      <c r="W29" s="25" t="n">
        <v>0</v>
      </c>
      <c r="X29" s="24" t="s">
        <v>40</v>
      </c>
      <c r="Y29" s="25" t="n">
        <v>0</v>
      </c>
      <c r="Z29" s="25" t="n">
        <v>0</v>
      </c>
      <c r="AA29" s="25" t="n">
        <v>0</v>
      </c>
      <c r="AB29" s="27" t="n">
        <f aca="false">AC29-SUM(F29:AA29)</f>
        <v>0</v>
      </c>
      <c r="AC29" s="25" t="n">
        <v>0</v>
      </c>
      <c r="AD29" s="29" t="n">
        <f aca="false">SUM(F29:Q29)</f>
        <v>0</v>
      </c>
      <c r="AE29" s="2"/>
    </row>
    <row r="30" customFormat="false" ht="15" hidden="false" customHeight="true" outlineLevel="0" collapsed="false">
      <c r="A30" s="21"/>
      <c r="B30" s="15" t="s">
        <v>57</v>
      </c>
      <c r="C30" s="2"/>
      <c r="D30" s="2"/>
      <c r="E30" s="2"/>
      <c r="F30" s="24" t="s">
        <v>40</v>
      </c>
      <c r="G30" s="24" t="s">
        <v>40</v>
      </c>
      <c r="H30" s="25" t="n">
        <v>0</v>
      </c>
      <c r="I30" s="25" t="n">
        <v>0</v>
      </c>
      <c r="J30" s="25" t="n">
        <v>0</v>
      </c>
      <c r="K30" s="25" t="n">
        <v>0</v>
      </c>
      <c r="L30" s="25" t="n">
        <v>0</v>
      </c>
      <c r="M30" s="25" t="n">
        <v>0</v>
      </c>
      <c r="N30" s="25" t="n">
        <v>0</v>
      </c>
      <c r="O30" s="25" t="n">
        <v>0</v>
      </c>
      <c r="P30" s="25" t="n">
        <v>0</v>
      </c>
      <c r="Q30" s="25" t="n">
        <v>0</v>
      </c>
      <c r="R30" s="25" t="n">
        <v>0</v>
      </c>
      <c r="S30" s="25" t="n">
        <v>0</v>
      </c>
      <c r="T30" s="25" t="n">
        <v>0</v>
      </c>
      <c r="U30" s="25" t="n">
        <v>0</v>
      </c>
      <c r="V30" s="25" t="n">
        <v>0</v>
      </c>
      <c r="W30" s="25" t="n">
        <v>0</v>
      </c>
      <c r="X30" s="24" t="s">
        <v>40</v>
      </c>
      <c r="Y30" s="25" t="n">
        <v>0</v>
      </c>
      <c r="Z30" s="25" t="n">
        <v>0</v>
      </c>
      <c r="AA30" s="25" t="n">
        <v>0</v>
      </c>
      <c r="AB30" s="27" t="n">
        <f aca="false">AC30-SUM(F30:AA30)</f>
        <v>0</v>
      </c>
      <c r="AC30" s="25" t="n">
        <v>0</v>
      </c>
      <c r="AD30" s="29" t="n">
        <f aca="false">SUM(F30:Q30)</f>
        <v>0</v>
      </c>
      <c r="AE30" s="2"/>
    </row>
    <row r="31" customFormat="false" ht="15" hidden="false" customHeight="true" outlineLevel="0" collapsed="false">
      <c r="A31" s="21"/>
      <c r="B31" s="15"/>
      <c r="C31" s="15" t="s">
        <v>252</v>
      </c>
      <c r="D31" s="2"/>
      <c r="E31" s="5"/>
      <c r="F31" s="24" t="s">
        <v>40</v>
      </c>
      <c r="G31" s="24" t="s">
        <v>40</v>
      </c>
      <c r="H31" s="25" t="n">
        <v>0</v>
      </c>
      <c r="I31" s="25" t="n">
        <v>0</v>
      </c>
      <c r="J31" s="25" t="n">
        <v>0</v>
      </c>
      <c r="K31" s="25" t="n">
        <v>0</v>
      </c>
      <c r="L31" s="25" t="n">
        <v>0</v>
      </c>
      <c r="M31" s="25" t="n">
        <v>0</v>
      </c>
      <c r="N31" s="25" t="n">
        <v>0</v>
      </c>
      <c r="O31" s="25" t="n">
        <v>0</v>
      </c>
      <c r="P31" s="25" t="n">
        <v>0</v>
      </c>
      <c r="Q31" s="25" t="n">
        <v>0</v>
      </c>
      <c r="R31" s="25" t="n">
        <v>0</v>
      </c>
      <c r="S31" s="25" t="n">
        <v>0</v>
      </c>
      <c r="T31" s="25" t="n">
        <v>0</v>
      </c>
      <c r="U31" s="25" t="n">
        <v>0</v>
      </c>
      <c r="V31" s="25" t="n">
        <v>0</v>
      </c>
      <c r="W31" s="25" t="n">
        <v>0</v>
      </c>
      <c r="X31" s="24" t="s">
        <v>40</v>
      </c>
      <c r="Y31" s="25" t="n">
        <v>0</v>
      </c>
      <c r="Z31" s="25" t="n">
        <v>0</v>
      </c>
      <c r="AA31" s="25" t="n">
        <v>0</v>
      </c>
      <c r="AB31" s="27" t="n">
        <f aca="false">AC31-SUM(F31:AA31)</f>
        <v>0</v>
      </c>
      <c r="AC31" s="25" t="n">
        <v>0</v>
      </c>
      <c r="AD31" s="29" t="n">
        <f aca="false">SUM(F31:Q31)</f>
        <v>0</v>
      </c>
      <c r="AE31" s="2"/>
    </row>
    <row r="32" customFormat="false" ht="15" hidden="false" customHeight="true" outlineLevel="0" collapsed="false">
      <c r="A32" s="21"/>
      <c r="B32" s="15"/>
      <c r="C32" s="15" t="s">
        <v>136</v>
      </c>
      <c r="D32" s="2"/>
      <c r="E32" s="2"/>
      <c r="F32" s="24" t="s">
        <v>40</v>
      </c>
      <c r="G32" s="24" t="s">
        <v>40</v>
      </c>
      <c r="H32" s="25" t="n">
        <v>0</v>
      </c>
      <c r="I32" s="25" t="n">
        <v>0</v>
      </c>
      <c r="J32" s="25" t="n">
        <v>0</v>
      </c>
      <c r="K32" s="25" t="n">
        <v>0</v>
      </c>
      <c r="L32" s="25" t="n">
        <v>0</v>
      </c>
      <c r="M32" s="25" t="n">
        <v>0</v>
      </c>
      <c r="N32" s="25" t="n">
        <v>0</v>
      </c>
      <c r="O32" s="25" t="n">
        <v>0</v>
      </c>
      <c r="P32" s="25" t="n">
        <v>0</v>
      </c>
      <c r="Q32" s="25" t="n">
        <v>0</v>
      </c>
      <c r="R32" s="25" t="n">
        <v>0</v>
      </c>
      <c r="S32" s="25" t="n">
        <v>0</v>
      </c>
      <c r="T32" s="25" t="n">
        <v>0</v>
      </c>
      <c r="U32" s="25" t="n">
        <v>0</v>
      </c>
      <c r="V32" s="25" t="n">
        <v>0</v>
      </c>
      <c r="W32" s="25" t="n">
        <v>0</v>
      </c>
      <c r="X32" s="24" t="s">
        <v>40</v>
      </c>
      <c r="Y32" s="25" t="n">
        <v>0</v>
      </c>
      <c r="Z32" s="25" t="n">
        <v>0</v>
      </c>
      <c r="AA32" s="25" t="n">
        <v>0</v>
      </c>
      <c r="AB32" s="27" t="n">
        <f aca="false">AC32-SUM(F32:AA32)</f>
        <v>0</v>
      </c>
      <c r="AC32" s="25" t="n">
        <v>0</v>
      </c>
      <c r="AD32" s="29" t="n">
        <f aca="false">SUM(F32:Q32)</f>
        <v>0</v>
      </c>
      <c r="AE32" s="2"/>
    </row>
    <row r="33" customFormat="false" ht="15" hidden="false" customHeight="true" outlineLevel="0" collapsed="false">
      <c r="A33" s="21"/>
      <c r="B33" s="15" t="s">
        <v>60</v>
      </c>
      <c r="C33" s="2"/>
      <c r="D33" s="2"/>
      <c r="E33" s="2"/>
      <c r="F33" s="24" t="s">
        <v>40</v>
      </c>
      <c r="G33" s="24" t="s">
        <v>40</v>
      </c>
      <c r="H33" s="25" t="n">
        <v>0</v>
      </c>
      <c r="I33" s="25" t="n">
        <v>0</v>
      </c>
      <c r="J33" s="25" t="n">
        <v>0</v>
      </c>
      <c r="K33" s="25" t="n">
        <v>0</v>
      </c>
      <c r="L33" s="25" t="n">
        <v>0</v>
      </c>
      <c r="M33" s="25" t="n">
        <v>0</v>
      </c>
      <c r="N33" s="25" t="n">
        <v>0</v>
      </c>
      <c r="O33" s="25" t="n">
        <v>0</v>
      </c>
      <c r="P33" s="25" t="n">
        <v>0</v>
      </c>
      <c r="Q33" s="25" t="n">
        <v>0</v>
      </c>
      <c r="R33" s="25" t="n">
        <v>0</v>
      </c>
      <c r="S33" s="25" t="n">
        <v>0</v>
      </c>
      <c r="T33" s="25" t="n">
        <v>0</v>
      </c>
      <c r="U33" s="25" t="n">
        <v>0</v>
      </c>
      <c r="V33" s="25" t="n">
        <v>0</v>
      </c>
      <c r="W33" s="25" t="n">
        <v>0</v>
      </c>
      <c r="X33" s="24" t="s">
        <v>40</v>
      </c>
      <c r="Y33" s="25" t="n">
        <v>0</v>
      </c>
      <c r="Z33" s="25" t="n">
        <v>0</v>
      </c>
      <c r="AA33" s="25" t="n">
        <v>0</v>
      </c>
      <c r="AB33" s="27" t="n">
        <f aca="false">AC33-SUM(F33:AA33)</f>
        <v>0</v>
      </c>
      <c r="AC33" s="25" t="n">
        <v>0</v>
      </c>
      <c r="AD33" s="29" t="n">
        <f aca="false">SUM(F33:Q33)</f>
        <v>0</v>
      </c>
      <c r="AE33" s="2"/>
    </row>
    <row r="34" customFormat="false" ht="15" hidden="false" customHeight="true" outlineLevel="0" collapsed="false">
      <c r="A34" s="21"/>
      <c r="B34" s="15" t="s">
        <v>79</v>
      </c>
      <c r="C34" s="2"/>
      <c r="D34" s="2"/>
      <c r="E34" s="2"/>
      <c r="F34" s="24" t="s">
        <v>40</v>
      </c>
      <c r="G34" s="24" t="s">
        <v>40</v>
      </c>
      <c r="H34" s="25" t="n">
        <v>0</v>
      </c>
      <c r="I34" s="25" t="n">
        <v>0</v>
      </c>
      <c r="J34" s="25" t="n">
        <v>0</v>
      </c>
      <c r="K34" s="25" t="n">
        <v>0</v>
      </c>
      <c r="L34" s="25" t="n">
        <v>0</v>
      </c>
      <c r="M34" s="25" t="n">
        <v>0</v>
      </c>
      <c r="N34" s="25" t="n">
        <v>0</v>
      </c>
      <c r="O34" s="25" t="n">
        <v>0</v>
      </c>
      <c r="P34" s="25" t="n">
        <v>0</v>
      </c>
      <c r="Q34" s="25" t="n">
        <v>0</v>
      </c>
      <c r="R34" s="25" t="n">
        <v>0</v>
      </c>
      <c r="S34" s="25" t="n">
        <v>0</v>
      </c>
      <c r="T34" s="25" t="n">
        <v>0</v>
      </c>
      <c r="U34" s="25" t="n">
        <v>0</v>
      </c>
      <c r="V34" s="25" t="n">
        <v>0</v>
      </c>
      <c r="W34" s="25" t="n">
        <v>0</v>
      </c>
      <c r="X34" s="24" t="s">
        <v>40</v>
      </c>
      <c r="Y34" s="25" t="n">
        <v>0</v>
      </c>
      <c r="Z34" s="25" t="n">
        <v>0</v>
      </c>
      <c r="AA34" s="25" t="n">
        <v>0</v>
      </c>
      <c r="AB34" s="27" t="n">
        <f aca="false">AC34-SUM(F34:AA34)</f>
        <v>0</v>
      </c>
      <c r="AC34" s="25" t="n">
        <v>0</v>
      </c>
      <c r="AD34" s="29" t="n">
        <f aca="false">SUM(F34:Q34)</f>
        <v>0</v>
      </c>
      <c r="AE34" s="2"/>
    </row>
    <row r="35" customFormat="false" ht="15" hidden="false" customHeight="true" outlineLevel="0" collapsed="false">
      <c r="A35" s="21"/>
      <c r="B35" s="15" t="s">
        <v>62</v>
      </c>
      <c r="C35" s="2"/>
      <c r="D35" s="2"/>
      <c r="E35" s="2"/>
      <c r="F35" s="24" t="s">
        <v>40</v>
      </c>
      <c r="G35" s="24" t="s">
        <v>40</v>
      </c>
      <c r="H35" s="25" t="n">
        <v>0</v>
      </c>
      <c r="I35" s="25" t="n">
        <v>0</v>
      </c>
      <c r="J35" s="25" t="n">
        <v>0</v>
      </c>
      <c r="K35" s="25" t="n">
        <v>0</v>
      </c>
      <c r="L35" s="25" t="n">
        <v>0</v>
      </c>
      <c r="M35" s="25" t="n">
        <v>0</v>
      </c>
      <c r="N35" s="25" t="n">
        <v>0</v>
      </c>
      <c r="O35" s="25" t="n">
        <v>0</v>
      </c>
      <c r="P35" s="25" t="n">
        <v>0</v>
      </c>
      <c r="Q35" s="25" t="n">
        <v>0</v>
      </c>
      <c r="R35" s="25" t="n">
        <v>0</v>
      </c>
      <c r="S35" s="25" t="n">
        <v>0</v>
      </c>
      <c r="T35" s="25" t="n">
        <v>0</v>
      </c>
      <c r="U35" s="25" t="n">
        <v>0</v>
      </c>
      <c r="V35" s="25" t="n">
        <v>0</v>
      </c>
      <c r="W35" s="25" t="n">
        <v>0</v>
      </c>
      <c r="X35" s="24" t="s">
        <v>40</v>
      </c>
      <c r="Y35" s="25" t="n">
        <v>0</v>
      </c>
      <c r="Z35" s="25" t="n">
        <v>0</v>
      </c>
      <c r="AA35" s="25" t="n">
        <v>0</v>
      </c>
      <c r="AB35" s="27" t="n">
        <f aca="false">AC35-SUM(F35:AA35)</f>
        <v>0</v>
      </c>
      <c r="AC35" s="25" t="n">
        <v>0</v>
      </c>
      <c r="AD35" s="29" t="n">
        <f aca="false">SUM(F35:Q35)</f>
        <v>0</v>
      </c>
      <c r="AE35" s="2"/>
    </row>
    <row r="36" customFormat="false" ht="15" hidden="false" customHeight="true" outlineLevel="0" collapsed="false">
      <c r="A36" s="21"/>
      <c r="B36" s="15" t="s">
        <v>318</v>
      </c>
      <c r="C36" s="2"/>
      <c r="D36" s="2"/>
      <c r="E36" s="2"/>
      <c r="F36" s="24" t="s">
        <v>40</v>
      </c>
      <c r="G36" s="24" t="s">
        <v>40</v>
      </c>
      <c r="H36" s="25" t="n">
        <v>0</v>
      </c>
      <c r="I36" s="25" t="n">
        <v>0</v>
      </c>
      <c r="J36" s="25" t="n">
        <v>0</v>
      </c>
      <c r="K36" s="25" t="n">
        <v>0</v>
      </c>
      <c r="L36" s="25" t="n">
        <v>0</v>
      </c>
      <c r="M36" s="25" t="n">
        <v>0</v>
      </c>
      <c r="N36" s="25" t="n">
        <v>0</v>
      </c>
      <c r="O36" s="25" t="n">
        <v>0</v>
      </c>
      <c r="P36" s="25" t="n">
        <v>0</v>
      </c>
      <c r="Q36" s="25" t="n">
        <v>0</v>
      </c>
      <c r="R36" s="25" t="n">
        <v>0</v>
      </c>
      <c r="S36" s="25" t="n">
        <v>0</v>
      </c>
      <c r="T36" s="25" t="n">
        <v>0</v>
      </c>
      <c r="U36" s="25" t="n">
        <v>0</v>
      </c>
      <c r="V36" s="25" t="n">
        <v>0</v>
      </c>
      <c r="W36" s="25" t="n">
        <v>0</v>
      </c>
      <c r="X36" s="24" t="s">
        <v>40</v>
      </c>
      <c r="Y36" s="25" t="n">
        <v>0</v>
      </c>
      <c r="Z36" s="25" t="n">
        <v>0</v>
      </c>
      <c r="AA36" s="25" t="n">
        <v>0</v>
      </c>
      <c r="AB36" s="27" t="n">
        <f aca="false">AC36-SUM(F36:AA36)</f>
        <v>0</v>
      </c>
      <c r="AC36" s="25" t="n">
        <v>0</v>
      </c>
      <c r="AD36" s="29" t="n">
        <f aca="false">SUM(F36:Q36)</f>
        <v>0</v>
      </c>
      <c r="AE36" s="2"/>
    </row>
    <row r="37" customFormat="false" ht="15" hidden="false" customHeight="true" outlineLevel="0" collapsed="false">
      <c r="A37" s="21"/>
      <c r="B37" s="15" t="s">
        <v>74</v>
      </c>
      <c r="C37" s="2"/>
      <c r="D37" s="2"/>
      <c r="E37" s="2"/>
      <c r="F37" s="24" t="s">
        <v>40</v>
      </c>
      <c r="G37" s="24" t="s">
        <v>40</v>
      </c>
      <c r="H37" s="25" t="n">
        <v>0</v>
      </c>
      <c r="I37" s="25" t="n">
        <v>0</v>
      </c>
      <c r="J37" s="25" t="n">
        <v>0</v>
      </c>
      <c r="K37" s="25" t="n">
        <v>0</v>
      </c>
      <c r="L37" s="25" t="n">
        <v>0</v>
      </c>
      <c r="M37" s="25" t="n">
        <v>0</v>
      </c>
      <c r="N37" s="25" t="n">
        <v>0</v>
      </c>
      <c r="O37" s="25" t="n">
        <v>0</v>
      </c>
      <c r="P37" s="25" t="n">
        <v>0</v>
      </c>
      <c r="Q37" s="25" t="n">
        <v>0</v>
      </c>
      <c r="R37" s="25" t="n">
        <v>0</v>
      </c>
      <c r="S37" s="25" t="n">
        <v>0</v>
      </c>
      <c r="T37" s="25" t="n">
        <v>0</v>
      </c>
      <c r="U37" s="25" t="n">
        <v>0</v>
      </c>
      <c r="V37" s="25" t="n">
        <v>0</v>
      </c>
      <c r="W37" s="25" t="n">
        <v>0</v>
      </c>
      <c r="X37" s="24" t="s">
        <v>40</v>
      </c>
      <c r="Y37" s="25" t="n">
        <v>0</v>
      </c>
      <c r="Z37" s="25" t="n">
        <v>0</v>
      </c>
      <c r="AA37" s="25" t="n">
        <v>0</v>
      </c>
      <c r="AB37" s="27" t="n">
        <f aca="false">AC37-SUM(F37:AA37)</f>
        <v>0</v>
      </c>
      <c r="AC37" s="25" t="n">
        <v>0</v>
      </c>
      <c r="AD37" s="29" t="n">
        <f aca="false">SUM(F37:Q37)</f>
        <v>0</v>
      </c>
      <c r="AE37" s="2"/>
    </row>
    <row r="38" customFormat="false" ht="15" hidden="false" customHeight="true" outlineLevel="0" collapsed="false">
      <c r="A38" s="21"/>
      <c r="B38" s="15" t="s">
        <v>74</v>
      </c>
      <c r="C38" s="2"/>
      <c r="D38" s="2"/>
      <c r="E38" s="2"/>
      <c r="F38" s="24" t="s">
        <v>40</v>
      </c>
      <c r="G38" s="24" t="s">
        <v>40</v>
      </c>
      <c r="H38" s="25" t="n">
        <v>0</v>
      </c>
      <c r="I38" s="25" t="n">
        <v>0</v>
      </c>
      <c r="J38" s="25" t="n">
        <v>0</v>
      </c>
      <c r="K38" s="25" t="n">
        <v>0</v>
      </c>
      <c r="L38" s="25" t="n">
        <v>0</v>
      </c>
      <c r="M38" s="25" t="n">
        <v>0</v>
      </c>
      <c r="N38" s="25" t="n">
        <v>0</v>
      </c>
      <c r="O38" s="25" t="n">
        <v>0</v>
      </c>
      <c r="P38" s="25" t="n">
        <v>0</v>
      </c>
      <c r="Q38" s="25" t="n">
        <v>0</v>
      </c>
      <c r="R38" s="25" t="n">
        <v>0</v>
      </c>
      <c r="S38" s="25" t="n">
        <v>0</v>
      </c>
      <c r="T38" s="25" t="n">
        <v>0</v>
      </c>
      <c r="U38" s="25" t="n">
        <v>0</v>
      </c>
      <c r="V38" s="25" t="n">
        <v>0</v>
      </c>
      <c r="W38" s="25" t="n">
        <v>0</v>
      </c>
      <c r="X38" s="24" t="s">
        <v>40</v>
      </c>
      <c r="Y38" s="25" t="n">
        <v>0</v>
      </c>
      <c r="Z38" s="25" t="n">
        <v>0</v>
      </c>
      <c r="AA38" s="25" t="n">
        <v>0</v>
      </c>
      <c r="AB38" s="27" t="n">
        <f aca="false">AC38-SUM(F38:AA38)</f>
        <v>0</v>
      </c>
      <c r="AC38" s="25" t="n">
        <v>0</v>
      </c>
      <c r="AD38" s="29" t="n">
        <f aca="false">SUM(F38:Q38)</f>
        <v>0</v>
      </c>
      <c r="AE38" s="2"/>
    </row>
    <row r="39" customFormat="false" ht="15" hidden="false" customHeight="true" outlineLevel="0" collapsed="false">
      <c r="A39" s="21"/>
      <c r="B39" s="15" t="s">
        <v>65</v>
      </c>
      <c r="C39" s="2"/>
      <c r="D39" s="2"/>
      <c r="E39" s="2"/>
      <c r="F39" s="32" t="s">
        <v>40</v>
      </c>
      <c r="G39" s="32" t="s">
        <v>40</v>
      </c>
      <c r="H39" s="39" t="n">
        <v>0</v>
      </c>
      <c r="I39" s="39" t="n">
        <v>0</v>
      </c>
      <c r="J39" s="39" t="n">
        <v>0</v>
      </c>
      <c r="K39" s="39" t="n">
        <v>0</v>
      </c>
      <c r="L39" s="39" t="n">
        <v>0</v>
      </c>
      <c r="M39" s="39" t="n">
        <v>0</v>
      </c>
      <c r="N39" s="39" t="n">
        <v>0</v>
      </c>
      <c r="O39" s="39" t="n">
        <v>0</v>
      </c>
      <c r="P39" s="39" t="n">
        <v>0</v>
      </c>
      <c r="Q39" s="39" t="n">
        <v>0</v>
      </c>
      <c r="R39" s="39" t="n">
        <v>0</v>
      </c>
      <c r="S39" s="39" t="n">
        <v>0</v>
      </c>
      <c r="T39" s="39" t="n">
        <v>0</v>
      </c>
      <c r="U39" s="39" t="n">
        <v>0</v>
      </c>
      <c r="V39" s="39" t="n">
        <v>0</v>
      </c>
      <c r="W39" s="39" t="n">
        <v>0</v>
      </c>
      <c r="X39" s="32" t="s">
        <v>40</v>
      </c>
      <c r="Y39" s="39" t="n">
        <v>0</v>
      </c>
      <c r="Z39" s="39" t="n">
        <v>0</v>
      </c>
      <c r="AA39" s="39" t="n">
        <v>0</v>
      </c>
      <c r="AB39" s="34" t="n">
        <f aca="false">AC39-SUM(F39:AA39)</f>
        <v>0</v>
      </c>
      <c r="AC39" s="33" t="n">
        <v>0</v>
      </c>
      <c r="AD39" s="35" t="n">
        <f aca="false">SUM(F39:Q39)</f>
        <v>0</v>
      </c>
      <c r="AE39" s="2"/>
    </row>
    <row r="40" customFormat="false" ht="3.95" hidden="false" customHeight="true" outlineLevel="0" collapsed="false">
      <c r="A40" s="21"/>
      <c r="B40" s="2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2"/>
      <c r="AE40" s="2"/>
    </row>
    <row r="41" customFormat="false" ht="15" hidden="false" customHeight="true" outlineLevel="0" collapsed="false">
      <c r="A41" s="21"/>
      <c r="B41" s="21"/>
      <c r="C41" s="20" t="s">
        <v>66</v>
      </c>
      <c r="D41" s="2"/>
      <c r="E41" s="2"/>
      <c r="F41" s="37" t="n">
        <f aca="false">SUM(F25:F39)</f>
        <v>0</v>
      </c>
      <c r="G41" s="37" t="n">
        <f aca="false">SUM(G25:G39)</f>
        <v>0</v>
      </c>
      <c r="H41" s="37" t="n">
        <f aca="false">SUM(H25:H39)</f>
        <v>0</v>
      </c>
      <c r="I41" s="37" t="n">
        <f aca="false">SUM(I25:I39)</f>
        <v>0</v>
      </c>
      <c r="J41" s="37" t="n">
        <f aca="false">SUM(J25:J39)</f>
        <v>0</v>
      </c>
      <c r="K41" s="37" t="n">
        <f aca="false">SUM(K25:K39)</f>
        <v>0</v>
      </c>
      <c r="L41" s="37" t="n">
        <f aca="false">SUM(L25:L39)</f>
        <v>0</v>
      </c>
      <c r="M41" s="37" t="n">
        <f aca="false">SUM(M25:M39)</f>
        <v>0</v>
      </c>
      <c r="N41" s="37" t="n">
        <f aca="false">SUM(N25:N39)</f>
        <v>0</v>
      </c>
      <c r="O41" s="37" t="n">
        <f aca="false">SUM(O25:O39)</f>
        <v>0</v>
      </c>
      <c r="P41" s="37" t="n">
        <f aca="false">SUM(P25:P39)</f>
        <v>0</v>
      </c>
      <c r="Q41" s="37" t="n">
        <f aca="false">SUM(Q25:Q39)</f>
        <v>0</v>
      </c>
      <c r="R41" s="37" t="n">
        <f aca="false">SUM(R25:R39)</f>
        <v>0</v>
      </c>
      <c r="S41" s="37" t="n">
        <f aca="false">SUM(S25:S39)</f>
        <v>0</v>
      </c>
      <c r="T41" s="37" t="n">
        <f aca="false">SUM(T25:T39)</f>
        <v>0</v>
      </c>
      <c r="U41" s="37" t="n">
        <f aca="false">SUM(U25:U39)</f>
        <v>0</v>
      </c>
      <c r="V41" s="37" t="n">
        <f aca="false">SUM(V25:V39)</f>
        <v>0</v>
      </c>
      <c r="W41" s="37" t="n">
        <f aca="false">SUM(W25:W39)</f>
        <v>0</v>
      </c>
      <c r="X41" s="37" t="n">
        <f aca="false">SUM(X25:X39)</f>
        <v>0</v>
      </c>
      <c r="Y41" s="37" t="n">
        <f aca="false">SUM(Y25:Y39)</f>
        <v>0</v>
      </c>
      <c r="Z41" s="37" t="n">
        <f aca="false">SUM(Z25:Z39)</f>
        <v>0</v>
      </c>
      <c r="AA41" s="37" t="n">
        <f aca="false">SUM(AA25:AA39)</f>
        <v>0</v>
      </c>
      <c r="AB41" s="37" t="n">
        <f aca="false">SUM(AB25:AB39)</f>
        <v>0</v>
      </c>
      <c r="AC41" s="37" t="n">
        <f aca="false">SUM(AC25:AC39)</f>
        <v>0</v>
      </c>
      <c r="AD41" s="37" t="n">
        <f aca="false">SUM(AD25:AD39)</f>
        <v>0</v>
      </c>
      <c r="AE41" s="2"/>
    </row>
    <row r="42" customFormat="false" ht="15" hidden="false" customHeight="true" outlineLevel="0" collapsed="false">
      <c r="A42" s="21"/>
      <c r="B42" s="21"/>
      <c r="C42" s="20"/>
      <c r="D42" s="2"/>
      <c r="E42" s="2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2"/>
    </row>
    <row r="43" customFormat="false" ht="15" hidden="false" customHeight="true" outlineLevel="0" collapsed="false">
      <c r="A43" s="40" t="s">
        <v>81</v>
      </c>
      <c r="B43" s="41"/>
      <c r="C43" s="42"/>
      <c r="D43" s="42"/>
      <c r="E43" s="42"/>
      <c r="F43" s="43" t="n">
        <f aca="false">F22-F41</f>
        <v>0</v>
      </c>
      <c r="G43" s="43" t="n">
        <f aca="false">G22-G41</f>
        <v>0</v>
      </c>
      <c r="H43" s="43" t="n">
        <f aca="false">H22-H41</f>
        <v>0</v>
      </c>
      <c r="I43" s="43" t="n">
        <f aca="false">I22-I41</f>
        <v>0</v>
      </c>
      <c r="J43" s="43" t="n">
        <f aca="false">J22-J41</f>
        <v>0</v>
      </c>
      <c r="K43" s="43" t="n">
        <f aca="false">K22-K41</f>
        <v>0</v>
      </c>
      <c r="L43" s="43" t="n">
        <f aca="false">L22-L41</f>
        <v>0</v>
      </c>
      <c r="M43" s="43" t="n">
        <f aca="false">M22-M41</f>
        <v>0</v>
      </c>
      <c r="N43" s="43" t="n">
        <f aca="false">N22-N41</f>
        <v>0</v>
      </c>
      <c r="O43" s="43" t="n">
        <f aca="false">O22-O41</f>
        <v>0</v>
      </c>
      <c r="P43" s="43" t="n">
        <f aca="false">P22-P41</f>
        <v>0</v>
      </c>
      <c r="Q43" s="43" t="n">
        <f aca="false">Q22-Q41</f>
        <v>0</v>
      </c>
      <c r="R43" s="43" t="n">
        <f aca="false">R22-R41</f>
        <v>0</v>
      </c>
      <c r="S43" s="43" t="n">
        <f aca="false">S22-S41</f>
        <v>0</v>
      </c>
      <c r="T43" s="43" t="n">
        <f aca="false">T22-T41</f>
        <v>0</v>
      </c>
      <c r="U43" s="43" t="n">
        <f aca="false">U22-U41</f>
        <v>0</v>
      </c>
      <c r="V43" s="43" t="n">
        <f aca="false">V22-V41</f>
        <v>0</v>
      </c>
      <c r="W43" s="43" t="n">
        <f aca="false">W22-W41</f>
        <v>0</v>
      </c>
      <c r="X43" s="43" t="n">
        <f aca="false">X22-X41</f>
        <v>0</v>
      </c>
      <c r="Y43" s="43" t="n">
        <f aca="false">Y22-Y41</f>
        <v>0</v>
      </c>
      <c r="Z43" s="43" t="n">
        <f aca="false">Z22-Z41</f>
        <v>0</v>
      </c>
      <c r="AA43" s="43" t="n">
        <f aca="false">AA22-AA41</f>
        <v>0</v>
      </c>
      <c r="AB43" s="43" t="n">
        <f aca="false">AB22-AB41</f>
        <v>0</v>
      </c>
      <c r="AC43" s="43" t="n">
        <f aca="false">AC22-AC41</f>
        <v>0</v>
      </c>
      <c r="AD43" s="43" t="n">
        <f aca="false">AD22-AD41</f>
        <v>0</v>
      </c>
      <c r="AE43" s="2"/>
    </row>
    <row r="44" customFormat="false" ht="12.75" hidden="false" customHeight="true" outlineLevel="0" collapsed="false">
      <c r="A44" s="40"/>
      <c r="B44" s="41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2"/>
    </row>
    <row r="45" customFormat="false" ht="6" hidden="false" customHeight="true" outlineLevel="0" collapsed="false">
      <c r="A45" s="57"/>
      <c r="B45" s="57"/>
      <c r="C45" s="58"/>
      <c r="D45" s="58"/>
      <c r="E45" s="58"/>
      <c r="F45" s="59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60"/>
      <c r="AD45" s="62"/>
      <c r="AE45" s="2"/>
    </row>
    <row r="46" customFormat="false" ht="12.75" hidden="false" customHeight="true" outlineLevel="0" collapsed="false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2"/>
    </row>
    <row r="47" customFormat="false" ht="15" hidden="false" customHeight="true" outlineLevel="0" collapsed="false">
      <c r="A47" s="40" t="s">
        <v>254</v>
      </c>
      <c r="B47" s="41"/>
      <c r="C47" s="42"/>
      <c r="D47" s="42"/>
      <c r="E47" s="42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2"/>
    </row>
    <row r="48" customFormat="false" ht="15" hidden="false" customHeight="true" outlineLevel="0" collapsed="false">
      <c r="B48" s="20" t="s">
        <v>255</v>
      </c>
      <c r="C48" s="42"/>
      <c r="D48" s="42"/>
      <c r="E48" s="42"/>
      <c r="F48" s="63" t="n">
        <f aca="false">'NNG-Dec'!F43</f>
        <v>0</v>
      </c>
      <c r="G48" s="63" t="n">
        <f aca="false">'NNG-Dec'!G43</f>
        <v>0</v>
      </c>
      <c r="H48" s="63" t="n">
        <f aca="false">'NNG-Dec'!H43</f>
        <v>-8.7</v>
      </c>
      <c r="I48" s="63" t="n">
        <f aca="false">'NNG-Dec'!I43</f>
        <v>0</v>
      </c>
      <c r="J48" s="63" t="n">
        <f aca="false">'NNG-Dec'!J43</f>
        <v>0</v>
      </c>
      <c r="K48" s="63" t="n">
        <f aca="false">'NNG-Dec'!K43</f>
        <v>0</v>
      </c>
      <c r="L48" s="63" t="n">
        <f aca="false">'NNG-Dec'!L43</f>
        <v>0</v>
      </c>
      <c r="M48" s="63" t="n">
        <f aca="false">'NNG-Dec'!M43</f>
        <v>0</v>
      </c>
      <c r="N48" s="63" t="n">
        <f aca="false">'NNG-Dec'!N43</f>
        <v>0</v>
      </c>
      <c r="O48" s="63" t="n">
        <f aca="false">'NNG-Dec'!O43</f>
        <v>0</v>
      </c>
      <c r="P48" s="63" t="n">
        <f aca="false">'NNG-Dec'!P43</f>
        <v>0</v>
      </c>
      <c r="Q48" s="63" t="n">
        <f aca="false">'NNG-Dec'!Q43</f>
        <v>0</v>
      </c>
      <c r="R48" s="63" t="n">
        <f aca="false">'NNG-Dec'!R43</f>
        <v>0</v>
      </c>
      <c r="S48" s="63" t="n">
        <f aca="false">'NNG-Dec'!S43</f>
        <v>0</v>
      </c>
      <c r="T48" s="63" t="n">
        <f aca="false">'NNG-Dec'!T43</f>
        <v>0</v>
      </c>
      <c r="U48" s="63" t="n">
        <f aca="false">'NNG-Dec'!U43</f>
        <v>0</v>
      </c>
      <c r="V48" s="63" t="n">
        <f aca="false">'NNG-Dec'!V43</f>
        <v>0</v>
      </c>
      <c r="W48" s="63" t="n">
        <f aca="false">'NNG-Dec'!W43</f>
        <v>0</v>
      </c>
      <c r="X48" s="63" t="n">
        <f aca="false">'NNG-Dec'!X43</f>
        <v>0</v>
      </c>
      <c r="Y48" s="63" t="n">
        <f aca="false">'NNG-Dec'!Y43</f>
        <v>0</v>
      </c>
      <c r="Z48" s="63" t="n">
        <f aca="false">'NNG-Dec'!Z43</f>
        <v>0</v>
      </c>
      <c r="AA48" s="63" t="n">
        <f aca="false">'NNG-Dec'!AA43</f>
        <v>0</v>
      </c>
      <c r="AB48" s="63" t="n">
        <f aca="false">'NNG-Dec'!AB43</f>
        <v>0</v>
      </c>
      <c r="AC48" s="63" t="n">
        <f aca="false">'NNG-Dec'!AC43</f>
        <v>-8.7</v>
      </c>
      <c r="AD48" s="63" t="n">
        <f aca="false">'NNG-Dec'!AD43</f>
        <v>-8.7</v>
      </c>
      <c r="AE48" s="2"/>
    </row>
    <row r="49" customFormat="false" ht="15" hidden="false" customHeight="true" outlineLevel="0" collapsed="false">
      <c r="B49" s="20" t="s">
        <v>256</v>
      </c>
      <c r="C49" s="42"/>
      <c r="D49" s="42"/>
      <c r="E49" s="42"/>
      <c r="F49" s="63" t="n">
        <f aca="false">F43</f>
        <v>0</v>
      </c>
      <c r="G49" s="63" t="n">
        <f aca="false">G43</f>
        <v>0</v>
      </c>
      <c r="H49" s="63" t="n">
        <f aca="false">H43</f>
        <v>0</v>
      </c>
      <c r="I49" s="63" t="n">
        <f aca="false">I43</f>
        <v>0</v>
      </c>
      <c r="J49" s="63" t="n">
        <f aca="false">J43</f>
        <v>0</v>
      </c>
      <c r="K49" s="63" t="n">
        <f aca="false">K43</f>
        <v>0</v>
      </c>
      <c r="L49" s="63" t="n">
        <f aca="false">L43</f>
        <v>0</v>
      </c>
      <c r="M49" s="63" t="n">
        <f aca="false">M43</f>
        <v>0</v>
      </c>
      <c r="N49" s="63" t="n">
        <f aca="false">N43</f>
        <v>0</v>
      </c>
      <c r="O49" s="63" t="n">
        <f aca="false">O43</f>
        <v>0</v>
      </c>
      <c r="P49" s="63" t="n">
        <f aca="false">P43</f>
        <v>0</v>
      </c>
      <c r="Q49" s="63" t="n">
        <f aca="false">Q43</f>
        <v>0</v>
      </c>
      <c r="R49" s="63" t="n">
        <f aca="false">R43</f>
        <v>0</v>
      </c>
      <c r="S49" s="63" t="n">
        <f aca="false">S43</f>
        <v>0</v>
      </c>
      <c r="T49" s="63" t="n">
        <f aca="false">T43</f>
        <v>0</v>
      </c>
      <c r="U49" s="63" t="n">
        <f aca="false">U43</f>
        <v>0</v>
      </c>
      <c r="V49" s="63" t="n">
        <f aca="false">V43</f>
        <v>0</v>
      </c>
      <c r="W49" s="63" t="n">
        <f aca="false">W43</f>
        <v>0</v>
      </c>
      <c r="X49" s="63" t="n">
        <f aca="false">X43</f>
        <v>0</v>
      </c>
      <c r="Y49" s="63" t="n">
        <f aca="false">Y43</f>
        <v>0</v>
      </c>
      <c r="Z49" s="63" t="n">
        <f aca="false">Z43</f>
        <v>0</v>
      </c>
      <c r="AA49" s="63" t="n">
        <f aca="false">AA43</f>
        <v>0</v>
      </c>
      <c r="AB49" s="63" t="n">
        <f aca="false">AB43</f>
        <v>0</v>
      </c>
      <c r="AC49" s="63" t="n">
        <f aca="false">AC43</f>
        <v>0</v>
      </c>
      <c r="AD49" s="63" t="n">
        <f aca="false">AD43</f>
        <v>0</v>
      </c>
      <c r="AE49" s="2"/>
    </row>
    <row r="50" customFormat="false" ht="15" hidden="false" customHeight="true" outlineLevel="0" collapsed="false">
      <c r="B50" s="40" t="s">
        <v>257</v>
      </c>
      <c r="C50" s="42"/>
      <c r="D50" s="42"/>
      <c r="E50" s="42"/>
      <c r="F50" s="64" t="n">
        <f aca="false">F52-SUM(F48:F49)</f>
        <v>0</v>
      </c>
      <c r="G50" s="64" t="n">
        <f aca="false">G52-SUM(G48:G49)</f>
        <v>0</v>
      </c>
      <c r="H50" s="64" t="n">
        <f aca="false">H52-SUM(H48:H49)</f>
        <v>8.7</v>
      </c>
      <c r="I50" s="64" t="n">
        <f aca="false">I52-SUM(I48:I49)</f>
        <v>0</v>
      </c>
      <c r="J50" s="64" t="n">
        <f aca="false">J52-SUM(J48:J49)</f>
        <v>0</v>
      </c>
      <c r="K50" s="64" t="n">
        <f aca="false">K52-SUM(K48:K49)</f>
        <v>0</v>
      </c>
      <c r="L50" s="64" t="n">
        <f aca="false">L52-SUM(L48:L49)</f>
        <v>0</v>
      </c>
      <c r="M50" s="64" t="n">
        <f aca="false">M52-SUM(M48:M49)</f>
        <v>0</v>
      </c>
      <c r="N50" s="64" t="n">
        <f aca="false">N52-SUM(N48:N49)</f>
        <v>0</v>
      </c>
      <c r="O50" s="64" t="n">
        <f aca="false">O52-SUM(O48:O49)</f>
        <v>0</v>
      </c>
      <c r="P50" s="64" t="n">
        <f aca="false">P52-SUM(P48:P49)</f>
        <v>0</v>
      </c>
      <c r="Q50" s="64" t="n">
        <f aca="false">Q52-SUM(Q48:Q49)</f>
        <v>0</v>
      </c>
      <c r="R50" s="64" t="n">
        <f aca="false">R52-SUM(R48:R49)</f>
        <v>0</v>
      </c>
      <c r="S50" s="64" t="n">
        <f aca="false">S52-SUM(S48:S49)</f>
        <v>0</v>
      </c>
      <c r="T50" s="64" t="n">
        <f aca="false">T52-SUM(T48:T49)</f>
        <v>0</v>
      </c>
      <c r="U50" s="64" t="n">
        <f aca="false">U52-SUM(U48:U49)</f>
        <v>0</v>
      </c>
      <c r="V50" s="64" t="n">
        <f aca="false">V52-SUM(V48:V49)</f>
        <v>0</v>
      </c>
      <c r="W50" s="64" t="n">
        <f aca="false">W52-SUM(W48:W49)</f>
        <v>0</v>
      </c>
      <c r="X50" s="64" t="n">
        <f aca="false">X52-SUM(X48:X49)</f>
        <v>0</v>
      </c>
      <c r="Y50" s="64" t="n">
        <f aca="false">Y52-SUM(Y48:Y49)</f>
        <v>0</v>
      </c>
      <c r="Z50" s="64" t="n">
        <f aca="false">Z52-SUM(Z48:Z49)</f>
        <v>0</v>
      </c>
      <c r="AA50" s="64" t="n">
        <f aca="false">AA52-SUM(AA48:AA49)</f>
        <v>0</v>
      </c>
      <c r="AB50" s="64" t="n">
        <f aca="false">AB52-SUM(AB48:AB49)</f>
        <v>0</v>
      </c>
      <c r="AC50" s="65" t="n">
        <f aca="false">SUM(F50:AB50)</f>
        <v>8.7</v>
      </c>
      <c r="AD50" s="66" t="n">
        <f aca="false">SUM(F50:Z50)</f>
        <v>8.7</v>
      </c>
      <c r="AE50" s="2"/>
    </row>
    <row r="51" customFormat="false" ht="6" hidden="false" customHeight="true" outlineLevel="0" collapsed="false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2"/>
    </row>
    <row r="52" customFormat="false" ht="15" hidden="false" customHeight="true" outlineLevel="0" collapsed="false">
      <c r="A52" s="40"/>
      <c r="B52" s="41"/>
      <c r="C52" s="40" t="s">
        <v>258</v>
      </c>
      <c r="D52" s="42"/>
      <c r="E52" s="42"/>
      <c r="F52" s="67" t="n">
        <v>0</v>
      </c>
      <c r="G52" s="67" t="n">
        <v>0</v>
      </c>
      <c r="H52" s="67" t="n">
        <v>0</v>
      </c>
      <c r="I52" s="67" t="n">
        <v>0</v>
      </c>
      <c r="J52" s="67" t="n">
        <v>0</v>
      </c>
      <c r="K52" s="67" t="n">
        <v>0</v>
      </c>
      <c r="L52" s="67" t="n">
        <v>0</v>
      </c>
      <c r="M52" s="67" t="n">
        <v>0</v>
      </c>
      <c r="N52" s="67" t="n">
        <v>0</v>
      </c>
      <c r="O52" s="67" t="n">
        <v>0</v>
      </c>
      <c r="P52" s="67" t="n">
        <v>0</v>
      </c>
      <c r="Q52" s="67" t="n">
        <v>0</v>
      </c>
      <c r="R52" s="67" t="n">
        <v>0</v>
      </c>
      <c r="S52" s="67" t="n">
        <v>0</v>
      </c>
      <c r="T52" s="67" t="n">
        <v>0</v>
      </c>
      <c r="U52" s="67" t="n">
        <v>0</v>
      </c>
      <c r="V52" s="67" t="n">
        <v>0</v>
      </c>
      <c r="W52" s="67" t="n">
        <v>0</v>
      </c>
      <c r="X52" s="67" t="n">
        <v>0</v>
      </c>
      <c r="Y52" s="67" t="n">
        <v>0</v>
      </c>
      <c r="Z52" s="67" t="n">
        <v>0</v>
      </c>
      <c r="AA52" s="67" t="n">
        <v>0</v>
      </c>
      <c r="AB52" s="67" t="n">
        <v>0</v>
      </c>
      <c r="AC52" s="68" t="n">
        <f aca="false">SUM(AC48:AC50)</f>
        <v>0</v>
      </c>
      <c r="AD52" s="68" t="n">
        <f aca="false">SUM(AD48:AD50)</f>
        <v>0</v>
      </c>
      <c r="AE52" s="2"/>
    </row>
    <row r="53" customFormat="false" ht="12" hidden="false" customHeight="true" outlineLevel="0" collapsed="false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2"/>
    </row>
    <row r="54" customFormat="false" ht="12" hidden="false" customHeight="true" outlineLevel="0" collapsed="false">
      <c r="A54" s="40"/>
      <c r="B54" s="41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2"/>
    </row>
    <row r="55" customFormat="false" ht="12" hidden="false" customHeight="true" outlineLevel="0" collapsed="false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2"/>
    </row>
    <row r="56" customFormat="false" ht="12" hidden="false" customHeight="true" outlineLevel="0" collapsed="false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2"/>
    </row>
    <row r="57" customFormat="false" ht="12" hidden="false" customHeight="true" outlineLevel="0" collapsed="false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5" t="n">
        <f aca="true">NOW()</f>
        <v>45926.958454787</v>
      </c>
      <c r="AE57" s="2"/>
    </row>
    <row r="58" customFormat="false" ht="12" hidden="false" customHeight="true" outlineLevel="0" collapsed="false">
      <c r="A58" s="46" t="str">
        <f aca="true">CELL("FILENAME")</f>
        <v>'file:///mnt/12tb/@roms/datasets/enron/EDRM Enron Email Data Set v2 XML/filtered-attachments/xls/NNG_TWDAY01.xls'#$TW &amp; ETS-Dec</v>
      </c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7" t="n">
        <f aca="true">NOW()</f>
        <v>45926.9584547871</v>
      </c>
      <c r="AE58" s="2"/>
    </row>
    <row r="59" customFormat="false" ht="3.95" hidden="false" customHeight="true" outlineLevel="0" collapsed="false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2"/>
      <c r="AE59" s="2"/>
    </row>
    <row r="60" customFormat="false" ht="14.65" hidden="false" customHeight="false" outlineLevel="0" collapsed="false">
      <c r="AD60" s="48"/>
    </row>
    <row r="61" customFormat="false" ht="14.65" hidden="false" customHeight="false" outlineLevel="0" collapsed="false">
      <c r="AD61" s="48"/>
    </row>
    <row r="62" customFormat="false" ht="12" hidden="false" customHeight="true" outlineLevel="0" collapsed="false">
      <c r="B62" s="49"/>
      <c r="C62" s="49"/>
    </row>
    <row r="63" customFormat="false" ht="12" hidden="false" customHeight="true" outlineLevel="0" collapsed="false">
      <c r="C63" s="49"/>
    </row>
    <row r="64" customFormat="false" ht="12" hidden="false" customHeight="true" outlineLevel="0" collapsed="false">
      <c r="C64" s="49"/>
    </row>
    <row r="65" customFormat="false" ht="12" hidden="false" customHeight="true" outlineLevel="0" collapsed="false"/>
    <row r="68" customFormat="false" ht="12" hidden="false" customHeight="true" outlineLevel="0" collapsed="false">
      <c r="B68" s="49"/>
      <c r="C68" s="49"/>
    </row>
    <row r="69" customFormat="false" ht="12" hidden="false" customHeight="true" outlineLevel="0" collapsed="false">
      <c r="C69" s="49"/>
    </row>
    <row r="70" customFormat="false" ht="12" hidden="false" customHeight="true" outlineLevel="0" collapsed="false">
      <c r="C70" s="49"/>
    </row>
    <row r="71" customFormat="false" ht="12" hidden="false" customHeight="true" outlineLevel="0" collapsed="false">
      <c r="C71" s="49"/>
    </row>
    <row r="72" customFormat="false" ht="14.65" hidden="false" customHeight="false" outlineLevel="0" collapsed="false">
      <c r="C72" s="49"/>
    </row>
    <row r="73" customFormat="false" ht="14.65" hidden="false" customHeight="false" outlineLevel="0" collapsed="false">
      <c r="C73" s="49"/>
    </row>
    <row r="74" customFormat="false" ht="12" hidden="false" customHeight="true" outlineLevel="0" collapsed="false">
      <c r="C74" s="49"/>
    </row>
    <row r="75" customFormat="false" ht="12" hidden="false" customHeight="true" outlineLevel="0" collapsed="false"/>
    <row r="76" customFormat="false" ht="12" hidden="false" customHeight="true" outlineLevel="0" collapsed="false"/>
    <row r="77" customFormat="false" ht="12" hidden="false" customHeight="true" outlineLevel="0" collapsed="false"/>
    <row r="78" customFormat="false" ht="12" hidden="false" customHeight="true" outlineLevel="0" collapsed="false"/>
    <row r="79" customFormat="false" ht="12" hidden="false" customHeight="true" outlineLevel="0" collapsed="false"/>
    <row r="80" customFormat="false" ht="12" hidden="false" customHeight="true" outlineLevel="0" collapsed="false"/>
    <row r="81" customFormat="false" ht="12" hidden="false" customHeight="true" outlineLevel="0" collapsed="false"/>
    <row r="82" customFormat="false" ht="12" hidden="false" customHeight="true" outlineLevel="0" collapsed="false"/>
    <row r="83" customFormat="false" ht="12" hidden="false" customHeight="true" outlineLevel="0" collapsed="false"/>
    <row r="84" customFormat="false" ht="3.95" hidden="false" customHeight="true" outlineLevel="0" collapsed="false"/>
    <row r="85" customFormat="false" ht="12" hidden="false" customHeight="true" outlineLevel="0" collapsed="false"/>
    <row r="86" customFormat="false" ht="3.95" hidden="false" customHeight="true" outlineLevel="0" collapsed="false"/>
    <row r="87" customFormat="false" ht="12" hidden="false" customHeight="true" outlineLevel="0" collapsed="false"/>
    <row r="88" customFormat="false" ht="12" hidden="false" customHeight="true" outlineLevel="0" collapsed="false"/>
    <row r="90" customFormat="false" ht="12" hidden="false" customHeight="true" outlineLevel="0" collapsed="false"/>
    <row r="93" customFormat="false" ht="12" hidden="false" customHeight="true" outlineLevel="0" collapsed="false"/>
    <row r="96" customFormat="false" ht="12" hidden="false" customHeight="true" outlineLevel="0" collapsed="false"/>
    <row r="97" customFormat="false" ht="12" hidden="false" customHeight="true" outlineLevel="0" collapsed="false"/>
    <row r="99" customFormat="false" ht="12" hidden="false" customHeight="true" outlineLevel="0" collapsed="false"/>
    <row r="101" customFormat="false" ht="12" hidden="false" customHeight="true" outlineLevel="0" collapsed="false"/>
    <row r="102" customFormat="false" ht="12" hidden="false" customHeight="true" outlineLevel="0" collapsed="false"/>
    <row r="103" customFormat="false" ht="12" hidden="false" customHeight="true" outlineLevel="0" collapsed="false"/>
    <row r="105" customFormat="false" ht="12" hidden="false" customHeight="true" outlineLevel="0" collapsed="false"/>
    <row r="109" customFormat="false" ht="12" hidden="false" customHeight="true" outlineLevel="0" collapsed="false"/>
    <row r="110" customFormat="false" ht="3.95" hidden="false" customHeight="true" outlineLevel="0" collapsed="false"/>
    <row r="112" customFormat="false" ht="6" hidden="false" customHeight="true" outlineLevel="0" collapsed="false"/>
    <row r="114" customFormat="false" ht="6" hidden="false" customHeight="true" outlineLevel="0" collapsed="false"/>
    <row r="115" customFormat="false" ht="12" hidden="false" customHeight="true" outlineLevel="0" collapsed="false"/>
    <row r="116" customFormat="false" ht="12" hidden="false" customHeight="true" outlineLevel="0" collapsed="false"/>
    <row r="117" customFormat="false" ht="12" hidden="false" customHeight="true" outlineLevel="0" collapsed="false"/>
    <row r="118" customFormat="false" ht="12" hidden="false" customHeight="true" outlineLevel="0" collapsed="false"/>
    <row r="119" customFormat="false" ht="12" hidden="false" customHeight="true" outlineLevel="0" collapsed="false"/>
    <row r="120" customFormat="false" ht="3.95" hidden="false" customHeight="true" outlineLevel="0" collapsed="false"/>
    <row r="122" customFormat="false" ht="6" hidden="false" customHeight="true" outlineLevel="0" collapsed="false"/>
    <row r="125" customFormat="false" ht="6" hidden="false" customHeight="true" outlineLevel="0" collapsed="false"/>
    <row r="128" customFormat="false" ht="6" hidden="false" customHeight="true" outlineLevel="0" collapsed="false"/>
    <row r="131" customFormat="false" ht="6" hidden="false" customHeight="true" outlineLevel="0" collapsed="false"/>
    <row r="135" customFormat="false" ht="8.1" hidden="false" customHeight="true" outlineLevel="0" collapsed="false"/>
  </sheetData>
  <mergeCells count="3">
    <mergeCell ref="A1:AD1"/>
    <mergeCell ref="A2:AD2"/>
    <mergeCell ref="A3:AD3"/>
  </mergeCells>
  <printOptions headings="false" gridLines="false" gridLinesSet="true" horizontalCentered="true" verticalCentered="false"/>
  <pageMargins left="0.25" right="0.25" top="0.7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130"/>
  <sheetViews>
    <sheetView showFormulas="false" showGridLines="false" showRowColHeaders="true" showZeros="true" rightToLeft="false" tabSelected="false" showOutlineSymbols="true" defaultGridColor="true" view="normal" topLeftCell="A7" colorId="64" zoomScale="100" zoomScaleNormal="100" zoomScalePageLayoutView="100" workbookViewId="0">
      <pane xSplit="5" ySplit="3" topLeftCell="W10" activePane="bottomRight" state="frozen"/>
      <selection pane="topLeft" activeCell="A7" activeCellId="0" sqref="A7"/>
      <selection pane="topRight" activeCell="W7" activeCellId="0" sqref="W7"/>
      <selection pane="bottomLeft" activeCell="A10" activeCellId="0" sqref="A10"/>
      <selection pane="bottomRight" activeCell="AC11" activeCellId="0" sqref="AC11 AC11"/>
    </sheetView>
  </sheetViews>
  <sheetFormatPr defaultColWidth="9.70703125" defaultRowHeight="14.65" customHeight="true" zeroHeight="false" outlineLevelRow="0" outlineLevelCol="0"/>
  <cols>
    <col collapsed="false" customWidth="true" hidden="false" outlineLevel="0" max="2" min="1" style="0" width="1.7"/>
    <col collapsed="false" customWidth="true" hidden="false" outlineLevel="0" max="4" min="3" style="0" width="15.7"/>
    <col collapsed="false" customWidth="true" hidden="false" outlineLevel="0" max="5" min="5" style="0" width="10.71"/>
    <col collapsed="false" customWidth="true" hidden="false" outlineLevel="0" max="28" min="6" style="0" width="5.71"/>
    <col collapsed="false" customWidth="true" hidden="false" outlineLevel="0" max="30" min="29" style="0" width="8.7"/>
    <col collapsed="false" customWidth="true" hidden="false" outlineLevel="0" max="36" min="35" style="0" width="2.7"/>
    <col collapsed="false" customWidth="true" hidden="false" outlineLevel="0" max="37" min="37" style="0" width="3.7"/>
    <col collapsed="false" customWidth="true" hidden="false" outlineLevel="0" max="53" min="41" style="0" width="6.7"/>
    <col collapsed="false" customWidth="true" hidden="false" outlineLevel="0" max="55" min="54" style="0" width="7.7"/>
    <col collapsed="false" customWidth="true" hidden="false" outlineLevel="0" max="56" min="56" style="0" width="2.7"/>
  </cols>
  <sheetData>
    <row r="1" customFormat="false" ht="1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2"/>
    </row>
    <row r="2" customFormat="false" ht="15" hidden="false" customHeight="true" outlineLevel="0" collapsed="false">
      <c r="A2" s="3" t="s">
        <v>82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2"/>
    </row>
    <row r="3" customFormat="false" ht="15" hidden="false" customHeight="tru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2"/>
    </row>
    <row r="4" customFormat="false" ht="12" hidden="false" customHeight="true" outlineLevel="0" collapsed="false">
      <c r="A4" s="5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6"/>
      <c r="T4" s="7"/>
      <c r="U4" s="7"/>
      <c r="V4" s="7"/>
      <c r="W4" s="7"/>
      <c r="X4" s="2"/>
      <c r="Y4" s="2"/>
      <c r="Z4" s="2"/>
      <c r="AA4" s="2"/>
      <c r="AB4" s="2"/>
      <c r="AC4" s="2"/>
      <c r="AD4" s="2"/>
      <c r="AE4" s="2"/>
    </row>
    <row r="5" customFormat="false" ht="12" hidden="false" customHeight="true" outlineLevel="0" collapsed="false">
      <c r="A5" s="5"/>
      <c r="B5" s="8"/>
      <c r="C5" s="9"/>
      <c r="D5" s="9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10"/>
      <c r="S5" s="10"/>
      <c r="T5" s="11"/>
      <c r="U5" s="12"/>
      <c r="V5" s="11"/>
      <c r="W5" s="11"/>
      <c r="X5" s="10"/>
      <c r="Y5" s="10"/>
      <c r="Z5" s="10"/>
      <c r="AA5" s="13"/>
      <c r="AB5" s="14"/>
      <c r="AC5" s="2"/>
      <c r="AD5" s="2"/>
      <c r="AE5" s="2"/>
    </row>
    <row r="6" customFormat="false" ht="12" hidden="false" customHeight="true" outlineLevel="0" collapsed="false">
      <c r="A6" s="5"/>
      <c r="B6" s="8"/>
      <c r="C6" s="9"/>
      <c r="D6" s="9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10"/>
      <c r="S6" s="10"/>
      <c r="T6" s="11"/>
      <c r="U6" s="12"/>
      <c r="V6" s="11"/>
      <c r="W6" s="11"/>
      <c r="X6" s="10"/>
      <c r="Y6" s="10"/>
      <c r="Z6" s="10"/>
      <c r="AA6" s="13"/>
      <c r="AB6" s="14"/>
      <c r="AC6" s="2"/>
      <c r="AD6" s="2"/>
      <c r="AE6" s="2"/>
    </row>
    <row r="7" customFormat="false" ht="12" hidden="false" customHeight="true" outlineLevel="0" collapsed="false">
      <c r="A7" s="5"/>
      <c r="B7" s="8"/>
      <c r="C7" s="9"/>
      <c r="D7" s="9"/>
      <c r="E7" s="2"/>
      <c r="F7" s="2"/>
      <c r="G7" s="54"/>
      <c r="H7" s="54"/>
      <c r="I7" s="54" t="s">
        <v>4</v>
      </c>
      <c r="J7" s="54" t="s">
        <v>4</v>
      </c>
      <c r="K7" s="54" t="s">
        <v>4</v>
      </c>
      <c r="L7" s="54" t="s">
        <v>4</v>
      </c>
      <c r="M7" s="54" t="s">
        <v>4</v>
      </c>
      <c r="N7" s="54" t="s">
        <v>4</v>
      </c>
      <c r="O7" s="54" t="s">
        <v>4</v>
      </c>
      <c r="P7" s="54" t="s">
        <v>4</v>
      </c>
      <c r="Q7" s="54" t="s">
        <v>4</v>
      </c>
      <c r="R7" s="54" t="s">
        <v>4</v>
      </c>
      <c r="S7" s="54" t="s">
        <v>4</v>
      </c>
      <c r="T7" s="54" t="s">
        <v>4</v>
      </c>
      <c r="U7" s="54" t="s">
        <v>3</v>
      </c>
      <c r="V7" s="54" t="s">
        <v>4</v>
      </c>
      <c r="W7" s="54" t="s">
        <v>4</v>
      </c>
      <c r="X7" s="54" t="s">
        <v>4</v>
      </c>
      <c r="Y7" s="54" t="s">
        <v>4</v>
      </c>
      <c r="Z7" s="54" t="s">
        <v>4</v>
      </c>
      <c r="AA7" s="54" t="s">
        <v>4</v>
      </c>
      <c r="AB7" s="54" t="s">
        <v>4</v>
      </c>
      <c r="AC7" s="2"/>
      <c r="AD7" s="10" t="s">
        <v>5</v>
      </c>
      <c r="AE7" s="2"/>
    </row>
    <row r="8" customFormat="false" ht="15" hidden="false" customHeight="true" outlineLevel="0" collapsed="false">
      <c r="A8" s="2"/>
      <c r="B8" s="2"/>
      <c r="C8" s="2"/>
      <c r="D8" s="2"/>
      <c r="E8" s="5"/>
      <c r="F8" s="10" t="s">
        <v>83</v>
      </c>
      <c r="G8" s="10" t="s">
        <v>83</v>
      </c>
      <c r="H8" s="10" t="s">
        <v>83</v>
      </c>
      <c r="I8" s="10" t="s">
        <v>9</v>
      </c>
      <c r="J8" s="10" t="s">
        <v>10</v>
      </c>
      <c r="K8" s="10" t="s">
        <v>6</v>
      </c>
      <c r="L8" s="10" t="s">
        <v>7</v>
      </c>
      <c r="M8" s="10" t="s">
        <v>8</v>
      </c>
      <c r="N8" s="10" t="s">
        <v>9</v>
      </c>
      <c r="O8" s="10" t="s">
        <v>10</v>
      </c>
      <c r="P8" s="10" t="s">
        <v>6</v>
      </c>
      <c r="Q8" s="10" t="s">
        <v>7</v>
      </c>
      <c r="R8" s="10" t="s">
        <v>8</v>
      </c>
      <c r="S8" s="10" t="s">
        <v>9</v>
      </c>
      <c r="T8" s="10" t="s">
        <v>10</v>
      </c>
      <c r="U8" s="10" t="s">
        <v>6</v>
      </c>
      <c r="V8" s="10" t="s">
        <v>7</v>
      </c>
      <c r="W8" s="10" t="s">
        <v>8</v>
      </c>
      <c r="X8" s="10" t="s">
        <v>9</v>
      </c>
      <c r="Y8" s="10" t="s">
        <v>10</v>
      </c>
      <c r="Z8" s="10" t="s">
        <v>6</v>
      </c>
      <c r="AA8" s="10" t="s">
        <v>7</v>
      </c>
      <c r="AB8" s="10" t="s">
        <v>8</v>
      </c>
      <c r="AC8" s="6" t="s">
        <v>84</v>
      </c>
      <c r="AD8" s="6" t="s">
        <v>85</v>
      </c>
      <c r="AE8" s="2"/>
    </row>
    <row r="9" customFormat="false" ht="15" hidden="false" customHeight="true" outlineLevel="0" collapsed="false">
      <c r="A9" s="2"/>
      <c r="B9" s="2"/>
      <c r="C9" s="15"/>
      <c r="D9" s="2"/>
      <c r="E9" s="16"/>
      <c r="F9" s="17" t="s">
        <v>86</v>
      </c>
      <c r="G9" s="17" t="s">
        <v>86</v>
      </c>
      <c r="H9" s="17" t="s">
        <v>86</v>
      </c>
      <c r="I9" s="17" t="s">
        <v>87</v>
      </c>
      <c r="J9" s="17" t="s">
        <v>88</v>
      </c>
      <c r="K9" s="17" t="s">
        <v>89</v>
      </c>
      <c r="L9" s="17" t="s">
        <v>90</v>
      </c>
      <c r="M9" s="17" t="s">
        <v>91</v>
      </c>
      <c r="N9" s="17" t="s">
        <v>92</v>
      </c>
      <c r="O9" s="17" t="s">
        <v>93</v>
      </c>
      <c r="P9" s="17" t="s">
        <v>94</v>
      </c>
      <c r="Q9" s="17" t="s">
        <v>95</v>
      </c>
      <c r="R9" s="17" t="s">
        <v>96</v>
      </c>
      <c r="S9" s="17" t="s">
        <v>97</v>
      </c>
      <c r="T9" s="17" t="s">
        <v>98</v>
      </c>
      <c r="U9" s="17" t="s">
        <v>99</v>
      </c>
      <c r="V9" s="17" t="s">
        <v>100</v>
      </c>
      <c r="W9" s="17" t="s">
        <v>101</v>
      </c>
      <c r="X9" s="17" t="s">
        <v>102</v>
      </c>
      <c r="Y9" s="17" t="s">
        <v>103</v>
      </c>
      <c r="Z9" s="17" t="s">
        <v>104</v>
      </c>
      <c r="AA9" s="17" t="s">
        <v>105</v>
      </c>
      <c r="AB9" s="17" t="s">
        <v>106</v>
      </c>
      <c r="AC9" s="18" t="s">
        <v>36</v>
      </c>
      <c r="AD9" s="19" t="s">
        <v>105</v>
      </c>
      <c r="AE9" s="2"/>
    </row>
    <row r="10" customFormat="false" ht="15" hidden="false" customHeight="true" outlineLevel="0" collapsed="false">
      <c r="A10" s="20" t="s">
        <v>37</v>
      </c>
      <c r="B10" s="21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3" t="s">
        <v>38</v>
      </c>
      <c r="AD10" s="2"/>
      <c r="AE10" s="2"/>
    </row>
    <row r="11" customFormat="false" ht="15" hidden="false" customHeight="true" outlineLevel="0" collapsed="false">
      <c r="A11" s="21"/>
      <c r="B11" s="15" t="s">
        <v>39</v>
      </c>
      <c r="C11" s="2"/>
      <c r="D11" s="2"/>
      <c r="E11" s="2"/>
      <c r="F11" s="24" t="s">
        <v>40</v>
      </c>
      <c r="G11" s="24" t="s">
        <v>40</v>
      </c>
      <c r="H11" s="24" t="s">
        <v>40</v>
      </c>
      <c r="I11" s="25" t="n">
        <v>0.1</v>
      </c>
      <c r="J11" s="25" t="n">
        <v>0</v>
      </c>
      <c r="K11" s="25" t="n">
        <v>0</v>
      </c>
      <c r="L11" s="25" t="n">
        <v>0.1</v>
      </c>
      <c r="M11" s="25" t="n">
        <v>0.2</v>
      </c>
      <c r="N11" s="25" t="n">
        <v>0</v>
      </c>
      <c r="O11" s="25" t="n">
        <v>0.5</v>
      </c>
      <c r="P11" s="55" t="n">
        <v>47.8</v>
      </c>
      <c r="Q11" s="25" t="n">
        <v>1.4</v>
      </c>
      <c r="R11" s="25" t="n">
        <v>0.2</v>
      </c>
      <c r="S11" s="25" t="n">
        <v>0.2</v>
      </c>
      <c r="T11" s="55" t="n">
        <v>-0.7</v>
      </c>
      <c r="U11" s="24" t="s">
        <v>40</v>
      </c>
      <c r="V11" s="25" t="n">
        <v>0.3</v>
      </c>
      <c r="W11" s="25" t="n">
        <v>0.3</v>
      </c>
      <c r="X11" s="26" t="n">
        <f aca="false">7.3+0.8</f>
        <v>8.1</v>
      </c>
      <c r="Y11" s="26" t="n">
        <f aca="false">0.8+0.2</f>
        <v>1</v>
      </c>
      <c r="Z11" s="26" t="n">
        <f aca="false">0.3+0.1</f>
        <v>0.4</v>
      </c>
      <c r="AA11" s="25" t="n">
        <v>0.2</v>
      </c>
      <c r="AB11" s="27" t="n">
        <f aca="false">AC11-SUM(F11:AA11)</f>
        <v>0.200000000000003</v>
      </c>
      <c r="AC11" s="28" t="n">
        <f aca="false">54.1+6.2</f>
        <v>60.3</v>
      </c>
      <c r="AD11" s="56" t="n">
        <f aca="false">SUM(F11:AA11)</f>
        <v>60.1</v>
      </c>
      <c r="AE11" s="2"/>
    </row>
    <row r="12" customFormat="false" ht="15" hidden="false" customHeight="true" outlineLevel="0" collapsed="false">
      <c r="A12" s="21"/>
      <c r="B12" s="15"/>
      <c r="C12" s="15" t="s">
        <v>107</v>
      </c>
      <c r="D12" s="2"/>
      <c r="E12" s="2"/>
      <c r="F12" s="24" t="s">
        <v>40</v>
      </c>
      <c r="G12" s="24" t="s">
        <v>40</v>
      </c>
      <c r="H12" s="24" t="s">
        <v>40</v>
      </c>
      <c r="I12" s="25" t="n">
        <v>0</v>
      </c>
      <c r="J12" s="25" t="n">
        <v>0</v>
      </c>
      <c r="K12" s="25" t="n">
        <v>0</v>
      </c>
      <c r="L12" s="25" t="n">
        <v>0</v>
      </c>
      <c r="M12" s="25" t="n">
        <v>0</v>
      </c>
      <c r="N12" s="25" t="n">
        <v>0</v>
      </c>
      <c r="O12" s="25" t="n">
        <v>0</v>
      </c>
      <c r="P12" s="25" t="n">
        <v>0</v>
      </c>
      <c r="Q12" s="25" t="n">
        <v>0</v>
      </c>
      <c r="R12" s="25" t="n">
        <v>0</v>
      </c>
      <c r="S12" s="25" t="n">
        <v>0</v>
      </c>
      <c r="T12" s="25" t="n">
        <v>0</v>
      </c>
      <c r="U12" s="24" t="s">
        <v>40</v>
      </c>
      <c r="V12" s="25" t="n">
        <v>0</v>
      </c>
      <c r="W12" s="25" t="n">
        <v>0</v>
      </c>
      <c r="X12" s="25" t="n">
        <v>0</v>
      </c>
      <c r="Y12" s="25" t="n">
        <v>1</v>
      </c>
      <c r="Z12" s="25" t="n">
        <v>0</v>
      </c>
      <c r="AA12" s="25" t="n">
        <v>0</v>
      </c>
      <c r="AB12" s="27" t="n">
        <f aca="false">AC12-SUM(F12:AA12)</f>
        <v>0</v>
      </c>
      <c r="AC12" s="25" t="n">
        <v>1</v>
      </c>
      <c r="AD12" s="56" t="n">
        <f aca="false">SUM(F12:AA12)</f>
        <v>1</v>
      </c>
    </row>
    <row r="13" customFormat="false" ht="15" hidden="false" customHeight="true" outlineLevel="0" collapsed="false">
      <c r="A13" s="21"/>
      <c r="B13" s="15"/>
      <c r="C13" s="15" t="s">
        <v>42</v>
      </c>
      <c r="D13" s="2"/>
      <c r="E13" s="2"/>
      <c r="F13" s="24" t="s">
        <v>40</v>
      </c>
      <c r="G13" s="24" t="s">
        <v>40</v>
      </c>
      <c r="H13" s="24" t="s">
        <v>40</v>
      </c>
      <c r="I13" s="25" t="n">
        <v>0.1</v>
      </c>
      <c r="J13" s="25" t="n">
        <v>0</v>
      </c>
      <c r="K13" s="25" t="n">
        <v>0</v>
      </c>
      <c r="L13" s="25" t="n">
        <v>0</v>
      </c>
      <c r="M13" s="25" t="n">
        <v>0</v>
      </c>
      <c r="N13" s="25" t="n">
        <v>0</v>
      </c>
      <c r="O13" s="25" t="n">
        <v>0.5</v>
      </c>
      <c r="P13" s="25" t="n">
        <v>0.1</v>
      </c>
      <c r="Q13" s="25" t="n">
        <v>3</v>
      </c>
      <c r="R13" s="25" t="n">
        <v>0.2</v>
      </c>
      <c r="S13" s="25" t="n">
        <v>0</v>
      </c>
      <c r="T13" s="25" t="n">
        <v>0</v>
      </c>
      <c r="U13" s="24" t="s">
        <v>40</v>
      </c>
      <c r="V13" s="25" t="n">
        <v>0.3</v>
      </c>
      <c r="W13" s="25" t="n">
        <v>0</v>
      </c>
      <c r="X13" s="25" t="n">
        <v>1.7</v>
      </c>
      <c r="Y13" s="25" t="n">
        <v>0.1</v>
      </c>
      <c r="Z13" s="25" t="n">
        <v>0</v>
      </c>
      <c r="AA13" s="25" t="n">
        <v>0</v>
      </c>
      <c r="AB13" s="27" t="n">
        <f aca="false">AC13-SUM(F13:AA13)</f>
        <v>0</v>
      </c>
      <c r="AC13" s="25" t="n">
        <v>6</v>
      </c>
      <c r="AD13" s="56" t="n">
        <f aca="false">SUM(F13:AA13)</f>
        <v>6</v>
      </c>
      <c r="AE13" s="2"/>
    </row>
    <row r="14" customFormat="false" ht="15" hidden="false" customHeight="true" outlineLevel="0" collapsed="false">
      <c r="A14" s="21"/>
      <c r="B14" s="15" t="s">
        <v>43</v>
      </c>
      <c r="C14" s="2"/>
      <c r="D14" s="2"/>
      <c r="E14" s="2"/>
      <c r="F14" s="24" t="s">
        <v>40</v>
      </c>
      <c r="G14" s="24" t="s">
        <v>40</v>
      </c>
      <c r="H14" s="24" t="s">
        <v>40</v>
      </c>
      <c r="I14" s="25" t="n">
        <v>0</v>
      </c>
      <c r="J14" s="25" t="n">
        <v>0</v>
      </c>
      <c r="K14" s="25" t="n">
        <v>0</v>
      </c>
      <c r="L14" s="25" t="n">
        <v>0</v>
      </c>
      <c r="M14" s="25" t="n">
        <v>0</v>
      </c>
      <c r="N14" s="25" t="n">
        <v>0</v>
      </c>
      <c r="O14" s="25" t="n">
        <v>0</v>
      </c>
      <c r="P14" s="25" t="n">
        <v>0</v>
      </c>
      <c r="Q14" s="25" t="n">
        <v>0</v>
      </c>
      <c r="R14" s="25" t="n">
        <v>0</v>
      </c>
      <c r="S14" s="25" t="n">
        <v>0</v>
      </c>
      <c r="T14" s="25" t="n">
        <v>0</v>
      </c>
      <c r="U14" s="24" t="s">
        <v>40</v>
      </c>
      <c r="V14" s="25" t="n">
        <v>0</v>
      </c>
      <c r="W14" s="25" t="n">
        <v>0</v>
      </c>
      <c r="X14" s="25" t="n">
        <v>0</v>
      </c>
      <c r="Y14" s="25" t="n">
        <v>0</v>
      </c>
      <c r="Z14" s="25" t="n">
        <v>0</v>
      </c>
      <c r="AA14" s="25" t="n">
        <v>0</v>
      </c>
      <c r="AB14" s="27" t="n">
        <f aca="false">AC14-SUM(F14:AA14)</f>
        <v>0</v>
      </c>
      <c r="AC14" s="25" t="n">
        <v>0</v>
      </c>
      <c r="AD14" s="56" t="n">
        <f aca="false">SUM(F14:AA14)</f>
        <v>0</v>
      </c>
      <c r="AE14" s="2"/>
    </row>
    <row r="15" customFormat="false" ht="15" hidden="false" customHeight="true" outlineLevel="0" collapsed="false">
      <c r="A15" s="21"/>
      <c r="B15" s="15" t="s">
        <v>73</v>
      </c>
      <c r="C15" s="2"/>
      <c r="D15" s="2"/>
      <c r="E15" s="2"/>
      <c r="F15" s="24" t="s">
        <v>40</v>
      </c>
      <c r="G15" s="24" t="s">
        <v>40</v>
      </c>
      <c r="H15" s="24" t="s">
        <v>40</v>
      </c>
      <c r="I15" s="25" t="n">
        <v>0</v>
      </c>
      <c r="J15" s="25" t="n">
        <v>0</v>
      </c>
      <c r="K15" s="25" t="n">
        <v>0</v>
      </c>
      <c r="L15" s="25" t="n">
        <v>0</v>
      </c>
      <c r="M15" s="25" t="n">
        <v>0</v>
      </c>
      <c r="N15" s="25" t="n">
        <v>0</v>
      </c>
      <c r="O15" s="25" t="n">
        <v>0</v>
      </c>
      <c r="P15" s="25" t="n">
        <v>0</v>
      </c>
      <c r="Q15" s="25" t="n">
        <v>0</v>
      </c>
      <c r="R15" s="25" t="n">
        <v>0</v>
      </c>
      <c r="S15" s="25" t="n">
        <v>0</v>
      </c>
      <c r="T15" s="25" t="n">
        <v>0</v>
      </c>
      <c r="U15" s="24" t="s">
        <v>40</v>
      </c>
      <c r="V15" s="25" t="n">
        <v>0</v>
      </c>
      <c r="W15" s="25" t="n">
        <v>0</v>
      </c>
      <c r="X15" s="25" t="n">
        <v>0</v>
      </c>
      <c r="Y15" s="25" t="n">
        <v>0</v>
      </c>
      <c r="Z15" s="25" t="n">
        <v>0</v>
      </c>
      <c r="AA15" s="25" t="n">
        <v>0</v>
      </c>
      <c r="AB15" s="27" t="n">
        <f aca="false">AC15-SUM(F15:AA15)</f>
        <v>0</v>
      </c>
      <c r="AC15" s="25" t="n">
        <v>0</v>
      </c>
      <c r="AD15" s="56" t="n">
        <f aca="false">SUM(F15:AA15)</f>
        <v>0</v>
      </c>
      <c r="AE15" s="2"/>
    </row>
    <row r="16" customFormat="false" ht="15" hidden="false" customHeight="true" outlineLevel="0" collapsed="false">
      <c r="A16" s="21"/>
      <c r="B16" s="15" t="s">
        <v>45</v>
      </c>
      <c r="C16" s="2"/>
      <c r="D16" s="2"/>
      <c r="E16" s="2"/>
      <c r="F16" s="24" t="s">
        <v>40</v>
      </c>
      <c r="G16" s="24" t="s">
        <v>40</v>
      </c>
      <c r="H16" s="24" t="s">
        <v>40</v>
      </c>
      <c r="I16" s="25" t="n">
        <v>0</v>
      </c>
      <c r="J16" s="25" t="n">
        <v>0</v>
      </c>
      <c r="K16" s="25" t="n">
        <v>0</v>
      </c>
      <c r="L16" s="25" t="n">
        <v>0</v>
      </c>
      <c r="M16" s="25" t="n">
        <v>0</v>
      </c>
      <c r="N16" s="25" t="n">
        <v>0</v>
      </c>
      <c r="O16" s="25" t="n">
        <v>0</v>
      </c>
      <c r="P16" s="25" t="n">
        <v>0</v>
      </c>
      <c r="Q16" s="25" t="n">
        <v>0</v>
      </c>
      <c r="R16" s="25" t="n">
        <v>0</v>
      </c>
      <c r="S16" s="25" t="n">
        <v>0</v>
      </c>
      <c r="T16" s="25" t="n">
        <v>0</v>
      </c>
      <c r="U16" s="24" t="s">
        <v>40</v>
      </c>
      <c r="V16" s="25" t="n">
        <v>0</v>
      </c>
      <c r="W16" s="25" t="n">
        <v>0</v>
      </c>
      <c r="X16" s="25" t="n">
        <v>0</v>
      </c>
      <c r="Y16" s="25" t="n">
        <v>0</v>
      </c>
      <c r="Z16" s="25" t="n">
        <v>0</v>
      </c>
      <c r="AA16" s="25" t="n">
        <v>0</v>
      </c>
      <c r="AB16" s="27" t="n">
        <f aca="false">AC16-SUM(F16:AA16)</f>
        <v>0</v>
      </c>
      <c r="AC16" s="25" t="n">
        <v>0</v>
      </c>
      <c r="AD16" s="56" t="n">
        <f aca="false">SUM(F16:AA16)</f>
        <v>0</v>
      </c>
      <c r="AE16" s="2"/>
    </row>
    <row r="17" customFormat="false" ht="15" hidden="false" customHeight="true" outlineLevel="0" collapsed="false">
      <c r="A17" s="21"/>
      <c r="B17" s="15" t="s">
        <v>108</v>
      </c>
      <c r="C17" s="2"/>
      <c r="D17" s="2"/>
      <c r="E17" s="2"/>
      <c r="F17" s="24" t="s">
        <v>40</v>
      </c>
      <c r="G17" s="24" t="s">
        <v>40</v>
      </c>
      <c r="H17" s="24" t="s">
        <v>40</v>
      </c>
      <c r="I17" s="25" t="n">
        <v>0</v>
      </c>
      <c r="J17" s="25" t="n">
        <v>0</v>
      </c>
      <c r="K17" s="25" t="n">
        <v>0</v>
      </c>
      <c r="L17" s="25" t="n">
        <v>0</v>
      </c>
      <c r="M17" s="25" t="n">
        <v>0</v>
      </c>
      <c r="N17" s="25" t="n">
        <v>0</v>
      </c>
      <c r="O17" s="25" t="n">
        <v>0</v>
      </c>
      <c r="P17" s="25" t="n">
        <v>0</v>
      </c>
      <c r="Q17" s="25" t="n">
        <v>0</v>
      </c>
      <c r="R17" s="25" t="n">
        <v>0</v>
      </c>
      <c r="S17" s="25" t="n">
        <v>0</v>
      </c>
      <c r="T17" s="25" t="n">
        <v>0</v>
      </c>
      <c r="U17" s="24" t="s">
        <v>40</v>
      </c>
      <c r="V17" s="25" t="n">
        <v>0</v>
      </c>
      <c r="W17" s="25" t="n">
        <v>0</v>
      </c>
      <c r="X17" s="25" t="n">
        <v>0</v>
      </c>
      <c r="Y17" s="25" t="n">
        <v>0</v>
      </c>
      <c r="Z17" s="25" t="n">
        <v>0</v>
      </c>
      <c r="AA17" s="25" t="n">
        <v>0</v>
      </c>
      <c r="AB17" s="27" t="n">
        <f aca="false">AC17-SUM(F17:AA17)</f>
        <v>0</v>
      </c>
      <c r="AC17" s="25" t="n">
        <v>0</v>
      </c>
      <c r="AD17" s="56" t="n">
        <f aca="false">SUM(F17:AA17)</f>
        <v>0</v>
      </c>
      <c r="AE17" s="2"/>
    </row>
    <row r="18" customFormat="false" ht="15" hidden="false" customHeight="true" outlineLevel="0" collapsed="false">
      <c r="A18" s="21"/>
      <c r="B18" s="15" t="s">
        <v>74</v>
      </c>
      <c r="C18" s="2"/>
      <c r="D18" s="2"/>
      <c r="E18" s="2"/>
      <c r="F18" s="24" t="s">
        <v>40</v>
      </c>
      <c r="G18" s="24" t="s">
        <v>40</v>
      </c>
      <c r="H18" s="24" t="s">
        <v>40</v>
      </c>
      <c r="I18" s="25" t="n">
        <v>0</v>
      </c>
      <c r="J18" s="25" t="n">
        <v>0</v>
      </c>
      <c r="K18" s="25" t="n">
        <v>0</v>
      </c>
      <c r="L18" s="25" t="n">
        <v>0</v>
      </c>
      <c r="M18" s="25" t="n">
        <v>0</v>
      </c>
      <c r="N18" s="25" t="n">
        <v>0</v>
      </c>
      <c r="O18" s="25" t="n">
        <v>0</v>
      </c>
      <c r="P18" s="25" t="n">
        <v>0</v>
      </c>
      <c r="Q18" s="25" t="n">
        <v>0</v>
      </c>
      <c r="R18" s="25" t="n">
        <v>0</v>
      </c>
      <c r="S18" s="25" t="n">
        <v>0</v>
      </c>
      <c r="T18" s="25" t="n">
        <v>0</v>
      </c>
      <c r="U18" s="24" t="s">
        <v>40</v>
      </c>
      <c r="V18" s="25" t="n">
        <v>0</v>
      </c>
      <c r="W18" s="25" t="n">
        <v>0</v>
      </c>
      <c r="X18" s="25" t="n">
        <v>0</v>
      </c>
      <c r="Y18" s="25" t="n">
        <v>0</v>
      </c>
      <c r="Z18" s="25" t="n">
        <v>0</v>
      </c>
      <c r="AA18" s="25" t="n">
        <v>0</v>
      </c>
      <c r="AB18" s="27" t="n">
        <f aca="false">AC18-SUM(F18:AA18)</f>
        <v>0</v>
      </c>
      <c r="AC18" s="25" t="n">
        <v>0</v>
      </c>
      <c r="AD18" s="56" t="n">
        <f aca="false">SUM(F18:AA18)</f>
        <v>0</v>
      </c>
      <c r="AE18" s="2"/>
    </row>
    <row r="19" customFormat="false" ht="15" hidden="false" customHeight="true" outlineLevel="0" collapsed="false">
      <c r="A19" s="21"/>
      <c r="B19" s="15" t="s">
        <v>48</v>
      </c>
      <c r="C19" s="2"/>
      <c r="D19" s="2"/>
      <c r="E19" s="2"/>
      <c r="F19" s="24" t="s">
        <v>40</v>
      </c>
      <c r="G19" s="24" t="s">
        <v>40</v>
      </c>
      <c r="H19" s="24" t="s">
        <v>40</v>
      </c>
      <c r="I19" s="25" t="n">
        <v>0.1</v>
      </c>
      <c r="J19" s="25" t="n">
        <v>0</v>
      </c>
      <c r="K19" s="25" t="n">
        <v>0</v>
      </c>
      <c r="L19" s="25" t="n">
        <v>0</v>
      </c>
      <c r="M19" s="25" t="n">
        <v>0</v>
      </c>
      <c r="N19" s="25" t="n">
        <v>0</v>
      </c>
      <c r="O19" s="25" t="n">
        <v>0</v>
      </c>
      <c r="P19" s="25" t="n">
        <v>0</v>
      </c>
      <c r="Q19" s="25" t="n">
        <v>0</v>
      </c>
      <c r="R19" s="25" t="n">
        <v>0</v>
      </c>
      <c r="S19" s="25" t="n">
        <v>0</v>
      </c>
      <c r="T19" s="25" t="n">
        <v>0</v>
      </c>
      <c r="U19" s="24" t="s">
        <v>40</v>
      </c>
      <c r="V19" s="25" t="n">
        <v>0</v>
      </c>
      <c r="W19" s="25" t="n">
        <v>0</v>
      </c>
      <c r="X19" s="25" t="n">
        <v>0</v>
      </c>
      <c r="Y19" s="25" t="n">
        <v>0</v>
      </c>
      <c r="Z19" s="25" t="n">
        <v>0</v>
      </c>
      <c r="AA19" s="25" t="n">
        <v>0</v>
      </c>
      <c r="AB19" s="27" t="n">
        <f aca="false">AC19-SUM(F19:AA19)</f>
        <v>0</v>
      </c>
      <c r="AC19" s="25" t="n">
        <v>0.1</v>
      </c>
      <c r="AD19" s="56" t="n">
        <f aca="false">SUM(F19:AA19)</f>
        <v>0.1</v>
      </c>
      <c r="AE19" s="2"/>
    </row>
    <row r="20" customFormat="false" ht="15" hidden="false" customHeight="true" outlineLevel="0" collapsed="false">
      <c r="A20" s="21"/>
      <c r="B20" s="15" t="s">
        <v>65</v>
      </c>
      <c r="C20" s="2"/>
      <c r="D20" s="2"/>
      <c r="E20" s="2"/>
      <c r="F20" s="32" t="s">
        <v>40</v>
      </c>
      <c r="G20" s="32" t="s">
        <v>40</v>
      </c>
      <c r="H20" s="32" t="s">
        <v>40</v>
      </c>
      <c r="I20" s="33" t="n">
        <v>0</v>
      </c>
      <c r="J20" s="33" t="n">
        <v>0</v>
      </c>
      <c r="K20" s="33" t="n">
        <v>0</v>
      </c>
      <c r="L20" s="33" t="n">
        <v>0</v>
      </c>
      <c r="M20" s="33" t="n">
        <v>0</v>
      </c>
      <c r="N20" s="33" t="n">
        <v>0</v>
      </c>
      <c r="O20" s="33" t="n">
        <v>0</v>
      </c>
      <c r="P20" s="33" t="n">
        <v>0</v>
      </c>
      <c r="Q20" s="33" t="n">
        <v>0</v>
      </c>
      <c r="R20" s="33" t="n">
        <v>0</v>
      </c>
      <c r="S20" s="33" t="n">
        <v>0</v>
      </c>
      <c r="T20" s="33" t="n">
        <v>0</v>
      </c>
      <c r="U20" s="32" t="s">
        <v>40</v>
      </c>
      <c r="V20" s="33" t="n">
        <v>0</v>
      </c>
      <c r="W20" s="33" t="n">
        <v>0</v>
      </c>
      <c r="X20" s="33" t="n">
        <v>0</v>
      </c>
      <c r="Y20" s="33" t="n">
        <v>0</v>
      </c>
      <c r="Z20" s="33" t="n">
        <v>0</v>
      </c>
      <c r="AA20" s="33" t="n">
        <v>0</v>
      </c>
      <c r="AB20" s="34" t="n">
        <f aca="false">AC20-SUM(F20:AA20)</f>
        <v>0</v>
      </c>
      <c r="AC20" s="33" t="n">
        <v>0</v>
      </c>
      <c r="AD20" s="44" t="n">
        <f aca="false">SUM(F20:AA20)</f>
        <v>0</v>
      </c>
      <c r="AE20" s="2"/>
    </row>
    <row r="21" customFormat="false" ht="3.95" hidden="false" customHeight="true" outlineLevel="0" collapsed="false">
      <c r="A21" s="21"/>
      <c r="B21" s="21"/>
      <c r="C21" s="2"/>
      <c r="D21" s="2"/>
      <c r="E21" s="2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22"/>
      <c r="AE21" s="2"/>
    </row>
    <row r="22" customFormat="false" ht="15" hidden="false" customHeight="true" outlineLevel="0" collapsed="false">
      <c r="A22" s="21"/>
      <c r="B22" s="21"/>
      <c r="C22" s="20" t="s">
        <v>50</v>
      </c>
      <c r="D22" s="2"/>
      <c r="E22" s="2"/>
      <c r="F22" s="37" t="n">
        <f aca="false">SUM(F11:F20)</f>
        <v>0</v>
      </c>
      <c r="G22" s="37" t="n">
        <f aca="false">SUM(G11:G20)</f>
        <v>0</v>
      </c>
      <c r="H22" s="37" t="n">
        <f aca="false">SUM(H11:H20)</f>
        <v>0</v>
      </c>
      <c r="I22" s="37" t="n">
        <f aca="false">SUM(I11:I20)</f>
        <v>0.3</v>
      </c>
      <c r="J22" s="37" t="n">
        <f aca="false">SUM(J11:J20)</f>
        <v>0</v>
      </c>
      <c r="K22" s="37" t="n">
        <f aca="false">SUM(K11:K20)</f>
        <v>0</v>
      </c>
      <c r="L22" s="37" t="n">
        <f aca="false">SUM(L11:L20)</f>
        <v>0.1</v>
      </c>
      <c r="M22" s="37" t="n">
        <f aca="false">SUM(M11:M20)</f>
        <v>0.2</v>
      </c>
      <c r="N22" s="37" t="n">
        <f aca="false">SUM(N11:N20)</f>
        <v>0</v>
      </c>
      <c r="O22" s="37" t="n">
        <f aca="false">SUM(O11:O20)</f>
        <v>1</v>
      </c>
      <c r="P22" s="37" t="n">
        <f aca="false">SUM(P11:P20)</f>
        <v>47.9</v>
      </c>
      <c r="Q22" s="37" t="n">
        <f aca="false">SUM(Q11:Q20)</f>
        <v>4.4</v>
      </c>
      <c r="R22" s="37" t="n">
        <f aca="false">SUM(R11:R20)</f>
        <v>0.4</v>
      </c>
      <c r="S22" s="37" t="n">
        <f aca="false">SUM(S11:S20)</f>
        <v>0.2</v>
      </c>
      <c r="T22" s="37" t="n">
        <f aca="false">SUM(T11:T20)</f>
        <v>-0.7</v>
      </c>
      <c r="U22" s="37" t="n">
        <f aca="false">SUM(U11:U20)</f>
        <v>0</v>
      </c>
      <c r="V22" s="37" t="n">
        <f aca="false">SUM(V11:V20)</f>
        <v>0.6</v>
      </c>
      <c r="W22" s="37" t="n">
        <f aca="false">SUM(W11:W20)</f>
        <v>0.3</v>
      </c>
      <c r="X22" s="37" t="n">
        <f aca="false">SUM(X11:X20)</f>
        <v>9.8</v>
      </c>
      <c r="Y22" s="37" t="n">
        <f aca="false">SUM(Y11:Y20)</f>
        <v>2.1</v>
      </c>
      <c r="Z22" s="37" t="n">
        <f aca="false">SUM(Z11:Z20)</f>
        <v>0.4</v>
      </c>
      <c r="AA22" s="37" t="n">
        <f aca="false">SUM(AA11:AA20)</f>
        <v>0.2</v>
      </c>
      <c r="AB22" s="37" t="n">
        <f aca="false">SUM(AB11:AB20)</f>
        <v>0.200000000000003</v>
      </c>
      <c r="AC22" s="37" t="n">
        <f aca="false">SUM(AC11:AC20)</f>
        <v>67.4</v>
      </c>
      <c r="AD22" s="37" t="n">
        <f aca="false">SUM(AD11:AD20)</f>
        <v>67.2</v>
      </c>
      <c r="AE22" s="2"/>
    </row>
    <row r="23" customFormat="false" ht="15" hidden="false" customHeight="true" outlineLevel="0" collapsed="false">
      <c r="A23" s="21"/>
      <c r="B23" s="2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2"/>
      <c r="AE23" s="2"/>
    </row>
    <row r="24" customFormat="false" ht="15" hidden="false" customHeight="true" outlineLevel="0" collapsed="false">
      <c r="A24" s="20" t="s">
        <v>51</v>
      </c>
      <c r="B24" s="21"/>
      <c r="C24" s="2"/>
      <c r="D24" s="2"/>
      <c r="E24" s="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"/>
    </row>
    <row r="25" customFormat="false" ht="15" hidden="false" customHeight="true" outlineLevel="0" collapsed="false">
      <c r="A25" s="21"/>
      <c r="B25" s="15" t="s">
        <v>52</v>
      </c>
      <c r="C25" s="2"/>
      <c r="D25" s="2"/>
      <c r="E25" s="2"/>
      <c r="F25" s="24" t="s">
        <v>40</v>
      </c>
      <c r="G25" s="24" t="s">
        <v>40</v>
      </c>
      <c r="H25" s="24" t="s">
        <v>40</v>
      </c>
      <c r="I25" s="25" t="n">
        <v>0</v>
      </c>
      <c r="J25" s="25" t="n">
        <v>0.2</v>
      </c>
      <c r="K25" s="25" t="n">
        <v>0</v>
      </c>
      <c r="L25" s="25" t="n">
        <v>0</v>
      </c>
      <c r="M25" s="25" t="n">
        <v>0</v>
      </c>
      <c r="N25" s="25" t="n">
        <v>0</v>
      </c>
      <c r="O25" s="25" t="n">
        <v>0</v>
      </c>
      <c r="P25" s="25" t="n">
        <v>0</v>
      </c>
      <c r="Q25" s="25" t="n">
        <v>0</v>
      </c>
      <c r="R25" s="25" t="n">
        <v>0</v>
      </c>
      <c r="S25" s="25" t="n">
        <v>0</v>
      </c>
      <c r="T25" s="25" t="n">
        <v>0</v>
      </c>
      <c r="U25" s="24" t="s">
        <v>40</v>
      </c>
      <c r="V25" s="25" t="n">
        <v>2.4</v>
      </c>
      <c r="W25" s="25" t="n">
        <v>0</v>
      </c>
      <c r="X25" s="25" t="n">
        <v>0</v>
      </c>
      <c r="Y25" s="25" t="n">
        <v>0</v>
      </c>
      <c r="Z25" s="25" t="n">
        <v>0</v>
      </c>
      <c r="AA25" s="25" t="n">
        <v>0</v>
      </c>
      <c r="AB25" s="27" t="n">
        <f aca="false">AC25-SUM(F25:AA25)</f>
        <v>0</v>
      </c>
      <c r="AC25" s="25" t="n">
        <v>2.6</v>
      </c>
      <c r="AD25" s="56" t="n">
        <f aca="false">SUM(F25:AA25)</f>
        <v>2.6</v>
      </c>
      <c r="AE25" s="2"/>
    </row>
    <row r="26" customFormat="false" ht="15" hidden="false" customHeight="true" outlineLevel="0" collapsed="false">
      <c r="A26" s="21"/>
      <c r="B26" s="15"/>
      <c r="C26" s="15" t="s">
        <v>53</v>
      </c>
      <c r="D26" s="2"/>
      <c r="E26" s="2"/>
      <c r="F26" s="24" t="s">
        <v>40</v>
      </c>
      <c r="G26" s="24" t="s">
        <v>40</v>
      </c>
      <c r="H26" s="24" t="s">
        <v>40</v>
      </c>
      <c r="I26" s="25" t="n">
        <v>0</v>
      </c>
      <c r="J26" s="25" t="n">
        <v>0</v>
      </c>
      <c r="K26" s="25" t="n">
        <v>0</v>
      </c>
      <c r="L26" s="25" t="n">
        <v>0</v>
      </c>
      <c r="M26" s="25" t="n">
        <v>0</v>
      </c>
      <c r="N26" s="25" t="n">
        <v>0</v>
      </c>
      <c r="O26" s="25" t="n">
        <v>0</v>
      </c>
      <c r="P26" s="25" t="n">
        <v>0</v>
      </c>
      <c r="Q26" s="25" t="n">
        <v>0</v>
      </c>
      <c r="R26" s="25" t="n">
        <v>0</v>
      </c>
      <c r="S26" s="25" t="n">
        <v>0</v>
      </c>
      <c r="T26" s="25" t="n">
        <v>0</v>
      </c>
      <c r="U26" s="24" t="s">
        <v>40</v>
      </c>
      <c r="V26" s="25" t="n">
        <v>0</v>
      </c>
      <c r="W26" s="25" t="n">
        <v>0</v>
      </c>
      <c r="X26" s="25" t="n">
        <v>0</v>
      </c>
      <c r="Y26" s="25" t="n">
        <v>0</v>
      </c>
      <c r="Z26" s="25" t="n">
        <v>0</v>
      </c>
      <c r="AA26" s="25" t="n">
        <v>0</v>
      </c>
      <c r="AB26" s="27" t="n">
        <f aca="false">AC26-SUM(F26:AA26)</f>
        <v>0.6</v>
      </c>
      <c r="AC26" s="25" t="n">
        <v>0.6</v>
      </c>
      <c r="AD26" s="56" t="n">
        <f aca="false">SUM(F26:AA26)</f>
        <v>0</v>
      </c>
      <c r="AE26" s="2"/>
    </row>
    <row r="27" customFormat="false" ht="15" hidden="false" customHeight="true" outlineLevel="0" collapsed="false">
      <c r="A27" s="21"/>
      <c r="B27" s="15"/>
      <c r="C27" s="15" t="s">
        <v>54</v>
      </c>
      <c r="D27" s="2"/>
      <c r="E27" s="2"/>
      <c r="F27" s="24" t="s">
        <v>40</v>
      </c>
      <c r="G27" s="24" t="s">
        <v>40</v>
      </c>
      <c r="H27" s="24" t="s">
        <v>40</v>
      </c>
      <c r="I27" s="25" t="n">
        <v>0</v>
      </c>
      <c r="J27" s="25" t="n">
        <v>0</v>
      </c>
      <c r="K27" s="25" t="n">
        <v>0</v>
      </c>
      <c r="L27" s="25" t="n">
        <v>0</v>
      </c>
      <c r="M27" s="25" t="n">
        <v>0</v>
      </c>
      <c r="N27" s="25" t="n">
        <v>0</v>
      </c>
      <c r="O27" s="25" t="n">
        <v>0</v>
      </c>
      <c r="P27" s="25" t="n">
        <v>0</v>
      </c>
      <c r="Q27" s="25" t="n">
        <v>0</v>
      </c>
      <c r="R27" s="25" t="n">
        <v>0</v>
      </c>
      <c r="S27" s="25" t="n">
        <v>0</v>
      </c>
      <c r="T27" s="25" t="n">
        <v>0</v>
      </c>
      <c r="U27" s="24" t="s">
        <v>40</v>
      </c>
      <c r="V27" s="25" t="n">
        <v>0</v>
      </c>
      <c r="W27" s="25" t="n">
        <v>0</v>
      </c>
      <c r="X27" s="25" t="n">
        <v>0</v>
      </c>
      <c r="Y27" s="25" t="n">
        <v>0</v>
      </c>
      <c r="Z27" s="25" t="n">
        <v>0</v>
      </c>
      <c r="AA27" s="25" t="n">
        <v>0</v>
      </c>
      <c r="AB27" s="27" t="n">
        <f aca="false">AC27-SUM(F27:AA27)</f>
        <v>0</v>
      </c>
      <c r="AC27" s="25" t="n">
        <v>0</v>
      </c>
      <c r="AD27" s="56" t="n">
        <f aca="false">SUM(F27:AA27)</f>
        <v>0</v>
      </c>
      <c r="AE27" s="2"/>
    </row>
    <row r="28" customFormat="false" ht="15" hidden="false" customHeight="true" outlineLevel="0" collapsed="false">
      <c r="A28" s="21"/>
      <c r="B28" s="15"/>
      <c r="C28" s="15" t="s">
        <v>55</v>
      </c>
      <c r="D28" s="2"/>
      <c r="E28" s="2"/>
      <c r="F28" s="24" t="s">
        <v>40</v>
      </c>
      <c r="G28" s="24" t="s">
        <v>40</v>
      </c>
      <c r="H28" s="24" t="s">
        <v>40</v>
      </c>
      <c r="I28" s="25" t="n">
        <v>0</v>
      </c>
      <c r="J28" s="25" t="n">
        <v>0</v>
      </c>
      <c r="K28" s="25" t="n">
        <v>0</v>
      </c>
      <c r="L28" s="25" t="n">
        <v>0.3</v>
      </c>
      <c r="M28" s="25" t="n">
        <v>0.1</v>
      </c>
      <c r="N28" s="25" t="n">
        <v>0</v>
      </c>
      <c r="O28" s="25" t="n">
        <v>0</v>
      </c>
      <c r="P28" s="25" t="n">
        <v>0</v>
      </c>
      <c r="Q28" s="25" t="n">
        <v>0</v>
      </c>
      <c r="R28" s="25" t="n">
        <v>0.1</v>
      </c>
      <c r="S28" s="25" t="n">
        <v>0.1</v>
      </c>
      <c r="T28" s="25" t="n">
        <v>0</v>
      </c>
      <c r="U28" s="24" t="s">
        <v>40</v>
      </c>
      <c r="V28" s="25" t="n">
        <v>0</v>
      </c>
      <c r="W28" s="25" t="n">
        <v>0.8</v>
      </c>
      <c r="X28" s="26" t="n">
        <f aca="false">14.4+0.8</f>
        <v>15.2</v>
      </c>
      <c r="Y28" s="26" t="n">
        <f aca="false">0.6+0.2</f>
        <v>0.8</v>
      </c>
      <c r="Z28" s="26" t="n">
        <f aca="false">0.2+0.1</f>
        <v>0.3</v>
      </c>
      <c r="AA28" s="25" t="n">
        <v>0</v>
      </c>
      <c r="AB28" s="27" t="n">
        <f aca="false">AC28-SUM(F28:AA28)</f>
        <v>0</v>
      </c>
      <c r="AC28" s="25" t="n">
        <v>17.7</v>
      </c>
      <c r="AD28" s="56" t="n">
        <f aca="false">SUM(F28:AA28)</f>
        <v>17.7</v>
      </c>
      <c r="AE28" s="2"/>
    </row>
    <row r="29" customFormat="false" ht="15" hidden="false" customHeight="true" outlineLevel="0" collapsed="false">
      <c r="A29" s="21"/>
      <c r="B29" s="15" t="s">
        <v>56</v>
      </c>
      <c r="C29" s="2"/>
      <c r="D29" s="2"/>
      <c r="E29" s="2"/>
      <c r="F29" s="24" t="s">
        <v>40</v>
      </c>
      <c r="G29" s="24" t="s">
        <v>40</v>
      </c>
      <c r="H29" s="24" t="s">
        <v>40</v>
      </c>
      <c r="I29" s="25" t="n">
        <v>0</v>
      </c>
      <c r="J29" s="25" t="n">
        <v>0</v>
      </c>
      <c r="K29" s="25" t="n">
        <v>0</v>
      </c>
      <c r="L29" s="25" t="n">
        <v>0</v>
      </c>
      <c r="M29" s="25" t="n">
        <v>0</v>
      </c>
      <c r="N29" s="25" t="n">
        <v>0</v>
      </c>
      <c r="O29" s="25" t="n">
        <v>0</v>
      </c>
      <c r="P29" s="25" t="n">
        <v>0</v>
      </c>
      <c r="Q29" s="25" t="n">
        <v>0</v>
      </c>
      <c r="R29" s="25" t="n">
        <v>0</v>
      </c>
      <c r="S29" s="25" t="n">
        <v>0</v>
      </c>
      <c r="T29" s="25" t="n">
        <v>0</v>
      </c>
      <c r="U29" s="24" t="s">
        <v>40</v>
      </c>
      <c r="V29" s="25" t="n">
        <v>0</v>
      </c>
      <c r="W29" s="25" t="n">
        <v>0</v>
      </c>
      <c r="X29" s="25" t="n">
        <v>0</v>
      </c>
      <c r="Y29" s="25" t="n">
        <v>0</v>
      </c>
      <c r="Z29" s="25" t="n">
        <v>39.5</v>
      </c>
      <c r="AA29" s="25" t="n">
        <v>0</v>
      </c>
      <c r="AB29" s="27" t="n">
        <f aca="false">AC29-SUM(F29:AA29)</f>
        <v>0</v>
      </c>
      <c r="AC29" s="25" t="n">
        <v>39.5</v>
      </c>
      <c r="AD29" s="56" t="n">
        <f aca="false">SUM(F29:AA29)</f>
        <v>39.5</v>
      </c>
      <c r="AE29" s="2"/>
    </row>
    <row r="30" customFormat="false" ht="15" hidden="false" customHeight="true" outlineLevel="0" collapsed="false">
      <c r="A30" s="21"/>
      <c r="B30" s="15" t="s">
        <v>57</v>
      </c>
      <c r="C30" s="2"/>
      <c r="D30" s="2"/>
      <c r="E30" s="2"/>
      <c r="F30" s="24" t="s">
        <v>40</v>
      </c>
      <c r="G30" s="24" t="s">
        <v>40</v>
      </c>
      <c r="H30" s="24" t="s">
        <v>40</v>
      </c>
      <c r="I30" s="25" t="n">
        <v>0</v>
      </c>
      <c r="J30" s="25" t="n">
        <v>0.1</v>
      </c>
      <c r="K30" s="25" t="n">
        <v>0</v>
      </c>
      <c r="L30" s="25" t="n">
        <v>0</v>
      </c>
      <c r="M30" s="25" t="n">
        <v>0</v>
      </c>
      <c r="N30" s="25" t="n">
        <v>0</v>
      </c>
      <c r="O30" s="25" t="n">
        <v>0</v>
      </c>
      <c r="P30" s="25" t="n">
        <v>0</v>
      </c>
      <c r="Q30" s="25" t="n">
        <v>0</v>
      </c>
      <c r="R30" s="25" t="n">
        <v>0</v>
      </c>
      <c r="S30" s="25" t="n">
        <v>0</v>
      </c>
      <c r="T30" s="25" t="n">
        <v>0</v>
      </c>
      <c r="U30" s="24" t="s">
        <v>40</v>
      </c>
      <c r="V30" s="25" t="n">
        <v>0</v>
      </c>
      <c r="W30" s="25" t="n">
        <v>0.4</v>
      </c>
      <c r="X30" s="25" t="n">
        <v>0</v>
      </c>
      <c r="Y30" s="25" t="n">
        <v>0</v>
      </c>
      <c r="Z30" s="25" t="n">
        <v>0</v>
      </c>
      <c r="AA30" s="25" t="n">
        <v>0</v>
      </c>
      <c r="AB30" s="27" t="n">
        <f aca="false">AC30-SUM(F30:AA30)</f>
        <v>0.1</v>
      </c>
      <c r="AC30" s="25" t="n">
        <v>0.6</v>
      </c>
      <c r="AD30" s="56" t="n">
        <f aca="false">SUM(F30:AA30)</f>
        <v>0.5</v>
      </c>
      <c r="AE30" s="2"/>
    </row>
    <row r="31" customFormat="false" ht="15" hidden="false" customHeight="true" outlineLevel="0" collapsed="false">
      <c r="A31" s="21"/>
      <c r="B31" s="15"/>
      <c r="C31" s="15" t="s">
        <v>58</v>
      </c>
      <c r="D31" s="2"/>
      <c r="E31" s="5"/>
      <c r="F31" s="24" t="s">
        <v>40</v>
      </c>
      <c r="G31" s="24" t="s">
        <v>40</v>
      </c>
      <c r="H31" s="24" t="s">
        <v>40</v>
      </c>
      <c r="I31" s="25" t="n">
        <v>0</v>
      </c>
      <c r="J31" s="25" t="n">
        <v>0</v>
      </c>
      <c r="K31" s="25" t="n">
        <v>0</v>
      </c>
      <c r="L31" s="25" t="n">
        <v>0</v>
      </c>
      <c r="M31" s="25" t="n">
        <v>0</v>
      </c>
      <c r="N31" s="25" t="n">
        <v>0</v>
      </c>
      <c r="O31" s="25" t="n">
        <v>0</v>
      </c>
      <c r="P31" s="25" t="n">
        <v>0</v>
      </c>
      <c r="Q31" s="25" t="n">
        <v>0</v>
      </c>
      <c r="R31" s="25" t="n">
        <v>0</v>
      </c>
      <c r="S31" s="25" t="n">
        <v>0</v>
      </c>
      <c r="T31" s="25" t="n">
        <v>0</v>
      </c>
      <c r="U31" s="24" t="s">
        <v>40</v>
      </c>
      <c r="V31" s="25" t="n">
        <v>0</v>
      </c>
      <c r="W31" s="25" t="n">
        <v>0</v>
      </c>
      <c r="X31" s="25" t="n">
        <v>0</v>
      </c>
      <c r="Y31" s="25" t="n">
        <v>0</v>
      </c>
      <c r="Z31" s="25" t="n">
        <v>0</v>
      </c>
      <c r="AA31" s="25" t="n">
        <v>0</v>
      </c>
      <c r="AB31" s="27" t="n">
        <f aca="false">AC31-SUM(F31:AA31)</f>
        <v>0</v>
      </c>
      <c r="AC31" s="25" t="n">
        <v>0</v>
      </c>
      <c r="AD31" s="56" t="n">
        <f aca="false">SUM(F31:AA31)</f>
        <v>0</v>
      </c>
      <c r="AE31" s="2"/>
    </row>
    <row r="32" customFormat="false" ht="15" hidden="false" customHeight="true" outlineLevel="0" collapsed="false">
      <c r="A32" s="21"/>
      <c r="B32" s="15"/>
      <c r="C32" s="15" t="s">
        <v>59</v>
      </c>
      <c r="D32" s="2"/>
      <c r="E32" s="2"/>
      <c r="F32" s="24" t="s">
        <v>40</v>
      </c>
      <c r="G32" s="24" t="s">
        <v>40</v>
      </c>
      <c r="H32" s="24" t="s">
        <v>40</v>
      </c>
      <c r="I32" s="25" t="n">
        <v>0</v>
      </c>
      <c r="J32" s="25" t="n">
        <v>0</v>
      </c>
      <c r="K32" s="25" t="n">
        <v>0</v>
      </c>
      <c r="L32" s="25" t="n">
        <v>0</v>
      </c>
      <c r="M32" s="25" t="n">
        <v>0</v>
      </c>
      <c r="N32" s="25" t="n">
        <v>0</v>
      </c>
      <c r="O32" s="25" t="n">
        <v>0</v>
      </c>
      <c r="P32" s="25" t="n">
        <v>0</v>
      </c>
      <c r="Q32" s="25" t="n">
        <v>0</v>
      </c>
      <c r="R32" s="25" t="n">
        <v>0</v>
      </c>
      <c r="S32" s="25" t="n">
        <v>0</v>
      </c>
      <c r="T32" s="25" t="n">
        <v>0</v>
      </c>
      <c r="U32" s="24" t="s">
        <v>40</v>
      </c>
      <c r="V32" s="25" t="n">
        <v>0</v>
      </c>
      <c r="W32" s="25" t="n">
        <v>0</v>
      </c>
      <c r="X32" s="25" t="n">
        <v>0</v>
      </c>
      <c r="Y32" s="25" t="n">
        <v>0</v>
      </c>
      <c r="Z32" s="25" t="n">
        <v>0</v>
      </c>
      <c r="AA32" s="25" t="n">
        <v>0</v>
      </c>
      <c r="AB32" s="27" t="n">
        <f aca="false">AC32-SUM(F32:AA32)</f>
        <v>0</v>
      </c>
      <c r="AC32" s="25" t="n">
        <v>0</v>
      </c>
      <c r="AD32" s="56" t="n">
        <f aca="false">SUM(F32:AA32)</f>
        <v>0</v>
      </c>
      <c r="AE32" s="2"/>
    </row>
    <row r="33" customFormat="false" ht="15" hidden="false" customHeight="true" outlineLevel="0" collapsed="false">
      <c r="A33" s="21"/>
      <c r="B33" s="15" t="s">
        <v>60</v>
      </c>
      <c r="C33" s="2"/>
      <c r="D33" s="2"/>
      <c r="E33" s="2"/>
      <c r="F33" s="24" t="s">
        <v>40</v>
      </c>
      <c r="G33" s="24" t="s">
        <v>40</v>
      </c>
      <c r="H33" s="24" t="s">
        <v>40</v>
      </c>
      <c r="I33" s="25" t="n">
        <v>0</v>
      </c>
      <c r="J33" s="25" t="n">
        <v>0</v>
      </c>
      <c r="K33" s="25" t="n">
        <v>0</v>
      </c>
      <c r="L33" s="25" t="n">
        <v>0</v>
      </c>
      <c r="M33" s="25" t="n">
        <v>0</v>
      </c>
      <c r="N33" s="25" t="n">
        <v>0</v>
      </c>
      <c r="O33" s="25" t="n">
        <v>0</v>
      </c>
      <c r="P33" s="25" t="n">
        <v>0</v>
      </c>
      <c r="Q33" s="25" t="n">
        <v>0</v>
      </c>
      <c r="R33" s="25" t="n">
        <v>0</v>
      </c>
      <c r="S33" s="25" t="n">
        <v>0</v>
      </c>
      <c r="T33" s="25" t="n">
        <v>0.1</v>
      </c>
      <c r="U33" s="24" t="s">
        <v>40</v>
      </c>
      <c r="V33" s="25" t="n">
        <v>0</v>
      </c>
      <c r="W33" s="25" t="n">
        <v>0</v>
      </c>
      <c r="X33" s="25" t="n">
        <v>0</v>
      </c>
      <c r="Y33" s="25" t="n">
        <v>0</v>
      </c>
      <c r="Z33" s="25" t="n">
        <v>0</v>
      </c>
      <c r="AA33" s="25" t="n">
        <v>0</v>
      </c>
      <c r="AB33" s="27" t="n">
        <f aca="false">AC33-SUM(F33:AA33)</f>
        <v>0</v>
      </c>
      <c r="AC33" s="25" t="n">
        <v>0.1</v>
      </c>
      <c r="AD33" s="56" t="n">
        <f aca="false">SUM(F33:AA33)</f>
        <v>0.1</v>
      </c>
      <c r="AE33" s="2"/>
    </row>
    <row r="34" customFormat="false" ht="15" hidden="false" customHeight="true" outlineLevel="0" collapsed="false">
      <c r="A34" s="21"/>
      <c r="B34" s="15" t="s">
        <v>109</v>
      </c>
      <c r="C34" s="2"/>
      <c r="D34" s="2"/>
      <c r="E34" s="2"/>
      <c r="F34" s="24" t="s">
        <v>40</v>
      </c>
      <c r="G34" s="24" t="s">
        <v>40</v>
      </c>
      <c r="H34" s="24" t="s">
        <v>40</v>
      </c>
      <c r="I34" s="25" t="n">
        <v>0.1</v>
      </c>
      <c r="J34" s="25" t="n">
        <v>0.3</v>
      </c>
      <c r="K34" s="25" t="n">
        <v>2.1</v>
      </c>
      <c r="L34" s="25" t="n">
        <v>0.1</v>
      </c>
      <c r="M34" s="25" t="n">
        <v>0.3</v>
      </c>
      <c r="N34" s="25" t="n">
        <v>0.1</v>
      </c>
      <c r="O34" s="25" t="n">
        <v>0.1</v>
      </c>
      <c r="P34" s="25" t="n">
        <v>0</v>
      </c>
      <c r="Q34" s="25" t="n">
        <v>0</v>
      </c>
      <c r="R34" s="25" t="n">
        <v>0</v>
      </c>
      <c r="S34" s="25" t="n">
        <v>1.1</v>
      </c>
      <c r="T34" s="25" t="n">
        <v>0.2</v>
      </c>
      <c r="U34" s="24" t="s">
        <v>40</v>
      </c>
      <c r="V34" s="25" t="n">
        <v>0.3</v>
      </c>
      <c r="W34" s="25" t="n">
        <v>0</v>
      </c>
      <c r="X34" s="25" t="n">
        <v>0</v>
      </c>
      <c r="Y34" s="25" t="n">
        <v>0.1</v>
      </c>
      <c r="Z34" s="25" t="n">
        <v>0.1</v>
      </c>
      <c r="AA34" s="25" t="n">
        <v>0</v>
      </c>
      <c r="AB34" s="27" t="n">
        <f aca="false">AC34-SUM(F34:AA34)</f>
        <v>0.9</v>
      </c>
      <c r="AC34" s="25" t="n">
        <v>5.8</v>
      </c>
      <c r="AD34" s="56" t="n">
        <f aca="false">SUM(F34:AA34)</f>
        <v>4.9</v>
      </c>
      <c r="AE34" s="2"/>
    </row>
    <row r="35" customFormat="false" ht="15" hidden="false" customHeight="true" outlineLevel="0" collapsed="false">
      <c r="A35" s="21"/>
      <c r="B35" s="15" t="s">
        <v>62</v>
      </c>
      <c r="C35" s="2"/>
      <c r="D35" s="2"/>
      <c r="E35" s="2"/>
      <c r="F35" s="24" t="s">
        <v>40</v>
      </c>
      <c r="G35" s="24" t="s">
        <v>40</v>
      </c>
      <c r="H35" s="24" t="s">
        <v>40</v>
      </c>
      <c r="I35" s="25" t="n">
        <v>0</v>
      </c>
      <c r="J35" s="25" t="n">
        <v>0</v>
      </c>
      <c r="K35" s="25" t="n">
        <v>0</v>
      </c>
      <c r="L35" s="25" t="n">
        <v>0</v>
      </c>
      <c r="M35" s="25" t="n">
        <v>0</v>
      </c>
      <c r="N35" s="25" t="n">
        <v>0</v>
      </c>
      <c r="O35" s="25" t="n">
        <v>0</v>
      </c>
      <c r="P35" s="25" t="n">
        <v>0</v>
      </c>
      <c r="Q35" s="25" t="n">
        <v>0</v>
      </c>
      <c r="R35" s="25" t="n">
        <v>0</v>
      </c>
      <c r="S35" s="25" t="n">
        <v>0</v>
      </c>
      <c r="T35" s="25" t="n">
        <v>0</v>
      </c>
      <c r="U35" s="24" t="s">
        <v>40</v>
      </c>
      <c r="V35" s="25" t="n">
        <v>0</v>
      </c>
      <c r="W35" s="25" t="n">
        <v>0</v>
      </c>
      <c r="X35" s="25" t="n">
        <v>0</v>
      </c>
      <c r="Y35" s="25" t="n">
        <v>0</v>
      </c>
      <c r="Z35" s="25" t="n">
        <v>0</v>
      </c>
      <c r="AA35" s="25" t="n">
        <v>0</v>
      </c>
      <c r="AB35" s="27" t="n">
        <f aca="false">AC35-SUM(F35:AA35)</f>
        <v>0</v>
      </c>
      <c r="AC35" s="25" t="n">
        <v>0</v>
      </c>
      <c r="AD35" s="56" t="n">
        <f aca="false">SUM(F35:AA35)</f>
        <v>0</v>
      </c>
      <c r="AE35" s="2"/>
    </row>
    <row r="36" customFormat="false" ht="15" hidden="false" customHeight="true" outlineLevel="0" collapsed="false">
      <c r="A36" s="21"/>
      <c r="B36" s="15" t="s">
        <v>47</v>
      </c>
      <c r="C36" s="2"/>
      <c r="D36" s="2"/>
      <c r="E36" s="2"/>
      <c r="F36" s="24" t="s">
        <v>40</v>
      </c>
      <c r="G36" s="24" t="s">
        <v>40</v>
      </c>
      <c r="H36" s="24" t="s">
        <v>40</v>
      </c>
      <c r="I36" s="25" t="n">
        <v>0.4</v>
      </c>
      <c r="J36" s="25" t="n">
        <v>0</v>
      </c>
      <c r="K36" s="25" t="n">
        <v>8.1</v>
      </c>
      <c r="L36" s="25" t="n">
        <v>0</v>
      </c>
      <c r="M36" s="25" t="n">
        <v>0</v>
      </c>
      <c r="N36" s="25" t="n">
        <v>2.1</v>
      </c>
      <c r="O36" s="25" t="n">
        <v>0</v>
      </c>
      <c r="P36" s="25" t="n">
        <v>0</v>
      </c>
      <c r="Q36" s="25" t="n">
        <v>0</v>
      </c>
      <c r="R36" s="25" t="n">
        <v>0</v>
      </c>
      <c r="S36" s="25" t="n">
        <v>0</v>
      </c>
      <c r="T36" s="25" t="n">
        <v>0</v>
      </c>
      <c r="U36" s="24" t="s">
        <v>40</v>
      </c>
      <c r="V36" s="25" t="n">
        <v>0</v>
      </c>
      <c r="W36" s="25" t="n">
        <v>0</v>
      </c>
      <c r="X36" s="25" t="n">
        <v>0</v>
      </c>
      <c r="Y36" s="25" t="n">
        <v>0</v>
      </c>
      <c r="Z36" s="25" t="n">
        <v>0</v>
      </c>
      <c r="AA36" s="25" t="n">
        <v>0</v>
      </c>
      <c r="AB36" s="27" t="n">
        <f aca="false">AC36-SUM(F36:AA36)</f>
        <v>0</v>
      </c>
      <c r="AC36" s="25" t="n">
        <v>10.6</v>
      </c>
      <c r="AD36" s="56" t="n">
        <f aca="false">SUM(F36:AA36)</f>
        <v>10.6</v>
      </c>
      <c r="AE36" s="2"/>
    </row>
    <row r="37" customFormat="false" ht="15" hidden="false" customHeight="true" outlineLevel="0" collapsed="false">
      <c r="A37" s="21"/>
      <c r="B37" s="15" t="s">
        <v>64</v>
      </c>
      <c r="C37" s="2"/>
      <c r="D37" s="2"/>
      <c r="E37" s="2"/>
      <c r="F37" s="24" t="s">
        <v>40</v>
      </c>
      <c r="G37" s="24" t="s">
        <v>40</v>
      </c>
      <c r="H37" s="24" t="s">
        <v>40</v>
      </c>
      <c r="I37" s="25" t="n">
        <v>0</v>
      </c>
      <c r="J37" s="25" t="n">
        <v>0</v>
      </c>
      <c r="K37" s="25" t="n">
        <v>0</v>
      </c>
      <c r="L37" s="25" t="n">
        <v>0</v>
      </c>
      <c r="M37" s="25" t="n">
        <v>0</v>
      </c>
      <c r="N37" s="25" t="n">
        <v>0</v>
      </c>
      <c r="O37" s="25" t="n">
        <v>0</v>
      </c>
      <c r="P37" s="25" t="n">
        <v>0</v>
      </c>
      <c r="Q37" s="25" t="n">
        <v>0</v>
      </c>
      <c r="R37" s="25" t="n">
        <v>0</v>
      </c>
      <c r="S37" s="25" t="n">
        <v>0</v>
      </c>
      <c r="T37" s="25" t="n">
        <v>0</v>
      </c>
      <c r="U37" s="24" t="s">
        <v>40</v>
      </c>
      <c r="V37" s="25" t="n">
        <v>0</v>
      </c>
      <c r="W37" s="25" t="n">
        <v>0</v>
      </c>
      <c r="X37" s="25" t="n">
        <v>0</v>
      </c>
      <c r="Y37" s="25" t="n">
        <v>0</v>
      </c>
      <c r="Z37" s="25" t="n">
        <v>0</v>
      </c>
      <c r="AA37" s="25" t="n">
        <v>0</v>
      </c>
      <c r="AB37" s="27" t="n">
        <f aca="false">AC37-SUM(F37:AA37)</f>
        <v>0</v>
      </c>
      <c r="AC37" s="25" t="n">
        <v>0</v>
      </c>
      <c r="AD37" s="56" t="n">
        <f aca="false">SUM(F37:AA37)</f>
        <v>0</v>
      </c>
      <c r="AE37" s="2"/>
    </row>
    <row r="38" customFormat="false" ht="15" hidden="false" customHeight="true" outlineLevel="0" collapsed="false">
      <c r="A38" s="21"/>
      <c r="B38" s="15" t="s">
        <v>64</v>
      </c>
      <c r="C38" s="2"/>
      <c r="D38" s="2"/>
      <c r="E38" s="2"/>
      <c r="F38" s="24" t="s">
        <v>40</v>
      </c>
      <c r="G38" s="24" t="s">
        <v>40</v>
      </c>
      <c r="H38" s="24" t="s">
        <v>40</v>
      </c>
      <c r="I38" s="25" t="n">
        <v>0</v>
      </c>
      <c r="J38" s="25" t="n">
        <v>0</v>
      </c>
      <c r="K38" s="25" t="n">
        <v>0</v>
      </c>
      <c r="L38" s="25" t="n">
        <v>0</v>
      </c>
      <c r="M38" s="25" t="n">
        <v>0</v>
      </c>
      <c r="N38" s="25" t="n">
        <v>0</v>
      </c>
      <c r="O38" s="25" t="n">
        <v>0</v>
      </c>
      <c r="P38" s="25" t="n">
        <v>0</v>
      </c>
      <c r="Q38" s="25" t="n">
        <v>0</v>
      </c>
      <c r="R38" s="25" t="n">
        <v>0</v>
      </c>
      <c r="S38" s="25" t="n">
        <v>0</v>
      </c>
      <c r="T38" s="25" t="n">
        <v>0</v>
      </c>
      <c r="U38" s="24" t="s">
        <v>40</v>
      </c>
      <c r="V38" s="25" t="n">
        <v>0</v>
      </c>
      <c r="W38" s="25" t="n">
        <v>0</v>
      </c>
      <c r="X38" s="25" t="n">
        <v>0</v>
      </c>
      <c r="Y38" s="25" t="n">
        <v>0</v>
      </c>
      <c r="Z38" s="25" t="n">
        <v>0</v>
      </c>
      <c r="AA38" s="25" t="n">
        <v>0</v>
      </c>
      <c r="AB38" s="27" t="n">
        <f aca="false">AC38-SUM(F38:AA38)</f>
        <v>0</v>
      </c>
      <c r="AC38" s="25" t="n">
        <v>0</v>
      </c>
      <c r="AD38" s="56" t="n">
        <f aca="false">SUM(F38:AA38)</f>
        <v>0</v>
      </c>
      <c r="AE38" s="2"/>
    </row>
    <row r="39" customFormat="false" ht="15" hidden="false" customHeight="true" outlineLevel="0" collapsed="false">
      <c r="A39" s="21"/>
      <c r="B39" s="15" t="s">
        <v>65</v>
      </c>
      <c r="C39" s="2"/>
      <c r="D39" s="2"/>
      <c r="E39" s="2"/>
      <c r="F39" s="32" t="s">
        <v>40</v>
      </c>
      <c r="G39" s="32" t="s">
        <v>40</v>
      </c>
      <c r="H39" s="32" t="s">
        <v>40</v>
      </c>
      <c r="I39" s="39" t="n">
        <v>0</v>
      </c>
      <c r="J39" s="39" t="n">
        <v>0</v>
      </c>
      <c r="K39" s="39" t="n">
        <v>0</v>
      </c>
      <c r="L39" s="39" t="n">
        <v>0</v>
      </c>
      <c r="M39" s="39" t="n">
        <v>0</v>
      </c>
      <c r="N39" s="39" t="n">
        <v>0</v>
      </c>
      <c r="O39" s="39" t="n">
        <v>0</v>
      </c>
      <c r="P39" s="39" t="n">
        <v>0</v>
      </c>
      <c r="Q39" s="39" t="n">
        <v>0</v>
      </c>
      <c r="R39" s="39" t="n">
        <v>0</v>
      </c>
      <c r="S39" s="39" t="n">
        <v>0</v>
      </c>
      <c r="T39" s="39" t="n">
        <v>0</v>
      </c>
      <c r="U39" s="32" t="s">
        <v>40</v>
      </c>
      <c r="V39" s="39" t="n">
        <v>0</v>
      </c>
      <c r="W39" s="39" t="n">
        <v>0</v>
      </c>
      <c r="X39" s="39" t="n">
        <v>0</v>
      </c>
      <c r="Y39" s="39" t="n">
        <v>0</v>
      </c>
      <c r="Z39" s="39" t="n">
        <v>0</v>
      </c>
      <c r="AA39" s="39" t="n">
        <v>0</v>
      </c>
      <c r="AB39" s="34" t="n">
        <f aca="false">AC39-SUM(F39:AA39)</f>
        <v>0</v>
      </c>
      <c r="AC39" s="33" t="n">
        <v>0</v>
      </c>
      <c r="AD39" s="44" t="n">
        <f aca="false">SUM(F39:AA39)</f>
        <v>0</v>
      </c>
      <c r="AE39" s="2"/>
    </row>
    <row r="40" customFormat="false" ht="3.95" hidden="false" customHeight="true" outlineLevel="0" collapsed="false">
      <c r="A40" s="21"/>
      <c r="B40" s="2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2"/>
      <c r="AE40" s="2"/>
    </row>
    <row r="41" customFormat="false" ht="15" hidden="false" customHeight="true" outlineLevel="0" collapsed="false">
      <c r="A41" s="21"/>
      <c r="B41" s="21"/>
      <c r="C41" s="20" t="s">
        <v>66</v>
      </c>
      <c r="D41" s="2"/>
      <c r="E41" s="2"/>
      <c r="F41" s="37" t="n">
        <f aca="false">SUM(F25:F39)</f>
        <v>0</v>
      </c>
      <c r="G41" s="37" t="n">
        <f aca="false">SUM(G25:G39)</f>
        <v>0</v>
      </c>
      <c r="H41" s="37" t="n">
        <f aca="false">SUM(H25:H39)</f>
        <v>0</v>
      </c>
      <c r="I41" s="37" t="n">
        <f aca="false">SUM(I25:I39)</f>
        <v>0.5</v>
      </c>
      <c r="J41" s="37" t="n">
        <f aca="false">SUM(J25:J39)</f>
        <v>0.6</v>
      </c>
      <c r="K41" s="37" t="n">
        <f aca="false">SUM(K25:K39)</f>
        <v>10.2</v>
      </c>
      <c r="L41" s="37" t="n">
        <f aca="false">SUM(L25:L39)</f>
        <v>0.4</v>
      </c>
      <c r="M41" s="37" t="n">
        <f aca="false">SUM(M25:M39)</f>
        <v>0.4</v>
      </c>
      <c r="N41" s="37" t="n">
        <f aca="false">SUM(N25:N39)</f>
        <v>2.2</v>
      </c>
      <c r="O41" s="37" t="n">
        <f aca="false">SUM(O25:O39)</f>
        <v>0.1</v>
      </c>
      <c r="P41" s="37" t="n">
        <f aca="false">SUM(P25:P39)</f>
        <v>0</v>
      </c>
      <c r="Q41" s="37" t="n">
        <f aca="false">SUM(Q25:Q39)</f>
        <v>0</v>
      </c>
      <c r="R41" s="37" t="n">
        <f aca="false">SUM(R25:R39)</f>
        <v>0.1</v>
      </c>
      <c r="S41" s="37" t="n">
        <f aca="false">SUM(S25:S39)</f>
        <v>1.2</v>
      </c>
      <c r="T41" s="37" t="n">
        <f aca="false">SUM(T25:T39)</f>
        <v>0.3</v>
      </c>
      <c r="U41" s="37" t="n">
        <f aca="false">SUM(U25:U39)</f>
        <v>0</v>
      </c>
      <c r="V41" s="37" t="n">
        <f aca="false">SUM(V25:V39)</f>
        <v>2.7</v>
      </c>
      <c r="W41" s="37" t="n">
        <f aca="false">SUM(W25:W39)</f>
        <v>1.2</v>
      </c>
      <c r="X41" s="37" t="n">
        <f aca="false">SUM(X25:X39)</f>
        <v>15.2</v>
      </c>
      <c r="Y41" s="37" t="n">
        <f aca="false">SUM(Y25:Y39)</f>
        <v>0.9</v>
      </c>
      <c r="Z41" s="37" t="n">
        <f aca="false">SUM(Z25:Z39)</f>
        <v>39.9</v>
      </c>
      <c r="AA41" s="37" t="n">
        <f aca="false">SUM(AA25:AA39)</f>
        <v>0</v>
      </c>
      <c r="AB41" s="37" t="n">
        <f aca="false">SUM(AB25:AB39)</f>
        <v>1.6</v>
      </c>
      <c r="AC41" s="37" t="n">
        <f aca="false">SUM(AC25:AC39)</f>
        <v>77.5</v>
      </c>
      <c r="AD41" s="37" t="n">
        <f aca="false">SUM(AD25:AD39)</f>
        <v>75.9</v>
      </c>
      <c r="AE41" s="2"/>
    </row>
    <row r="42" customFormat="false" ht="15" hidden="false" customHeight="true" outlineLevel="0" collapsed="false">
      <c r="A42" s="21"/>
      <c r="B42" s="21"/>
      <c r="C42" s="2"/>
      <c r="D42" s="2"/>
      <c r="E42" s="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"/>
    </row>
    <row r="43" customFormat="false" ht="15" hidden="false" customHeight="true" outlineLevel="0" collapsed="false">
      <c r="A43" s="40" t="s">
        <v>67</v>
      </c>
      <c r="B43" s="41"/>
      <c r="C43" s="42"/>
      <c r="D43" s="42"/>
      <c r="E43" s="42"/>
      <c r="F43" s="43" t="n">
        <f aca="false">F22-F41</f>
        <v>0</v>
      </c>
      <c r="G43" s="43" t="n">
        <f aca="false">G22-G41</f>
        <v>0</v>
      </c>
      <c r="H43" s="43" t="n">
        <f aca="false">H22-H41</f>
        <v>0</v>
      </c>
      <c r="I43" s="43" t="n">
        <f aca="false">I22-I41</f>
        <v>-0.2</v>
      </c>
      <c r="J43" s="43" t="n">
        <f aca="false">J22-J41</f>
        <v>-0.6</v>
      </c>
      <c r="K43" s="43" t="n">
        <f aca="false">K22-K41</f>
        <v>-10.2</v>
      </c>
      <c r="L43" s="43" t="n">
        <f aca="false">L22-L41</f>
        <v>-0.3</v>
      </c>
      <c r="M43" s="43" t="n">
        <f aca="false">M22-M41</f>
        <v>-0.2</v>
      </c>
      <c r="N43" s="43" t="n">
        <f aca="false">N22-N41</f>
        <v>-2.2</v>
      </c>
      <c r="O43" s="43" t="n">
        <f aca="false">O22-O41</f>
        <v>0.9</v>
      </c>
      <c r="P43" s="43" t="n">
        <f aca="false">P22-P41</f>
        <v>47.9</v>
      </c>
      <c r="Q43" s="43" t="n">
        <f aca="false">Q22-Q41</f>
        <v>4.4</v>
      </c>
      <c r="R43" s="43" t="n">
        <f aca="false">R22-R41</f>
        <v>0.3</v>
      </c>
      <c r="S43" s="43" t="n">
        <f aca="false">S22-S41</f>
        <v>-1</v>
      </c>
      <c r="T43" s="43" t="n">
        <f aca="false">T22-T41</f>
        <v>-1</v>
      </c>
      <c r="U43" s="43" t="n">
        <f aca="false">U22-U41</f>
        <v>0</v>
      </c>
      <c r="V43" s="43" t="n">
        <f aca="false">V22-V41</f>
        <v>-2.1</v>
      </c>
      <c r="W43" s="43" t="n">
        <f aca="false">W22-W41</f>
        <v>-0.9</v>
      </c>
      <c r="X43" s="43" t="n">
        <f aca="false">X22-X41</f>
        <v>-5.4</v>
      </c>
      <c r="Y43" s="43" t="n">
        <f aca="false">Y22-Y41</f>
        <v>1.2</v>
      </c>
      <c r="Z43" s="43" t="n">
        <f aca="false">Z22-Z41</f>
        <v>-39.5</v>
      </c>
      <c r="AA43" s="43" t="n">
        <f aca="false">AA22-AA41</f>
        <v>0.2</v>
      </c>
      <c r="AB43" s="43" t="n">
        <f aca="false">AB22-AB41</f>
        <v>-1.4</v>
      </c>
      <c r="AC43" s="43" t="n">
        <f aca="false">AC22-AC41</f>
        <v>-10.1</v>
      </c>
      <c r="AD43" s="43" t="n">
        <f aca="false">AD22-AD41</f>
        <v>-8.7</v>
      </c>
      <c r="AE43" s="2"/>
    </row>
    <row r="44" customFormat="false" ht="12" hidden="false" customHeight="true" outlineLevel="0" collapsed="false">
      <c r="A44" s="40"/>
      <c r="B44" s="41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2"/>
    </row>
    <row r="45" customFormat="false" ht="15" hidden="false" customHeight="true" outlineLevel="0" collapsed="false">
      <c r="A45" s="40"/>
      <c r="B45" s="20" t="s">
        <v>68</v>
      </c>
      <c r="C45" s="42"/>
      <c r="D45" s="42"/>
      <c r="E45" s="42"/>
      <c r="F45" s="33" t="n">
        <v>0</v>
      </c>
      <c r="G45" s="33" t="n">
        <v>0</v>
      </c>
      <c r="H45" s="33" t="n">
        <v>0</v>
      </c>
      <c r="I45" s="33" t="n">
        <v>0</v>
      </c>
      <c r="J45" s="33" t="n">
        <v>0</v>
      </c>
      <c r="K45" s="33" t="n">
        <v>0</v>
      </c>
      <c r="L45" s="33" t="n">
        <v>0</v>
      </c>
      <c r="M45" s="33" t="n">
        <v>0</v>
      </c>
      <c r="N45" s="33" t="n">
        <v>0</v>
      </c>
      <c r="O45" s="33" t="n">
        <v>0</v>
      </c>
      <c r="P45" s="33" t="n">
        <v>0</v>
      </c>
      <c r="Q45" s="33" t="n">
        <v>0</v>
      </c>
      <c r="R45" s="33" t="n">
        <v>0</v>
      </c>
      <c r="S45" s="33" t="n">
        <v>0</v>
      </c>
      <c r="T45" s="33" t="n">
        <v>0</v>
      </c>
      <c r="U45" s="33" t="n">
        <v>0</v>
      </c>
      <c r="V45" s="33" t="n">
        <v>0</v>
      </c>
      <c r="W45" s="33" t="n">
        <v>0</v>
      </c>
      <c r="X45" s="33" t="n">
        <v>0</v>
      </c>
      <c r="Y45" s="33" t="n">
        <v>0</v>
      </c>
      <c r="Z45" s="33" t="n">
        <v>0</v>
      </c>
      <c r="AA45" s="33" t="n">
        <v>0</v>
      </c>
      <c r="AB45" s="34" t="n">
        <f aca="false">AC45-SUM(F45:AA45)</f>
        <v>0</v>
      </c>
      <c r="AC45" s="33" t="n">
        <v>0</v>
      </c>
      <c r="AD45" s="44" t="n">
        <f aca="false">SUM(F45:AA45)</f>
        <v>0</v>
      </c>
      <c r="AE45" s="2"/>
    </row>
    <row r="46" customFormat="false" ht="12" hidden="false" customHeight="true" outlineLevel="0" collapsed="false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2"/>
    </row>
    <row r="47" customFormat="false" ht="15" hidden="false" customHeight="true" outlineLevel="0" collapsed="false">
      <c r="A47" s="40" t="s">
        <v>69</v>
      </c>
      <c r="B47" s="41"/>
      <c r="C47" s="42"/>
      <c r="D47" s="42"/>
      <c r="E47" s="42"/>
      <c r="F47" s="43" t="n">
        <f aca="false">F43-F45</f>
        <v>0</v>
      </c>
      <c r="G47" s="43" t="n">
        <f aca="false">G43-G45</f>
        <v>0</v>
      </c>
      <c r="H47" s="43" t="n">
        <f aca="false">H43-H45</f>
        <v>0</v>
      </c>
      <c r="I47" s="43" t="n">
        <f aca="false">I43-I45</f>
        <v>-0.2</v>
      </c>
      <c r="J47" s="43" t="n">
        <f aca="false">J43-J45</f>
        <v>-0.6</v>
      </c>
      <c r="K47" s="43" t="n">
        <f aca="false">K43-K45</f>
        <v>-10.2</v>
      </c>
      <c r="L47" s="43" t="n">
        <f aca="false">L43-L45</f>
        <v>-0.3</v>
      </c>
      <c r="M47" s="43" t="n">
        <f aca="false">M43-M45</f>
        <v>-0.2</v>
      </c>
      <c r="N47" s="43" t="n">
        <f aca="false">N43-N45</f>
        <v>-2.2</v>
      </c>
      <c r="O47" s="43" t="n">
        <f aca="false">O43-O45</f>
        <v>0.9</v>
      </c>
      <c r="P47" s="43" t="n">
        <f aca="false">P43-P45</f>
        <v>47.9</v>
      </c>
      <c r="Q47" s="43" t="n">
        <f aca="false">Q43-Q45</f>
        <v>4.4</v>
      </c>
      <c r="R47" s="43" t="n">
        <f aca="false">R43-R45</f>
        <v>0.3</v>
      </c>
      <c r="S47" s="43" t="n">
        <f aca="false">S43-S45</f>
        <v>-1</v>
      </c>
      <c r="T47" s="43" t="n">
        <f aca="false">T43-T45</f>
        <v>-1</v>
      </c>
      <c r="U47" s="43" t="n">
        <f aca="false">U43-U45</f>
        <v>0</v>
      </c>
      <c r="V47" s="43" t="n">
        <f aca="false">V43-V45</f>
        <v>-2.1</v>
      </c>
      <c r="W47" s="43" t="n">
        <f aca="false">W43-W45</f>
        <v>-0.9</v>
      </c>
      <c r="X47" s="43" t="n">
        <f aca="false">X43-X45</f>
        <v>-5.4</v>
      </c>
      <c r="Y47" s="43" t="n">
        <f aca="false">Y43-Y45</f>
        <v>1.2</v>
      </c>
      <c r="Z47" s="43" t="n">
        <f aca="false">Z43-Z45</f>
        <v>-39.5</v>
      </c>
      <c r="AA47" s="43" t="n">
        <f aca="false">AA43-AA45</f>
        <v>0.2</v>
      </c>
      <c r="AB47" s="43" t="n">
        <f aca="false">AB43-AB45</f>
        <v>-1.4</v>
      </c>
      <c r="AC47" s="43" t="n">
        <f aca="false">AC43-AC45</f>
        <v>-10.1</v>
      </c>
      <c r="AD47" s="43" t="n">
        <f aca="false">AD43-AD45</f>
        <v>-8.7</v>
      </c>
      <c r="AE47" s="2"/>
    </row>
    <row r="48" customFormat="false" ht="12" hidden="false" customHeight="true" outlineLevel="0" collapsed="false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2"/>
    </row>
    <row r="49" customFormat="false" ht="12" hidden="false" customHeight="true" outlineLevel="0" collapsed="false">
      <c r="A49" s="40"/>
      <c r="B49" s="41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2"/>
    </row>
    <row r="50" customFormat="false" ht="12" hidden="false" customHeight="true" outlineLevel="0" collapsed="false">
      <c r="A50" s="40"/>
      <c r="B50" s="41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2"/>
    </row>
    <row r="51" customFormat="false" ht="12" hidden="false" customHeight="true" outlineLevel="0" collapsed="false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2"/>
    </row>
    <row r="52" customFormat="false" ht="12" hidden="false" customHeight="true" outlineLevel="0" collapsed="false">
      <c r="A52" s="40"/>
      <c r="B52" s="41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5" t="n">
        <f aca="true">NOW()</f>
        <v>45926.9584543479</v>
      </c>
      <c r="AE52" s="2"/>
    </row>
    <row r="53" customFormat="false" ht="12" hidden="false" customHeight="true" outlineLevel="0" collapsed="false">
      <c r="A53" s="46" t="str">
        <f aca="true">CELL("FILENAME")</f>
        <v>'file:///mnt/12tb/@roms/datasets/enron/EDRM Enron Email Data Set v2 XML/filtered-attachments/xls/NNG_TWDAY01.xls'#$NNG-Feb.</v>
      </c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7" t="n">
        <f aca="true">NOW()</f>
        <v>45926.958454348</v>
      </c>
      <c r="AE53" s="2"/>
    </row>
    <row r="54" customFormat="false" ht="3.95" hidden="false" customHeight="true" outlineLevel="0" collapsed="false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2"/>
      <c r="AE54" s="2"/>
    </row>
    <row r="55" customFormat="false" ht="14.65" hidden="false" customHeight="false" outlineLevel="0" collapsed="false">
      <c r="AD55" s="48"/>
    </row>
    <row r="56" customFormat="false" ht="14.65" hidden="false" customHeight="false" outlineLevel="0" collapsed="false">
      <c r="AD56" s="48"/>
    </row>
    <row r="57" customFormat="false" ht="12" hidden="false" customHeight="true" outlineLevel="0" collapsed="false">
      <c r="B57" s="49"/>
      <c r="C57" s="49"/>
    </row>
    <row r="58" customFormat="false" ht="12" hidden="false" customHeight="true" outlineLevel="0" collapsed="false">
      <c r="C58" s="49"/>
    </row>
    <row r="59" customFormat="false" ht="12" hidden="false" customHeight="true" outlineLevel="0" collapsed="false">
      <c r="C59" s="49"/>
    </row>
    <row r="60" customFormat="false" ht="12" hidden="false" customHeight="true" outlineLevel="0" collapsed="false"/>
    <row r="63" customFormat="false" ht="12" hidden="false" customHeight="true" outlineLevel="0" collapsed="false">
      <c r="B63" s="49"/>
      <c r="C63" s="49"/>
    </row>
    <row r="64" customFormat="false" ht="12" hidden="false" customHeight="true" outlineLevel="0" collapsed="false">
      <c r="C64" s="49"/>
    </row>
    <row r="65" customFormat="false" ht="12" hidden="false" customHeight="true" outlineLevel="0" collapsed="false">
      <c r="C65" s="49"/>
    </row>
    <row r="66" customFormat="false" ht="12" hidden="false" customHeight="true" outlineLevel="0" collapsed="false">
      <c r="C66" s="49"/>
    </row>
    <row r="67" customFormat="false" ht="14.65" hidden="false" customHeight="false" outlineLevel="0" collapsed="false">
      <c r="C67" s="49"/>
    </row>
    <row r="68" customFormat="false" ht="14.65" hidden="false" customHeight="false" outlineLevel="0" collapsed="false">
      <c r="C68" s="49"/>
    </row>
    <row r="69" customFormat="false" ht="12" hidden="false" customHeight="true" outlineLevel="0" collapsed="false">
      <c r="C69" s="49"/>
    </row>
    <row r="70" customFormat="false" ht="12" hidden="false" customHeight="true" outlineLevel="0" collapsed="false"/>
    <row r="71" customFormat="false" ht="12" hidden="false" customHeight="true" outlineLevel="0" collapsed="false"/>
    <row r="72" customFormat="false" ht="12" hidden="false" customHeight="true" outlineLevel="0" collapsed="false"/>
    <row r="73" customFormat="false" ht="12" hidden="false" customHeight="true" outlineLevel="0" collapsed="false"/>
    <row r="74" customFormat="false" ht="12" hidden="false" customHeight="true" outlineLevel="0" collapsed="false"/>
    <row r="75" customFormat="false" ht="12" hidden="false" customHeight="true" outlineLevel="0" collapsed="false"/>
    <row r="76" customFormat="false" ht="12" hidden="false" customHeight="true" outlineLevel="0" collapsed="false"/>
    <row r="77" customFormat="false" ht="12" hidden="false" customHeight="true" outlineLevel="0" collapsed="false"/>
    <row r="78" customFormat="false" ht="12" hidden="false" customHeight="true" outlineLevel="0" collapsed="false"/>
    <row r="79" customFormat="false" ht="3.95" hidden="false" customHeight="true" outlineLevel="0" collapsed="false"/>
    <row r="80" customFormat="false" ht="12" hidden="false" customHeight="true" outlineLevel="0" collapsed="false"/>
    <row r="81" customFormat="false" ht="3.95" hidden="false" customHeight="true" outlineLevel="0" collapsed="false"/>
    <row r="82" customFormat="false" ht="12" hidden="false" customHeight="true" outlineLevel="0" collapsed="false"/>
    <row r="83" customFormat="false" ht="12" hidden="false" customHeight="true" outlineLevel="0" collapsed="false"/>
    <row r="85" customFormat="false" ht="12" hidden="false" customHeight="true" outlineLevel="0" collapsed="false"/>
    <row r="88" customFormat="false" ht="12" hidden="false" customHeight="true" outlineLevel="0" collapsed="false"/>
    <row r="91" customFormat="false" ht="12" hidden="false" customHeight="true" outlineLevel="0" collapsed="false"/>
    <row r="92" customFormat="false" ht="12" hidden="false" customHeight="true" outlineLevel="0" collapsed="false"/>
    <row r="94" customFormat="false" ht="12" hidden="false" customHeight="true" outlineLevel="0" collapsed="false"/>
    <row r="96" customFormat="false" ht="12" hidden="false" customHeight="true" outlineLevel="0" collapsed="false"/>
    <row r="97" customFormat="false" ht="12" hidden="false" customHeight="true" outlineLevel="0" collapsed="false"/>
    <row r="98" customFormat="false" ht="12" hidden="false" customHeight="true" outlineLevel="0" collapsed="false"/>
    <row r="100" customFormat="false" ht="12" hidden="false" customHeight="true" outlineLevel="0" collapsed="false"/>
    <row r="104" customFormat="false" ht="12" hidden="false" customHeight="true" outlineLevel="0" collapsed="false"/>
    <row r="105" customFormat="false" ht="3.95" hidden="false" customHeight="true" outlineLevel="0" collapsed="false"/>
    <row r="107" customFormat="false" ht="6" hidden="false" customHeight="true" outlineLevel="0" collapsed="false"/>
    <row r="109" customFormat="false" ht="6" hidden="false" customHeight="true" outlineLevel="0" collapsed="false"/>
    <row r="110" customFormat="false" ht="12" hidden="false" customHeight="true" outlineLevel="0" collapsed="false"/>
    <row r="111" customFormat="false" ht="12" hidden="false" customHeight="true" outlineLevel="0" collapsed="false"/>
    <row r="112" customFormat="false" ht="12" hidden="false" customHeight="true" outlineLevel="0" collapsed="false"/>
    <row r="113" customFormat="false" ht="12" hidden="false" customHeight="true" outlineLevel="0" collapsed="false"/>
    <row r="114" customFormat="false" ht="12" hidden="false" customHeight="true" outlineLevel="0" collapsed="false"/>
    <row r="115" customFormat="false" ht="3.95" hidden="false" customHeight="true" outlineLevel="0" collapsed="false"/>
    <row r="117" customFormat="false" ht="6" hidden="false" customHeight="true" outlineLevel="0" collapsed="false"/>
    <row r="120" customFormat="false" ht="6" hidden="false" customHeight="true" outlineLevel="0" collapsed="false"/>
    <row r="123" customFormat="false" ht="6" hidden="false" customHeight="true" outlineLevel="0" collapsed="false"/>
    <row r="126" customFormat="false" ht="6" hidden="false" customHeight="true" outlineLevel="0" collapsed="false"/>
    <row r="130" customFormat="false" ht="8.1" hidden="false" customHeight="true" outlineLevel="0" collapsed="false"/>
  </sheetData>
  <mergeCells count="3">
    <mergeCell ref="A1:AD1"/>
    <mergeCell ref="A2:AD2"/>
    <mergeCell ref="A3:AD3"/>
  </mergeCells>
  <printOptions headings="false" gridLines="false" gridLinesSet="true" horizontalCentered="true" verticalCentered="false"/>
  <pageMargins left="0.25" right="0.25" top="0.7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130"/>
  <sheetViews>
    <sheetView showFormulas="false" showGridLines="false" showRowColHeaders="true" showZeros="true" rightToLeft="false" tabSelected="false" showOutlineSymbols="true" defaultGridColor="true" view="normal" topLeftCell="A7" colorId="64" zoomScale="100" zoomScaleNormal="100" zoomScalePageLayoutView="100" workbookViewId="0">
      <pane xSplit="5" ySplit="3" topLeftCell="W10" activePane="bottomRight" state="frozen"/>
      <selection pane="topLeft" activeCell="A7" activeCellId="0" sqref="A7"/>
      <selection pane="topRight" activeCell="W7" activeCellId="0" sqref="W7"/>
      <selection pane="bottomLeft" activeCell="A10" activeCellId="0" sqref="A10"/>
      <selection pane="bottomRight" activeCell="AC11" activeCellId="0" sqref="AC11 AC11"/>
    </sheetView>
  </sheetViews>
  <sheetFormatPr defaultColWidth="9.70703125" defaultRowHeight="14.65" customHeight="true" zeroHeight="false" outlineLevelRow="0" outlineLevelCol="0"/>
  <cols>
    <col collapsed="false" customWidth="true" hidden="false" outlineLevel="0" max="2" min="1" style="0" width="1.7"/>
    <col collapsed="false" customWidth="true" hidden="false" outlineLevel="0" max="4" min="3" style="0" width="15.7"/>
    <col collapsed="false" customWidth="true" hidden="false" outlineLevel="0" max="5" min="5" style="0" width="10.71"/>
    <col collapsed="false" customWidth="true" hidden="false" outlineLevel="0" max="28" min="6" style="0" width="5.71"/>
    <col collapsed="false" customWidth="true" hidden="false" outlineLevel="0" max="30" min="29" style="0" width="8.7"/>
    <col collapsed="false" customWidth="true" hidden="false" outlineLevel="0" max="36" min="35" style="0" width="2.7"/>
    <col collapsed="false" customWidth="true" hidden="false" outlineLevel="0" max="37" min="37" style="0" width="3.7"/>
    <col collapsed="false" customWidth="true" hidden="false" outlineLevel="0" max="53" min="41" style="0" width="6.7"/>
    <col collapsed="false" customWidth="true" hidden="false" outlineLevel="0" max="55" min="54" style="0" width="7.7"/>
    <col collapsed="false" customWidth="true" hidden="false" outlineLevel="0" max="56" min="56" style="0" width="2.7"/>
  </cols>
  <sheetData>
    <row r="1" customFormat="false" ht="15" hidden="false" customHeight="true" outlineLevel="0" collapsed="false">
      <c r="A1" s="1" t="s">
        <v>70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2"/>
    </row>
    <row r="2" customFormat="false" ht="15" hidden="false" customHeight="true" outlineLevel="0" collapsed="false">
      <c r="A2" s="50" t="str">
        <f aca="false">'NNG-Feb.'!A2</f>
        <v>FEBRUARY, 2001 CASH FLOW - DIRECT METHOD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2"/>
    </row>
    <row r="3" customFormat="false" ht="15" hidden="false" customHeight="true" outlineLevel="0" collapsed="false">
      <c r="A3" s="51" t="str">
        <f aca="false">'NNG-Feb.'!A3</f>
        <v>(Millions of Dollars)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2"/>
    </row>
    <row r="4" customFormat="false" ht="12" hidden="false" customHeight="true" outlineLevel="0" collapsed="false">
      <c r="A4" s="5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6"/>
      <c r="T4" s="7"/>
      <c r="U4" s="7"/>
      <c r="V4" s="7"/>
      <c r="W4" s="7"/>
      <c r="X4" s="2"/>
      <c r="Y4" s="2"/>
      <c r="Z4" s="2"/>
      <c r="AA4" s="2"/>
      <c r="AB4" s="2"/>
      <c r="AC4" s="2"/>
      <c r="AD4" s="2"/>
      <c r="AE4" s="2"/>
    </row>
    <row r="5" customFormat="false" ht="12" hidden="false" customHeight="true" outlineLevel="0" collapsed="false">
      <c r="A5" s="5"/>
      <c r="B5" s="8"/>
      <c r="C5" s="9"/>
      <c r="D5" s="9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10"/>
      <c r="S5" s="10"/>
      <c r="T5" s="11"/>
      <c r="U5" s="12"/>
      <c r="V5" s="11"/>
      <c r="W5" s="11"/>
      <c r="X5" s="10"/>
      <c r="Y5" s="10"/>
      <c r="Z5" s="10"/>
      <c r="AA5" s="13"/>
      <c r="AB5" s="14"/>
      <c r="AC5" s="2"/>
      <c r="AD5" s="2"/>
      <c r="AE5" s="2"/>
    </row>
    <row r="6" customFormat="false" ht="12" hidden="false" customHeight="true" outlineLevel="0" collapsed="false">
      <c r="A6" s="5"/>
      <c r="B6" s="8"/>
      <c r="C6" s="9"/>
      <c r="D6" s="9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10"/>
      <c r="S6" s="10"/>
      <c r="T6" s="11"/>
      <c r="U6" s="12"/>
      <c r="V6" s="11"/>
      <c r="W6" s="11"/>
      <c r="X6" s="10"/>
      <c r="Y6" s="10"/>
      <c r="Z6" s="10"/>
      <c r="AA6" s="13"/>
      <c r="AB6" s="14"/>
      <c r="AC6" s="2"/>
      <c r="AD6" s="2"/>
      <c r="AE6" s="2"/>
    </row>
    <row r="7" customFormat="false" ht="12" hidden="false" customHeight="true" outlineLevel="0" collapsed="false">
      <c r="A7" s="5"/>
      <c r="B7" s="8"/>
      <c r="C7" s="9"/>
      <c r="D7" s="9"/>
      <c r="E7" s="2"/>
      <c r="F7" s="52" t="n">
        <f aca="false">'NNG-Feb.'!F7</f>
        <v>0</v>
      </c>
      <c r="G7" s="52" t="n">
        <f aca="false">'NNG-Feb.'!G7</f>
        <v>0</v>
      </c>
      <c r="H7" s="52" t="n">
        <f aca="false">'NNG-Feb.'!H7</f>
        <v>0</v>
      </c>
      <c r="I7" s="52" t="str">
        <f aca="false">'NNG-Feb.'!I7</f>
        <v>Act</v>
      </c>
      <c r="J7" s="52" t="str">
        <f aca="false">'NNG-Feb.'!J7</f>
        <v>Act</v>
      </c>
      <c r="K7" s="52" t="str">
        <f aca="false">'NNG-Feb.'!K7</f>
        <v>Act</v>
      </c>
      <c r="L7" s="52" t="str">
        <f aca="false">'NNG-Feb.'!L7</f>
        <v>Act</v>
      </c>
      <c r="M7" s="52" t="str">
        <f aca="false">'NNG-Feb.'!M7</f>
        <v>Act</v>
      </c>
      <c r="N7" s="52" t="str">
        <f aca="false">'NNG-Feb.'!N7</f>
        <v>Act</v>
      </c>
      <c r="O7" s="52" t="str">
        <f aca="false">'NNG-Feb.'!O7</f>
        <v>Act</v>
      </c>
      <c r="P7" s="52" t="str">
        <f aca="false">'NNG-Feb.'!P7</f>
        <v>Act</v>
      </c>
      <c r="Q7" s="52" t="str">
        <f aca="false">'NNG-Feb.'!Q7</f>
        <v>Act</v>
      </c>
      <c r="R7" s="52" t="str">
        <f aca="false">'NNG-Feb.'!R7</f>
        <v>Act</v>
      </c>
      <c r="S7" s="52" t="str">
        <f aca="false">'NNG-Feb.'!S7</f>
        <v>Act</v>
      </c>
      <c r="T7" s="52" t="str">
        <f aca="false">'NNG-Feb.'!T7</f>
        <v>Act</v>
      </c>
      <c r="U7" s="52" t="str">
        <f aca="false">'NNG-Feb.'!U7</f>
        <v>B.C.</v>
      </c>
      <c r="V7" s="52" t="str">
        <f aca="false">'NNG-Feb.'!V7</f>
        <v>Act</v>
      </c>
      <c r="W7" s="52" t="str">
        <f aca="false">'NNG-Feb.'!W7</f>
        <v>Act</v>
      </c>
      <c r="X7" s="52" t="str">
        <f aca="false">'NNG-Feb.'!X7</f>
        <v>Act</v>
      </c>
      <c r="Y7" s="52" t="str">
        <f aca="false">'NNG-Feb.'!Y7</f>
        <v>Act</v>
      </c>
      <c r="Z7" s="52" t="str">
        <f aca="false">'NNG-Feb.'!Z7</f>
        <v>Act</v>
      </c>
      <c r="AA7" s="52" t="str">
        <f aca="false">'NNG-Feb.'!AA7</f>
        <v>Act</v>
      </c>
      <c r="AB7" s="52" t="str">
        <f aca="false">'NNG-Feb.'!AB7</f>
        <v>Act</v>
      </c>
      <c r="AC7" s="52"/>
      <c r="AD7" s="52" t="str">
        <f aca="false">'NNG-Feb.'!AD7</f>
        <v>ACT.</v>
      </c>
      <c r="AE7" s="2"/>
    </row>
    <row r="8" customFormat="false" ht="15" hidden="false" customHeight="true" outlineLevel="0" collapsed="false">
      <c r="A8" s="2"/>
      <c r="B8" s="2"/>
      <c r="C8" s="2"/>
      <c r="D8" s="2"/>
      <c r="E8" s="5"/>
      <c r="F8" s="52" t="str">
        <f aca="false">'NNG-Feb.'!F8</f>
        <v>Day</v>
      </c>
      <c r="G8" s="52" t="str">
        <f aca="false">'NNG-Feb.'!G8</f>
        <v>Day</v>
      </c>
      <c r="H8" s="52" t="str">
        <f aca="false">'NNG-Feb.'!H8</f>
        <v>Day</v>
      </c>
      <c r="I8" s="52" t="str">
        <f aca="false">'NNG-Feb.'!I8</f>
        <v>Thu</v>
      </c>
      <c r="J8" s="52" t="str">
        <f aca="false">'NNG-Feb.'!J8</f>
        <v>Fri</v>
      </c>
      <c r="K8" s="52" t="str">
        <f aca="false">'NNG-Feb.'!K8</f>
        <v>Mon</v>
      </c>
      <c r="L8" s="52" t="str">
        <f aca="false">'NNG-Feb.'!L8</f>
        <v>Tue</v>
      </c>
      <c r="M8" s="52" t="str">
        <f aca="false">'NNG-Feb.'!M8</f>
        <v>Wed</v>
      </c>
      <c r="N8" s="52" t="str">
        <f aca="false">'NNG-Feb.'!N8</f>
        <v>Thu</v>
      </c>
      <c r="O8" s="52" t="str">
        <f aca="false">'NNG-Feb.'!O8</f>
        <v>Fri</v>
      </c>
      <c r="P8" s="52" t="str">
        <f aca="false">'NNG-Feb.'!P8</f>
        <v>Mon</v>
      </c>
      <c r="Q8" s="52" t="str">
        <f aca="false">'NNG-Feb.'!Q8</f>
        <v>Tue</v>
      </c>
      <c r="R8" s="52" t="str">
        <f aca="false">'NNG-Feb.'!R8</f>
        <v>Wed</v>
      </c>
      <c r="S8" s="52" t="str">
        <f aca="false">'NNG-Feb.'!S8</f>
        <v>Thu</v>
      </c>
      <c r="T8" s="52" t="str">
        <f aca="false">'NNG-Feb.'!T8</f>
        <v>Fri</v>
      </c>
      <c r="U8" s="52" t="str">
        <f aca="false">'NNG-Feb.'!U8</f>
        <v>Mon</v>
      </c>
      <c r="V8" s="52" t="str">
        <f aca="false">'NNG-Feb.'!V8</f>
        <v>Tue</v>
      </c>
      <c r="W8" s="52" t="str">
        <f aca="false">'NNG-Feb.'!W8</f>
        <v>Wed</v>
      </c>
      <c r="X8" s="52" t="str">
        <f aca="false">'NNG-Feb.'!X8</f>
        <v>Thu</v>
      </c>
      <c r="Y8" s="52" t="str">
        <f aca="false">'NNG-Feb.'!Y8</f>
        <v>Fri</v>
      </c>
      <c r="Z8" s="52" t="str">
        <f aca="false">'NNG-Feb.'!Z8</f>
        <v>Mon</v>
      </c>
      <c r="AA8" s="52" t="str">
        <f aca="false">'NNG-Feb.'!AA8</f>
        <v>Tue</v>
      </c>
      <c r="AB8" s="52" t="str">
        <f aca="false">'NNG-Feb.'!AB8</f>
        <v>Wed</v>
      </c>
      <c r="AC8" s="52" t="str">
        <f aca="false">'NNG-Feb.'!AC8</f>
        <v>FEB.</v>
      </c>
      <c r="AD8" s="52" t="str">
        <f aca="false">'NNG-Feb.'!AD8</f>
        <v>2/1 Thru</v>
      </c>
      <c r="AE8" s="2"/>
    </row>
    <row r="9" customFormat="false" ht="15" hidden="false" customHeight="true" outlineLevel="0" collapsed="false">
      <c r="A9" s="2"/>
      <c r="B9" s="2"/>
      <c r="C9" s="15"/>
      <c r="D9" s="2"/>
      <c r="E9" s="16"/>
      <c r="F9" s="53" t="str">
        <f aca="false">'NNG-Feb.'!F9</f>
        <v>0/0</v>
      </c>
      <c r="G9" s="53" t="str">
        <f aca="false">'NNG-Feb.'!G9</f>
        <v>0/0</v>
      </c>
      <c r="H9" s="53" t="str">
        <f aca="false">'NNG-Feb.'!H9</f>
        <v>0/0</v>
      </c>
      <c r="I9" s="53" t="str">
        <f aca="false">'NNG-Feb.'!I9</f>
        <v>2/1</v>
      </c>
      <c r="J9" s="53" t="str">
        <f aca="false">'NNG-Feb.'!J9</f>
        <v>2/2</v>
      </c>
      <c r="K9" s="53" t="str">
        <f aca="false">'NNG-Feb.'!K9</f>
        <v>2/5</v>
      </c>
      <c r="L9" s="53" t="str">
        <f aca="false">'NNG-Feb.'!L9</f>
        <v>2/6</v>
      </c>
      <c r="M9" s="53" t="str">
        <f aca="false">'NNG-Feb.'!M9</f>
        <v>2/7</v>
      </c>
      <c r="N9" s="53" t="str">
        <f aca="false">'NNG-Feb.'!N9</f>
        <v>2/8</v>
      </c>
      <c r="O9" s="53" t="str">
        <f aca="false">'NNG-Feb.'!O9</f>
        <v>2/9</v>
      </c>
      <c r="P9" s="53" t="str">
        <f aca="false">'NNG-Feb.'!P9</f>
        <v>2/12</v>
      </c>
      <c r="Q9" s="53" t="str">
        <f aca="false">'NNG-Feb.'!Q9</f>
        <v>2/13</v>
      </c>
      <c r="R9" s="53" t="str">
        <f aca="false">'NNG-Feb.'!R9</f>
        <v>2/14</v>
      </c>
      <c r="S9" s="53" t="str">
        <f aca="false">'NNG-Feb.'!S9</f>
        <v>2/15</v>
      </c>
      <c r="T9" s="53" t="str">
        <f aca="false">'NNG-Feb.'!T9</f>
        <v>2/16</v>
      </c>
      <c r="U9" s="53" t="str">
        <f aca="false">'NNG-Feb.'!U9</f>
        <v>2/19</v>
      </c>
      <c r="V9" s="53" t="str">
        <f aca="false">'NNG-Feb.'!V9</f>
        <v>2/20</v>
      </c>
      <c r="W9" s="53" t="str">
        <f aca="false">'NNG-Feb.'!W9</f>
        <v>2/21</v>
      </c>
      <c r="X9" s="53" t="str">
        <f aca="false">'NNG-Feb.'!X9</f>
        <v>2/22</v>
      </c>
      <c r="Y9" s="53" t="str">
        <f aca="false">'NNG-Feb.'!Y9</f>
        <v>2/23</v>
      </c>
      <c r="Z9" s="53" t="str">
        <f aca="false">'NNG-Feb.'!Z9</f>
        <v>2/26</v>
      </c>
      <c r="AA9" s="53" t="str">
        <f aca="false">'NNG-Feb.'!AA9</f>
        <v>2/27</v>
      </c>
      <c r="AB9" s="53" t="str">
        <f aca="false">'NNG-Feb.'!AB9</f>
        <v>2/28</v>
      </c>
      <c r="AC9" s="53" t="str">
        <f aca="false">'NNG-Feb.'!AC9</f>
        <v>TOTAL</v>
      </c>
      <c r="AD9" s="53" t="str">
        <f aca="false">'NNG-Feb.'!AD9</f>
        <v>2/27</v>
      </c>
      <c r="AE9" s="2"/>
    </row>
    <row r="10" customFormat="false" ht="15" hidden="false" customHeight="true" outlineLevel="0" collapsed="false">
      <c r="A10" s="20" t="s">
        <v>37</v>
      </c>
      <c r="B10" s="21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3" t="s">
        <v>38</v>
      </c>
      <c r="AD10" s="2"/>
      <c r="AE10" s="2"/>
    </row>
    <row r="11" customFormat="false" ht="15" hidden="false" customHeight="true" outlineLevel="0" collapsed="false">
      <c r="A11" s="21"/>
      <c r="B11" s="15" t="s">
        <v>39</v>
      </c>
      <c r="C11" s="2"/>
      <c r="D11" s="2"/>
      <c r="E11" s="2"/>
      <c r="F11" s="24" t="s">
        <v>40</v>
      </c>
      <c r="G11" s="24" t="s">
        <v>40</v>
      </c>
      <c r="H11" s="24" t="s">
        <v>40</v>
      </c>
      <c r="I11" s="25" t="n">
        <v>0</v>
      </c>
      <c r="J11" s="25" t="n">
        <v>0</v>
      </c>
      <c r="K11" s="25" t="n">
        <v>0</v>
      </c>
      <c r="L11" s="25" t="n">
        <v>0</v>
      </c>
      <c r="M11" s="25" t="n">
        <v>0</v>
      </c>
      <c r="N11" s="25" t="n">
        <v>0</v>
      </c>
      <c r="O11" s="25" t="n">
        <v>0.1</v>
      </c>
      <c r="P11" s="25" t="n">
        <v>10.4</v>
      </c>
      <c r="Q11" s="25" t="n">
        <v>0.9</v>
      </c>
      <c r="R11" s="25" t="n">
        <v>0.2</v>
      </c>
      <c r="S11" s="25" t="n">
        <v>0.8</v>
      </c>
      <c r="T11" s="25" t="n">
        <v>0</v>
      </c>
      <c r="U11" s="24" t="s">
        <v>40</v>
      </c>
      <c r="V11" s="25" t="n">
        <v>0.1</v>
      </c>
      <c r="W11" s="25" t="n">
        <v>0</v>
      </c>
      <c r="X11" s="25" t="n">
        <v>0.3</v>
      </c>
      <c r="Y11" s="25" t="n">
        <v>0</v>
      </c>
      <c r="Z11" s="25" t="n">
        <v>0.9</v>
      </c>
      <c r="AA11" s="25" t="n">
        <v>0</v>
      </c>
      <c r="AB11" s="27" t="n">
        <f aca="false">AC11-SUM(F11:AA11)</f>
        <v>0.0999999999999996</v>
      </c>
      <c r="AC11" s="28" t="n">
        <f aca="false">11.3+2.5</f>
        <v>13.8</v>
      </c>
      <c r="AD11" s="29" t="n">
        <f aca="false">SUM(F11:AA11)</f>
        <v>13.7</v>
      </c>
      <c r="AE11" s="2"/>
    </row>
    <row r="12" customFormat="false" ht="15" hidden="false" customHeight="true" outlineLevel="0" collapsed="false">
      <c r="A12" s="21"/>
      <c r="B12" s="15"/>
      <c r="C12" s="15" t="s">
        <v>42</v>
      </c>
      <c r="D12" s="2"/>
      <c r="E12" s="2"/>
      <c r="F12" s="24" t="s">
        <v>40</v>
      </c>
      <c r="G12" s="24" t="s">
        <v>40</v>
      </c>
      <c r="H12" s="24" t="s">
        <v>40</v>
      </c>
      <c r="I12" s="25" t="n">
        <v>0</v>
      </c>
      <c r="J12" s="25" t="n">
        <v>0</v>
      </c>
      <c r="K12" s="25" t="n">
        <v>0</v>
      </c>
      <c r="L12" s="25" t="n">
        <v>0</v>
      </c>
      <c r="M12" s="25" t="n">
        <v>0</v>
      </c>
      <c r="N12" s="25" t="n">
        <v>0</v>
      </c>
      <c r="O12" s="25" t="n">
        <v>0</v>
      </c>
      <c r="P12" s="25" t="n">
        <v>0</v>
      </c>
      <c r="Q12" s="25" t="n">
        <v>0</v>
      </c>
      <c r="R12" s="25" t="n">
        <v>0</v>
      </c>
      <c r="S12" s="25" t="n">
        <v>0</v>
      </c>
      <c r="T12" s="25" t="n">
        <v>0</v>
      </c>
      <c r="U12" s="24" t="s">
        <v>40</v>
      </c>
      <c r="V12" s="25" t="n">
        <v>0</v>
      </c>
      <c r="W12" s="25" t="n">
        <v>0</v>
      </c>
      <c r="X12" s="25" t="n">
        <v>0</v>
      </c>
      <c r="Y12" s="25" t="n">
        <v>0</v>
      </c>
      <c r="Z12" s="25" t="n">
        <v>0</v>
      </c>
      <c r="AA12" s="25" t="n">
        <v>0</v>
      </c>
      <c r="AB12" s="27" t="n">
        <f aca="false">AC12-SUM(F12:AA12)</f>
        <v>0</v>
      </c>
      <c r="AC12" s="25" t="n">
        <v>0</v>
      </c>
      <c r="AD12" s="29" t="n">
        <f aca="false">SUM(F12:AA12)</f>
        <v>0</v>
      </c>
      <c r="AE12" s="2"/>
    </row>
    <row r="13" customFormat="false" ht="15" hidden="false" customHeight="true" outlineLevel="0" collapsed="false">
      <c r="A13" s="21"/>
      <c r="B13" s="15"/>
      <c r="C13" s="15" t="s">
        <v>110</v>
      </c>
      <c r="D13" s="2"/>
      <c r="E13" s="2"/>
      <c r="F13" s="24" t="s">
        <v>40</v>
      </c>
      <c r="G13" s="24" t="s">
        <v>40</v>
      </c>
      <c r="H13" s="24" t="s">
        <v>40</v>
      </c>
      <c r="I13" s="25" t="n">
        <v>0</v>
      </c>
      <c r="J13" s="25" t="n">
        <v>0</v>
      </c>
      <c r="K13" s="25" t="n">
        <v>0</v>
      </c>
      <c r="L13" s="25" t="n">
        <v>0</v>
      </c>
      <c r="M13" s="25" t="n">
        <v>0</v>
      </c>
      <c r="N13" s="25" t="n">
        <v>0</v>
      </c>
      <c r="O13" s="25" t="n">
        <v>0</v>
      </c>
      <c r="P13" s="25" t="n">
        <v>0</v>
      </c>
      <c r="Q13" s="25" t="n">
        <v>0</v>
      </c>
      <c r="R13" s="25" t="n">
        <v>0</v>
      </c>
      <c r="S13" s="25" t="n">
        <v>0</v>
      </c>
      <c r="T13" s="25" t="n">
        <v>0</v>
      </c>
      <c r="U13" s="24" t="s">
        <v>40</v>
      </c>
      <c r="V13" s="25" t="n">
        <v>0</v>
      </c>
      <c r="W13" s="25" t="n">
        <v>0</v>
      </c>
      <c r="X13" s="25" t="n">
        <v>0</v>
      </c>
      <c r="Y13" s="25" t="n">
        <v>0</v>
      </c>
      <c r="Z13" s="25" t="n">
        <v>0</v>
      </c>
      <c r="AA13" s="25" t="n">
        <v>2.1</v>
      </c>
      <c r="AB13" s="27" t="n">
        <f aca="false">AC13-SUM(F13:AA13)</f>
        <v>0</v>
      </c>
      <c r="AC13" s="25" t="n">
        <v>2.1</v>
      </c>
      <c r="AD13" s="29" t="n">
        <f aca="false">SUM(F13:AA13)</f>
        <v>2.1</v>
      </c>
      <c r="AE13" s="2"/>
    </row>
    <row r="14" customFormat="false" ht="15" hidden="false" customHeight="true" outlineLevel="0" collapsed="false">
      <c r="A14" s="21"/>
      <c r="B14" s="15" t="s">
        <v>72</v>
      </c>
      <c r="C14" s="2"/>
      <c r="D14" s="2"/>
      <c r="E14" s="2"/>
      <c r="F14" s="24" t="s">
        <v>40</v>
      </c>
      <c r="G14" s="24" t="s">
        <v>40</v>
      </c>
      <c r="H14" s="24" t="s">
        <v>40</v>
      </c>
      <c r="I14" s="25" t="n">
        <v>0</v>
      </c>
      <c r="J14" s="25" t="n">
        <v>0</v>
      </c>
      <c r="K14" s="25" t="n">
        <v>0</v>
      </c>
      <c r="L14" s="25" t="n">
        <v>0</v>
      </c>
      <c r="M14" s="25" t="n">
        <v>0</v>
      </c>
      <c r="N14" s="25" t="n">
        <v>0</v>
      </c>
      <c r="O14" s="25" t="n">
        <v>0</v>
      </c>
      <c r="P14" s="25" t="n">
        <v>0</v>
      </c>
      <c r="Q14" s="25" t="n">
        <v>0</v>
      </c>
      <c r="R14" s="25" t="n">
        <v>0</v>
      </c>
      <c r="S14" s="25" t="n">
        <v>0</v>
      </c>
      <c r="T14" s="25" t="n">
        <v>0</v>
      </c>
      <c r="U14" s="24" t="s">
        <v>40</v>
      </c>
      <c r="V14" s="25" t="n">
        <v>0</v>
      </c>
      <c r="W14" s="25" t="n">
        <v>0</v>
      </c>
      <c r="X14" s="25" t="n">
        <v>0</v>
      </c>
      <c r="Y14" s="25" t="n">
        <v>0</v>
      </c>
      <c r="Z14" s="25" t="n">
        <v>7.1</v>
      </c>
      <c r="AA14" s="25" t="n">
        <v>0</v>
      </c>
      <c r="AB14" s="27" t="n">
        <f aca="false">AC14-SUM(F14:AA14)</f>
        <v>0</v>
      </c>
      <c r="AC14" s="25" t="n">
        <v>7.1</v>
      </c>
      <c r="AD14" s="29" t="n">
        <f aca="false">SUM(F14:AA14)</f>
        <v>7.1</v>
      </c>
      <c r="AE14" s="2"/>
    </row>
    <row r="15" customFormat="false" ht="15" hidden="false" customHeight="true" outlineLevel="0" collapsed="false">
      <c r="A15" s="21"/>
      <c r="B15" s="15" t="s">
        <v>73</v>
      </c>
      <c r="C15" s="2"/>
      <c r="D15" s="2"/>
      <c r="E15" s="2"/>
      <c r="F15" s="24" t="s">
        <v>40</v>
      </c>
      <c r="G15" s="24" t="s">
        <v>40</v>
      </c>
      <c r="H15" s="24" t="s">
        <v>40</v>
      </c>
      <c r="I15" s="25" t="n">
        <v>0</v>
      </c>
      <c r="J15" s="25" t="n">
        <v>0</v>
      </c>
      <c r="K15" s="25" t="n">
        <v>0</v>
      </c>
      <c r="L15" s="25" t="n">
        <v>0</v>
      </c>
      <c r="M15" s="25" t="n">
        <v>0</v>
      </c>
      <c r="N15" s="25" t="n">
        <v>0</v>
      </c>
      <c r="O15" s="25" t="n">
        <v>0</v>
      </c>
      <c r="P15" s="25" t="n">
        <v>0</v>
      </c>
      <c r="Q15" s="25" t="n">
        <v>0</v>
      </c>
      <c r="R15" s="25" t="n">
        <v>0</v>
      </c>
      <c r="S15" s="25" t="n">
        <v>0</v>
      </c>
      <c r="T15" s="25" t="n">
        <v>0</v>
      </c>
      <c r="U15" s="24" t="s">
        <v>40</v>
      </c>
      <c r="V15" s="25" t="n">
        <v>0</v>
      </c>
      <c r="W15" s="25" t="n">
        <v>0</v>
      </c>
      <c r="X15" s="25" t="n">
        <v>0</v>
      </c>
      <c r="Y15" s="25" t="n">
        <v>0</v>
      </c>
      <c r="Z15" s="25" t="n">
        <v>0</v>
      </c>
      <c r="AA15" s="25" t="n">
        <v>0</v>
      </c>
      <c r="AB15" s="27" t="n">
        <f aca="false">AC15-SUM(F15:AA15)</f>
        <v>0</v>
      </c>
      <c r="AC15" s="25" t="n">
        <v>0</v>
      </c>
      <c r="AD15" s="29" t="n">
        <f aca="false">SUM(F15:AA15)</f>
        <v>0</v>
      </c>
      <c r="AE15" s="2"/>
    </row>
    <row r="16" customFormat="false" ht="15" hidden="false" customHeight="true" outlineLevel="0" collapsed="false">
      <c r="A16" s="21"/>
      <c r="B16" s="15" t="s">
        <v>74</v>
      </c>
      <c r="C16" s="2"/>
      <c r="D16" s="2"/>
      <c r="E16" s="2"/>
      <c r="F16" s="24" t="s">
        <v>40</v>
      </c>
      <c r="G16" s="24" t="s">
        <v>40</v>
      </c>
      <c r="H16" s="24" t="s">
        <v>40</v>
      </c>
      <c r="I16" s="25" t="n">
        <v>0</v>
      </c>
      <c r="J16" s="25" t="n">
        <v>0</v>
      </c>
      <c r="K16" s="25" t="n">
        <v>0</v>
      </c>
      <c r="L16" s="25" t="n">
        <v>0</v>
      </c>
      <c r="M16" s="25" t="n">
        <v>0</v>
      </c>
      <c r="N16" s="25" t="n">
        <v>0</v>
      </c>
      <c r="O16" s="25" t="n">
        <v>0</v>
      </c>
      <c r="P16" s="25" t="n">
        <v>0</v>
      </c>
      <c r="Q16" s="25" t="n">
        <v>0</v>
      </c>
      <c r="R16" s="25" t="n">
        <v>0</v>
      </c>
      <c r="S16" s="25" t="n">
        <v>0</v>
      </c>
      <c r="T16" s="25" t="n">
        <v>0</v>
      </c>
      <c r="U16" s="24" t="s">
        <v>40</v>
      </c>
      <c r="V16" s="25" t="n">
        <v>0</v>
      </c>
      <c r="W16" s="25" t="n">
        <v>0</v>
      </c>
      <c r="X16" s="25" t="n">
        <v>0</v>
      </c>
      <c r="Y16" s="25" t="n">
        <v>0</v>
      </c>
      <c r="Z16" s="25" t="n">
        <v>0</v>
      </c>
      <c r="AA16" s="25" t="n">
        <v>0</v>
      </c>
      <c r="AB16" s="27" t="n">
        <f aca="false">AC16-SUM(F16:AA16)</f>
        <v>0</v>
      </c>
      <c r="AC16" s="25" t="n">
        <v>0</v>
      </c>
      <c r="AD16" s="29" t="n">
        <f aca="false">SUM(F16:AA16)</f>
        <v>0</v>
      </c>
      <c r="AE16" s="2"/>
    </row>
    <row r="17" customFormat="false" ht="15" hidden="false" customHeight="true" outlineLevel="0" collapsed="false">
      <c r="A17" s="21"/>
      <c r="B17" s="15" t="s">
        <v>108</v>
      </c>
      <c r="C17" s="2"/>
      <c r="D17" s="2"/>
      <c r="E17" s="2"/>
      <c r="F17" s="24" t="s">
        <v>40</v>
      </c>
      <c r="G17" s="24" t="s">
        <v>40</v>
      </c>
      <c r="H17" s="24" t="s">
        <v>40</v>
      </c>
      <c r="I17" s="25" t="n">
        <v>0</v>
      </c>
      <c r="J17" s="25" t="n">
        <v>0</v>
      </c>
      <c r="K17" s="25" t="n">
        <v>0</v>
      </c>
      <c r="L17" s="25" t="n">
        <v>0.8</v>
      </c>
      <c r="M17" s="25" t="n">
        <v>0</v>
      </c>
      <c r="N17" s="25" t="n">
        <v>0</v>
      </c>
      <c r="O17" s="25" t="n">
        <v>0</v>
      </c>
      <c r="P17" s="25" t="n">
        <v>0</v>
      </c>
      <c r="Q17" s="25" t="n">
        <v>0</v>
      </c>
      <c r="R17" s="25" t="n">
        <v>0</v>
      </c>
      <c r="S17" s="25" t="n">
        <v>0</v>
      </c>
      <c r="T17" s="25" t="n">
        <v>0</v>
      </c>
      <c r="U17" s="24" t="s">
        <v>40</v>
      </c>
      <c r="V17" s="25" t="n">
        <v>0</v>
      </c>
      <c r="W17" s="25" t="n">
        <v>0</v>
      </c>
      <c r="X17" s="25" t="n">
        <v>0</v>
      </c>
      <c r="Y17" s="25" t="n">
        <v>0</v>
      </c>
      <c r="Z17" s="25" t="n">
        <v>0</v>
      </c>
      <c r="AA17" s="25" t="n">
        <v>0</v>
      </c>
      <c r="AB17" s="27" t="n">
        <f aca="false">AC17-SUM(F17:AA17)</f>
        <v>0</v>
      </c>
      <c r="AC17" s="25" t="n">
        <v>0.8</v>
      </c>
      <c r="AD17" s="29" t="n">
        <f aca="false">SUM(F17:AA17)</f>
        <v>0.8</v>
      </c>
      <c r="AE17" s="2"/>
    </row>
    <row r="18" customFormat="false" ht="15" hidden="false" customHeight="true" outlineLevel="0" collapsed="false">
      <c r="A18" s="21"/>
      <c r="B18" s="15" t="s">
        <v>74</v>
      </c>
      <c r="C18" s="2"/>
      <c r="D18" s="2"/>
      <c r="E18" s="2"/>
      <c r="F18" s="24" t="s">
        <v>40</v>
      </c>
      <c r="G18" s="24" t="s">
        <v>40</v>
      </c>
      <c r="H18" s="24" t="s">
        <v>40</v>
      </c>
      <c r="I18" s="25" t="n">
        <v>0</v>
      </c>
      <c r="J18" s="25" t="n">
        <v>0</v>
      </c>
      <c r="K18" s="25" t="n">
        <v>0</v>
      </c>
      <c r="L18" s="25" t="n">
        <v>0</v>
      </c>
      <c r="M18" s="25" t="n">
        <v>0</v>
      </c>
      <c r="N18" s="25" t="n">
        <v>0</v>
      </c>
      <c r="O18" s="25" t="n">
        <v>0</v>
      </c>
      <c r="P18" s="25" t="n">
        <v>0</v>
      </c>
      <c r="Q18" s="25" t="n">
        <v>0</v>
      </c>
      <c r="R18" s="25" t="n">
        <v>0</v>
      </c>
      <c r="S18" s="25" t="n">
        <v>0</v>
      </c>
      <c r="T18" s="25" t="n">
        <v>0</v>
      </c>
      <c r="U18" s="24" t="s">
        <v>40</v>
      </c>
      <c r="V18" s="25" t="n">
        <v>0</v>
      </c>
      <c r="W18" s="25" t="n">
        <v>0</v>
      </c>
      <c r="X18" s="25" t="n">
        <v>0</v>
      </c>
      <c r="Y18" s="25" t="n">
        <v>0</v>
      </c>
      <c r="Z18" s="25" t="n">
        <v>0</v>
      </c>
      <c r="AA18" s="25" t="n">
        <v>0</v>
      </c>
      <c r="AB18" s="27" t="n">
        <f aca="false">AC18-SUM(F18:AA18)</f>
        <v>0</v>
      </c>
      <c r="AC18" s="25" t="n">
        <v>0</v>
      </c>
      <c r="AD18" s="29" t="n">
        <f aca="false">SUM(F18:AA18)</f>
        <v>0</v>
      </c>
      <c r="AE18" s="2"/>
    </row>
    <row r="19" customFormat="false" ht="15" hidden="false" customHeight="true" outlineLevel="0" collapsed="false">
      <c r="A19" s="21"/>
      <c r="B19" s="15" t="s">
        <v>76</v>
      </c>
      <c r="C19" s="2"/>
      <c r="D19" s="2"/>
      <c r="E19" s="2"/>
      <c r="F19" s="24" t="s">
        <v>40</v>
      </c>
      <c r="G19" s="24" t="s">
        <v>40</v>
      </c>
      <c r="H19" s="24" t="s">
        <v>40</v>
      </c>
      <c r="I19" s="25" t="n">
        <v>0</v>
      </c>
      <c r="J19" s="25" t="n">
        <v>0</v>
      </c>
      <c r="K19" s="25" t="n">
        <v>0</v>
      </c>
      <c r="L19" s="25" t="n">
        <v>0</v>
      </c>
      <c r="M19" s="25" t="n">
        <v>0</v>
      </c>
      <c r="N19" s="25" t="n">
        <v>0</v>
      </c>
      <c r="O19" s="25" t="n">
        <v>0</v>
      </c>
      <c r="P19" s="25" t="n">
        <v>0</v>
      </c>
      <c r="Q19" s="25" t="n">
        <v>0.2</v>
      </c>
      <c r="R19" s="25" t="n">
        <v>0</v>
      </c>
      <c r="S19" s="25" t="n">
        <v>0</v>
      </c>
      <c r="T19" s="25" t="n">
        <v>0</v>
      </c>
      <c r="U19" s="24" t="s">
        <v>40</v>
      </c>
      <c r="V19" s="25" t="n">
        <v>0</v>
      </c>
      <c r="W19" s="25" t="n">
        <v>0</v>
      </c>
      <c r="X19" s="25" t="n">
        <v>0</v>
      </c>
      <c r="Y19" s="25" t="n">
        <v>0</v>
      </c>
      <c r="Z19" s="25" t="n">
        <v>0</v>
      </c>
      <c r="AA19" s="25" t="n">
        <v>0</v>
      </c>
      <c r="AB19" s="27" t="n">
        <f aca="false">AC19-SUM(F19:AA19)</f>
        <v>0</v>
      </c>
      <c r="AC19" s="25" t="n">
        <v>0.2</v>
      </c>
      <c r="AD19" s="29" t="n">
        <f aca="false">SUM(F19:AA19)</f>
        <v>0.2</v>
      </c>
      <c r="AE19" s="2"/>
    </row>
    <row r="20" customFormat="false" ht="15" hidden="false" customHeight="true" outlineLevel="0" collapsed="false">
      <c r="A20" s="21"/>
      <c r="B20" s="15" t="s">
        <v>65</v>
      </c>
      <c r="C20" s="2"/>
      <c r="D20" s="2"/>
      <c r="E20" s="2"/>
      <c r="F20" s="32" t="s">
        <v>40</v>
      </c>
      <c r="G20" s="32" t="s">
        <v>40</v>
      </c>
      <c r="H20" s="32" t="s">
        <v>40</v>
      </c>
      <c r="I20" s="33" t="n">
        <v>0</v>
      </c>
      <c r="J20" s="33" t="n">
        <v>0</v>
      </c>
      <c r="K20" s="33" t="n">
        <v>0</v>
      </c>
      <c r="L20" s="33" t="n">
        <v>0</v>
      </c>
      <c r="M20" s="33" t="n">
        <v>0</v>
      </c>
      <c r="N20" s="33" t="n">
        <v>0</v>
      </c>
      <c r="O20" s="33" t="n">
        <v>0</v>
      </c>
      <c r="P20" s="33" t="n">
        <v>0</v>
      </c>
      <c r="Q20" s="33" t="n">
        <v>0</v>
      </c>
      <c r="R20" s="33" t="n">
        <v>0</v>
      </c>
      <c r="S20" s="33" t="n">
        <v>0</v>
      </c>
      <c r="T20" s="33" t="n">
        <v>0</v>
      </c>
      <c r="U20" s="32" t="s">
        <v>40</v>
      </c>
      <c r="V20" s="33" t="n">
        <v>0</v>
      </c>
      <c r="W20" s="33" t="n">
        <v>0</v>
      </c>
      <c r="X20" s="33" t="n">
        <v>0</v>
      </c>
      <c r="Y20" s="33" t="n">
        <v>0</v>
      </c>
      <c r="Z20" s="33" t="n">
        <v>0</v>
      </c>
      <c r="AA20" s="33" t="n">
        <v>0</v>
      </c>
      <c r="AB20" s="34" t="n">
        <f aca="false">AC20-SUM(F20:AA20)</f>
        <v>0</v>
      </c>
      <c r="AC20" s="33" t="n">
        <v>0</v>
      </c>
      <c r="AD20" s="35" t="n">
        <f aca="false">SUM(F20:AA20)</f>
        <v>0</v>
      </c>
      <c r="AE20" s="2"/>
    </row>
    <row r="21" customFormat="false" ht="3.95" hidden="false" customHeight="true" outlineLevel="0" collapsed="false">
      <c r="A21" s="21"/>
      <c r="B21" s="2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22"/>
      <c r="AE21" s="2"/>
    </row>
    <row r="22" customFormat="false" ht="15" hidden="false" customHeight="true" outlineLevel="0" collapsed="false">
      <c r="A22" s="21"/>
      <c r="B22" s="21"/>
      <c r="C22" s="20" t="s">
        <v>50</v>
      </c>
      <c r="D22" s="2"/>
      <c r="E22" s="2"/>
      <c r="F22" s="37" t="n">
        <f aca="false">SUM(F11:F20)</f>
        <v>0</v>
      </c>
      <c r="G22" s="37" t="n">
        <f aca="false">SUM(G11:G20)</f>
        <v>0</v>
      </c>
      <c r="H22" s="37" t="n">
        <f aca="false">SUM(H11:H20)</f>
        <v>0</v>
      </c>
      <c r="I22" s="37" t="n">
        <f aca="false">SUM(I11:I20)</f>
        <v>0</v>
      </c>
      <c r="J22" s="37" t="n">
        <f aca="false">SUM(J11:J20)</f>
        <v>0</v>
      </c>
      <c r="K22" s="37" t="n">
        <f aca="false">SUM(K11:K20)</f>
        <v>0</v>
      </c>
      <c r="L22" s="37" t="n">
        <f aca="false">SUM(L11:L20)</f>
        <v>0.8</v>
      </c>
      <c r="M22" s="37" t="n">
        <f aca="false">SUM(M11:M20)</f>
        <v>0</v>
      </c>
      <c r="N22" s="37" t="n">
        <f aca="false">SUM(N11:N20)</f>
        <v>0</v>
      </c>
      <c r="O22" s="37" t="n">
        <f aca="false">SUM(O11:O20)</f>
        <v>0.1</v>
      </c>
      <c r="P22" s="37" t="n">
        <f aca="false">SUM(P11:P20)</f>
        <v>10.4</v>
      </c>
      <c r="Q22" s="37" t="n">
        <f aca="false">SUM(Q11:Q20)</f>
        <v>1.1</v>
      </c>
      <c r="R22" s="37" t="n">
        <f aca="false">SUM(R11:R20)</f>
        <v>0.2</v>
      </c>
      <c r="S22" s="37" t="n">
        <f aca="false">SUM(S11:S20)</f>
        <v>0.8</v>
      </c>
      <c r="T22" s="37" t="n">
        <f aca="false">SUM(T11:T20)</f>
        <v>0</v>
      </c>
      <c r="U22" s="37" t="n">
        <f aca="false">SUM(U11:U20)</f>
        <v>0</v>
      </c>
      <c r="V22" s="37" t="n">
        <f aca="false">SUM(V11:V20)</f>
        <v>0.1</v>
      </c>
      <c r="W22" s="37" t="n">
        <f aca="false">SUM(W11:W20)</f>
        <v>0</v>
      </c>
      <c r="X22" s="37" t="n">
        <f aca="false">SUM(X11:X20)</f>
        <v>0.3</v>
      </c>
      <c r="Y22" s="37" t="n">
        <f aca="false">SUM(Y11:Y20)</f>
        <v>0</v>
      </c>
      <c r="Z22" s="37" t="n">
        <f aca="false">SUM(Z11:Z20)</f>
        <v>8</v>
      </c>
      <c r="AA22" s="37" t="n">
        <f aca="false">SUM(AA11:AA20)</f>
        <v>2.1</v>
      </c>
      <c r="AB22" s="37" t="n">
        <f aca="false">SUM(AB11:AB20)</f>
        <v>0.0999999999999996</v>
      </c>
      <c r="AC22" s="37" t="n">
        <f aca="false">SUM(AC11:AC20)</f>
        <v>24</v>
      </c>
      <c r="AD22" s="37" t="n">
        <f aca="false">SUM(AD11:AD20)</f>
        <v>23.9</v>
      </c>
      <c r="AE22" s="2"/>
    </row>
    <row r="23" customFormat="false" ht="15" hidden="false" customHeight="true" outlineLevel="0" collapsed="false">
      <c r="A23" s="21"/>
      <c r="B23" s="2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2"/>
      <c r="AE23" s="2"/>
    </row>
    <row r="24" customFormat="false" ht="15" hidden="false" customHeight="true" outlineLevel="0" collapsed="false">
      <c r="A24" s="20" t="s">
        <v>51</v>
      </c>
      <c r="B24" s="21"/>
      <c r="C24" s="2"/>
      <c r="D24" s="2"/>
      <c r="E24" s="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"/>
    </row>
    <row r="25" customFormat="false" ht="15" hidden="false" customHeight="true" outlineLevel="0" collapsed="false">
      <c r="A25" s="21"/>
      <c r="B25" s="15" t="s">
        <v>77</v>
      </c>
      <c r="C25" s="2"/>
      <c r="D25" s="2"/>
      <c r="E25" s="2"/>
      <c r="F25" s="24" t="s">
        <v>40</v>
      </c>
      <c r="G25" s="24" t="s">
        <v>40</v>
      </c>
      <c r="H25" s="24" t="s">
        <v>40</v>
      </c>
      <c r="I25" s="25" t="n">
        <v>0</v>
      </c>
      <c r="J25" s="25" t="n">
        <v>0</v>
      </c>
      <c r="K25" s="25" t="n">
        <v>0</v>
      </c>
      <c r="L25" s="25" t="n">
        <v>0</v>
      </c>
      <c r="M25" s="25" t="n">
        <v>0</v>
      </c>
      <c r="N25" s="25" t="n">
        <v>0</v>
      </c>
      <c r="O25" s="25" t="n">
        <v>0</v>
      </c>
      <c r="P25" s="25" t="n">
        <v>0</v>
      </c>
      <c r="Q25" s="25" t="n">
        <v>0</v>
      </c>
      <c r="R25" s="25" t="n">
        <v>0</v>
      </c>
      <c r="S25" s="25" t="n">
        <v>0</v>
      </c>
      <c r="T25" s="25" t="n">
        <v>0</v>
      </c>
      <c r="U25" s="24" t="s">
        <v>40</v>
      </c>
      <c r="V25" s="25" t="n">
        <v>0</v>
      </c>
      <c r="W25" s="25" t="n">
        <v>0</v>
      </c>
      <c r="X25" s="25" t="n">
        <v>0</v>
      </c>
      <c r="Y25" s="25" t="n">
        <v>0</v>
      </c>
      <c r="Z25" s="25" t="n">
        <v>0</v>
      </c>
      <c r="AA25" s="25" t="n">
        <v>0</v>
      </c>
      <c r="AB25" s="27" t="n">
        <f aca="false">AC25-SUM(F25:AA25)</f>
        <v>0</v>
      </c>
      <c r="AC25" s="25" t="n">
        <v>0</v>
      </c>
      <c r="AD25" s="29" t="n">
        <f aca="false">SUM(F25:AA25)</f>
        <v>0</v>
      </c>
      <c r="AE25" s="2"/>
    </row>
    <row r="26" customFormat="false" ht="15" hidden="false" customHeight="true" outlineLevel="0" collapsed="false">
      <c r="A26" s="21"/>
      <c r="B26" s="15"/>
      <c r="C26" s="15" t="s">
        <v>78</v>
      </c>
      <c r="D26" s="2"/>
      <c r="E26" s="2"/>
      <c r="F26" s="24" t="s">
        <v>40</v>
      </c>
      <c r="G26" s="24" t="s">
        <v>40</v>
      </c>
      <c r="H26" s="24" t="s">
        <v>40</v>
      </c>
      <c r="I26" s="25" t="n">
        <v>0</v>
      </c>
      <c r="J26" s="25" t="n">
        <v>0</v>
      </c>
      <c r="K26" s="25" t="n">
        <v>0</v>
      </c>
      <c r="L26" s="25" t="n">
        <v>0</v>
      </c>
      <c r="M26" s="25" t="n">
        <v>0</v>
      </c>
      <c r="N26" s="25" t="n">
        <v>0</v>
      </c>
      <c r="O26" s="25" t="n">
        <v>0</v>
      </c>
      <c r="P26" s="25" t="n">
        <v>0</v>
      </c>
      <c r="Q26" s="25" t="n">
        <v>0</v>
      </c>
      <c r="R26" s="25" t="n">
        <v>0</v>
      </c>
      <c r="S26" s="25" t="n">
        <v>0</v>
      </c>
      <c r="T26" s="25" t="n">
        <v>0</v>
      </c>
      <c r="U26" s="24" t="s">
        <v>40</v>
      </c>
      <c r="V26" s="25" t="n">
        <v>0</v>
      </c>
      <c r="W26" s="25" t="n">
        <v>0</v>
      </c>
      <c r="X26" s="25" t="n">
        <v>0</v>
      </c>
      <c r="Y26" s="25" t="n">
        <v>0</v>
      </c>
      <c r="Z26" s="25" t="n">
        <v>0</v>
      </c>
      <c r="AA26" s="25" t="n">
        <v>0</v>
      </c>
      <c r="AB26" s="27" t="n">
        <f aca="false">AC26-SUM(F26:AA26)</f>
        <v>0.3</v>
      </c>
      <c r="AC26" s="25" t="n">
        <v>0.3</v>
      </c>
      <c r="AD26" s="29" t="n">
        <f aca="false">SUM(F26:AA26)</f>
        <v>0</v>
      </c>
      <c r="AE26" s="2"/>
    </row>
    <row r="27" customFormat="false" ht="15" hidden="false" customHeight="true" outlineLevel="0" collapsed="false">
      <c r="A27" s="21"/>
      <c r="B27" s="15"/>
      <c r="C27" s="15" t="s">
        <v>74</v>
      </c>
      <c r="D27" s="2"/>
      <c r="E27" s="2"/>
      <c r="F27" s="24" t="s">
        <v>40</v>
      </c>
      <c r="G27" s="24" t="s">
        <v>40</v>
      </c>
      <c r="H27" s="24" t="s">
        <v>40</v>
      </c>
      <c r="I27" s="25" t="n">
        <v>0</v>
      </c>
      <c r="J27" s="25" t="n">
        <v>0</v>
      </c>
      <c r="K27" s="25" t="n">
        <v>0</v>
      </c>
      <c r="L27" s="25" t="n">
        <v>0</v>
      </c>
      <c r="M27" s="25" t="n">
        <v>0</v>
      </c>
      <c r="N27" s="25" t="n">
        <v>0</v>
      </c>
      <c r="O27" s="25" t="n">
        <v>0</v>
      </c>
      <c r="P27" s="25" t="n">
        <v>0</v>
      </c>
      <c r="Q27" s="25" t="n">
        <v>0</v>
      </c>
      <c r="R27" s="25" t="n">
        <v>0</v>
      </c>
      <c r="S27" s="25" t="n">
        <v>0</v>
      </c>
      <c r="T27" s="25" t="n">
        <v>0</v>
      </c>
      <c r="U27" s="24" t="s">
        <v>40</v>
      </c>
      <c r="V27" s="25" t="n">
        <v>0</v>
      </c>
      <c r="W27" s="25" t="n">
        <v>0</v>
      </c>
      <c r="X27" s="25" t="n">
        <v>0</v>
      </c>
      <c r="Y27" s="25" t="n">
        <v>0</v>
      </c>
      <c r="Z27" s="25" t="n">
        <v>0</v>
      </c>
      <c r="AA27" s="25" t="n">
        <v>0</v>
      </c>
      <c r="AB27" s="27" t="n">
        <f aca="false">AC27-SUM(F27:AA27)</f>
        <v>0</v>
      </c>
      <c r="AC27" s="25" t="n">
        <v>0</v>
      </c>
      <c r="AD27" s="29" t="n">
        <f aca="false">SUM(F27:AA27)</f>
        <v>0</v>
      </c>
      <c r="AE27" s="2"/>
    </row>
    <row r="28" customFormat="false" ht="15" hidden="false" customHeight="true" outlineLevel="0" collapsed="false">
      <c r="A28" s="21"/>
      <c r="B28" s="15"/>
      <c r="C28" s="15" t="s">
        <v>55</v>
      </c>
      <c r="D28" s="2"/>
      <c r="E28" s="2"/>
      <c r="F28" s="24" t="s">
        <v>40</v>
      </c>
      <c r="G28" s="24" t="s">
        <v>40</v>
      </c>
      <c r="H28" s="24" t="s">
        <v>40</v>
      </c>
      <c r="I28" s="25" t="n">
        <v>0</v>
      </c>
      <c r="J28" s="25" t="n">
        <v>0</v>
      </c>
      <c r="K28" s="25" t="n">
        <v>0</v>
      </c>
      <c r="L28" s="25" t="n">
        <v>0</v>
      </c>
      <c r="M28" s="25" t="n">
        <v>0</v>
      </c>
      <c r="N28" s="25" t="n">
        <v>0</v>
      </c>
      <c r="O28" s="25" t="n">
        <v>0</v>
      </c>
      <c r="P28" s="25" t="n">
        <v>0</v>
      </c>
      <c r="Q28" s="25" t="n">
        <v>0</v>
      </c>
      <c r="R28" s="25" t="n">
        <v>0</v>
      </c>
      <c r="S28" s="25" t="n">
        <v>0</v>
      </c>
      <c r="T28" s="25" t="n">
        <v>0</v>
      </c>
      <c r="U28" s="24" t="s">
        <v>40</v>
      </c>
      <c r="V28" s="25" t="n">
        <v>0</v>
      </c>
      <c r="W28" s="25" t="n">
        <v>0</v>
      </c>
      <c r="X28" s="25" t="n">
        <v>0</v>
      </c>
      <c r="Y28" s="25" t="n">
        <v>0</v>
      </c>
      <c r="Z28" s="25" t="n">
        <v>0</v>
      </c>
      <c r="AA28" s="25" t="n">
        <v>0</v>
      </c>
      <c r="AB28" s="27" t="n">
        <f aca="false">AC28-SUM(F28:AA28)</f>
        <v>0</v>
      </c>
      <c r="AC28" s="25" t="n">
        <v>0</v>
      </c>
      <c r="AD28" s="29" t="n">
        <f aca="false">SUM(F28:AA28)</f>
        <v>0</v>
      </c>
      <c r="AE28" s="2"/>
    </row>
    <row r="29" customFormat="false" ht="15" hidden="false" customHeight="true" outlineLevel="0" collapsed="false">
      <c r="A29" s="21"/>
      <c r="B29" s="15" t="s">
        <v>56</v>
      </c>
      <c r="C29" s="2"/>
      <c r="D29" s="2"/>
      <c r="E29" s="2"/>
      <c r="F29" s="24" t="s">
        <v>40</v>
      </c>
      <c r="G29" s="24" t="s">
        <v>40</v>
      </c>
      <c r="H29" s="24" t="s">
        <v>40</v>
      </c>
      <c r="I29" s="25" t="n">
        <v>0</v>
      </c>
      <c r="J29" s="25" t="n">
        <v>0</v>
      </c>
      <c r="K29" s="25" t="n">
        <v>0</v>
      </c>
      <c r="L29" s="25" t="n">
        <v>0</v>
      </c>
      <c r="M29" s="25" t="n">
        <v>0</v>
      </c>
      <c r="N29" s="25" t="n">
        <v>0</v>
      </c>
      <c r="O29" s="25" t="n">
        <v>0</v>
      </c>
      <c r="P29" s="25" t="n">
        <v>0</v>
      </c>
      <c r="Q29" s="25" t="n">
        <v>0</v>
      </c>
      <c r="R29" s="25" t="n">
        <v>0</v>
      </c>
      <c r="S29" s="25" t="n">
        <v>0</v>
      </c>
      <c r="T29" s="25" t="n">
        <v>0</v>
      </c>
      <c r="U29" s="24" t="s">
        <v>40</v>
      </c>
      <c r="V29" s="25" t="n">
        <v>0</v>
      </c>
      <c r="W29" s="25" t="n">
        <v>0</v>
      </c>
      <c r="X29" s="25" t="n">
        <v>0</v>
      </c>
      <c r="Y29" s="25" t="n">
        <v>0</v>
      </c>
      <c r="Z29" s="25" t="n">
        <v>0</v>
      </c>
      <c r="AA29" s="25" t="n">
        <v>0</v>
      </c>
      <c r="AB29" s="27" t="n">
        <f aca="false">AC29-SUM(F29:AA29)</f>
        <v>0</v>
      </c>
      <c r="AC29" s="25" t="n">
        <v>0</v>
      </c>
      <c r="AD29" s="29" t="n">
        <f aca="false">SUM(F29:AA29)</f>
        <v>0</v>
      </c>
      <c r="AE29" s="2"/>
    </row>
    <row r="30" customFormat="false" ht="15" hidden="false" customHeight="true" outlineLevel="0" collapsed="false">
      <c r="A30" s="21"/>
      <c r="B30" s="15" t="s">
        <v>57</v>
      </c>
      <c r="C30" s="2"/>
      <c r="D30" s="2"/>
      <c r="E30" s="2"/>
      <c r="F30" s="24" t="s">
        <v>40</v>
      </c>
      <c r="G30" s="24" t="s">
        <v>40</v>
      </c>
      <c r="H30" s="24" t="s">
        <v>40</v>
      </c>
      <c r="I30" s="25" t="n">
        <v>0</v>
      </c>
      <c r="J30" s="25" t="n">
        <v>0</v>
      </c>
      <c r="K30" s="25" t="n">
        <v>0</v>
      </c>
      <c r="L30" s="25" t="n">
        <v>0</v>
      </c>
      <c r="M30" s="25" t="n">
        <v>0.1</v>
      </c>
      <c r="N30" s="25" t="n">
        <v>0</v>
      </c>
      <c r="O30" s="25" t="n">
        <v>0.2</v>
      </c>
      <c r="P30" s="25" t="n">
        <v>0</v>
      </c>
      <c r="Q30" s="25" t="n">
        <v>0</v>
      </c>
      <c r="R30" s="25" t="n">
        <v>0</v>
      </c>
      <c r="S30" s="25" t="n">
        <v>0</v>
      </c>
      <c r="T30" s="25" t="n">
        <v>0</v>
      </c>
      <c r="U30" s="24" t="s">
        <v>40</v>
      </c>
      <c r="V30" s="25" t="n">
        <v>0</v>
      </c>
      <c r="W30" s="25" t="n">
        <v>0</v>
      </c>
      <c r="X30" s="25" t="n">
        <v>0</v>
      </c>
      <c r="Y30" s="25" t="n">
        <v>0</v>
      </c>
      <c r="Z30" s="25" t="n">
        <v>0</v>
      </c>
      <c r="AA30" s="25" t="n">
        <v>0</v>
      </c>
      <c r="AB30" s="27" t="n">
        <f aca="false">AC30-SUM(F30:AA30)</f>
        <v>0</v>
      </c>
      <c r="AC30" s="25" t="n">
        <v>0.3</v>
      </c>
      <c r="AD30" s="29" t="n">
        <f aca="false">SUM(F30:AA30)</f>
        <v>0.3</v>
      </c>
      <c r="AE30" s="2"/>
    </row>
    <row r="31" customFormat="false" ht="15" hidden="false" customHeight="true" outlineLevel="0" collapsed="false">
      <c r="A31" s="21"/>
      <c r="B31" s="15"/>
      <c r="C31" s="15" t="s">
        <v>58</v>
      </c>
      <c r="D31" s="2"/>
      <c r="E31" s="5"/>
      <c r="F31" s="24" t="s">
        <v>40</v>
      </c>
      <c r="G31" s="24" t="s">
        <v>40</v>
      </c>
      <c r="H31" s="24" t="s">
        <v>40</v>
      </c>
      <c r="I31" s="25" t="n">
        <v>0</v>
      </c>
      <c r="J31" s="25" t="n">
        <v>0</v>
      </c>
      <c r="K31" s="25" t="n">
        <v>0</v>
      </c>
      <c r="L31" s="25" t="n">
        <v>0</v>
      </c>
      <c r="M31" s="25" t="n">
        <v>0</v>
      </c>
      <c r="N31" s="25" t="n">
        <v>0</v>
      </c>
      <c r="O31" s="25" t="n">
        <v>0</v>
      </c>
      <c r="P31" s="25" t="n">
        <v>0</v>
      </c>
      <c r="Q31" s="25" t="n">
        <v>0</v>
      </c>
      <c r="R31" s="25" t="n">
        <v>0</v>
      </c>
      <c r="S31" s="25" t="n">
        <v>0</v>
      </c>
      <c r="T31" s="25" t="n">
        <v>0</v>
      </c>
      <c r="U31" s="24" t="s">
        <v>40</v>
      </c>
      <c r="V31" s="25" t="n">
        <v>0</v>
      </c>
      <c r="W31" s="25" t="n">
        <v>0</v>
      </c>
      <c r="X31" s="25" t="n">
        <v>0</v>
      </c>
      <c r="Y31" s="25" t="n">
        <v>0</v>
      </c>
      <c r="Z31" s="25" t="n">
        <v>0</v>
      </c>
      <c r="AA31" s="25" t="n">
        <v>0</v>
      </c>
      <c r="AB31" s="27" t="n">
        <f aca="false">AC31-SUM(F31:AA31)</f>
        <v>0</v>
      </c>
      <c r="AC31" s="25" t="n">
        <v>0</v>
      </c>
      <c r="AD31" s="29" t="n">
        <f aca="false">SUM(F31:AA31)</f>
        <v>0</v>
      </c>
      <c r="AE31" s="2"/>
    </row>
    <row r="32" customFormat="false" ht="15" hidden="false" customHeight="true" outlineLevel="0" collapsed="false">
      <c r="A32" s="21"/>
      <c r="B32" s="15"/>
      <c r="C32" s="15" t="s">
        <v>59</v>
      </c>
      <c r="D32" s="2"/>
      <c r="E32" s="2"/>
      <c r="F32" s="24" t="s">
        <v>40</v>
      </c>
      <c r="G32" s="24" t="s">
        <v>40</v>
      </c>
      <c r="H32" s="24" t="s">
        <v>40</v>
      </c>
      <c r="I32" s="25" t="n">
        <v>0</v>
      </c>
      <c r="J32" s="25" t="n">
        <v>0</v>
      </c>
      <c r="K32" s="25" t="n">
        <v>0</v>
      </c>
      <c r="L32" s="25" t="n">
        <v>0</v>
      </c>
      <c r="M32" s="25" t="n">
        <v>0</v>
      </c>
      <c r="N32" s="25" t="n">
        <v>0</v>
      </c>
      <c r="O32" s="25" t="n">
        <v>0</v>
      </c>
      <c r="P32" s="25" t="n">
        <v>0</v>
      </c>
      <c r="Q32" s="25" t="n">
        <v>0</v>
      </c>
      <c r="R32" s="25" t="n">
        <v>0</v>
      </c>
      <c r="S32" s="25" t="n">
        <v>0</v>
      </c>
      <c r="T32" s="25" t="n">
        <v>0</v>
      </c>
      <c r="U32" s="24" t="s">
        <v>40</v>
      </c>
      <c r="V32" s="25" t="n">
        <v>0</v>
      </c>
      <c r="W32" s="25" t="n">
        <v>0</v>
      </c>
      <c r="X32" s="25" t="n">
        <v>0</v>
      </c>
      <c r="Y32" s="25" t="n">
        <v>0</v>
      </c>
      <c r="Z32" s="25" t="n">
        <v>0</v>
      </c>
      <c r="AA32" s="25" t="n">
        <v>0</v>
      </c>
      <c r="AB32" s="27" t="n">
        <f aca="false">AC32-SUM(F32:AA32)</f>
        <v>0</v>
      </c>
      <c r="AC32" s="25" t="n">
        <v>0</v>
      </c>
      <c r="AD32" s="29" t="n">
        <f aca="false">SUM(F32:AA32)</f>
        <v>0</v>
      </c>
      <c r="AE32" s="2"/>
    </row>
    <row r="33" customFormat="false" ht="15" hidden="false" customHeight="true" outlineLevel="0" collapsed="false">
      <c r="A33" s="21"/>
      <c r="B33" s="15" t="s">
        <v>60</v>
      </c>
      <c r="C33" s="2"/>
      <c r="D33" s="2"/>
      <c r="E33" s="2"/>
      <c r="F33" s="24" t="s">
        <v>40</v>
      </c>
      <c r="G33" s="24" t="s">
        <v>40</v>
      </c>
      <c r="H33" s="24" t="s">
        <v>40</v>
      </c>
      <c r="I33" s="25" t="n">
        <v>0</v>
      </c>
      <c r="J33" s="25" t="n">
        <v>0</v>
      </c>
      <c r="K33" s="25" t="n">
        <v>0</v>
      </c>
      <c r="L33" s="25" t="n">
        <v>0</v>
      </c>
      <c r="M33" s="25" t="n">
        <v>0</v>
      </c>
      <c r="N33" s="25" t="n">
        <v>0.2</v>
      </c>
      <c r="O33" s="25" t="n">
        <v>0</v>
      </c>
      <c r="P33" s="25" t="n">
        <v>0</v>
      </c>
      <c r="Q33" s="25" t="n">
        <v>0</v>
      </c>
      <c r="R33" s="25" t="n">
        <v>-0.2</v>
      </c>
      <c r="S33" s="25" t="n">
        <v>0</v>
      </c>
      <c r="T33" s="25" t="n">
        <v>0</v>
      </c>
      <c r="U33" s="24" t="s">
        <v>40</v>
      </c>
      <c r="V33" s="25" t="n">
        <v>0</v>
      </c>
      <c r="W33" s="25" t="n">
        <v>0</v>
      </c>
      <c r="X33" s="25" t="n">
        <v>0</v>
      </c>
      <c r="Y33" s="25" t="n">
        <v>0</v>
      </c>
      <c r="Z33" s="25" t="n">
        <v>0</v>
      </c>
      <c r="AA33" s="25" t="n">
        <v>0</v>
      </c>
      <c r="AB33" s="27" t="n">
        <f aca="false">AC33-SUM(F33:AA33)</f>
        <v>0</v>
      </c>
      <c r="AC33" s="28" t="n">
        <f aca="false">0.2-0.2</f>
        <v>0</v>
      </c>
      <c r="AD33" s="29" t="n">
        <f aca="false">SUM(F33:AA33)</f>
        <v>0</v>
      </c>
      <c r="AE33" s="2"/>
    </row>
    <row r="34" customFormat="false" ht="15" hidden="false" customHeight="true" outlineLevel="0" collapsed="false">
      <c r="A34" s="21"/>
      <c r="B34" s="15" t="s">
        <v>79</v>
      </c>
      <c r="C34" s="2"/>
      <c r="D34" s="2"/>
      <c r="E34" s="2"/>
      <c r="F34" s="24" t="s">
        <v>40</v>
      </c>
      <c r="G34" s="24" t="s">
        <v>40</v>
      </c>
      <c r="H34" s="24" t="s">
        <v>40</v>
      </c>
      <c r="I34" s="25" t="n">
        <v>0</v>
      </c>
      <c r="J34" s="25" t="n">
        <v>0.1</v>
      </c>
      <c r="K34" s="25" t="n">
        <v>0.5</v>
      </c>
      <c r="L34" s="25" t="n">
        <v>0</v>
      </c>
      <c r="M34" s="25" t="n">
        <v>0.1</v>
      </c>
      <c r="N34" s="25" t="n">
        <v>0</v>
      </c>
      <c r="O34" s="25" t="n">
        <v>0</v>
      </c>
      <c r="P34" s="25" t="n">
        <v>0</v>
      </c>
      <c r="Q34" s="25" t="n">
        <v>0</v>
      </c>
      <c r="R34" s="25" t="n">
        <v>0</v>
      </c>
      <c r="S34" s="25" t="n">
        <v>0.2</v>
      </c>
      <c r="T34" s="25" t="n">
        <v>0</v>
      </c>
      <c r="U34" s="24" t="s">
        <v>40</v>
      </c>
      <c r="V34" s="25" t="n">
        <v>0</v>
      </c>
      <c r="W34" s="25" t="n">
        <v>0.1</v>
      </c>
      <c r="X34" s="25" t="n">
        <v>0</v>
      </c>
      <c r="Y34" s="25" t="n">
        <v>0</v>
      </c>
      <c r="Z34" s="25" t="n">
        <v>0</v>
      </c>
      <c r="AA34" s="25" t="n">
        <v>0</v>
      </c>
      <c r="AB34" s="27" t="n">
        <f aca="false">AC34-SUM(F34:AA34)</f>
        <v>0.3</v>
      </c>
      <c r="AC34" s="25" t="n">
        <v>1.3</v>
      </c>
      <c r="AD34" s="29" t="n">
        <f aca="false">SUM(F34:AA34)</f>
        <v>1</v>
      </c>
      <c r="AE34" s="2"/>
    </row>
    <row r="35" customFormat="false" ht="15" hidden="false" customHeight="true" outlineLevel="0" collapsed="false">
      <c r="A35" s="21"/>
      <c r="B35" s="15" t="s">
        <v>62</v>
      </c>
      <c r="C35" s="2"/>
      <c r="D35" s="2"/>
      <c r="E35" s="2"/>
      <c r="F35" s="24" t="s">
        <v>40</v>
      </c>
      <c r="G35" s="24" t="s">
        <v>40</v>
      </c>
      <c r="H35" s="24" t="s">
        <v>40</v>
      </c>
      <c r="I35" s="25" t="n">
        <v>0</v>
      </c>
      <c r="J35" s="25" t="n">
        <v>0</v>
      </c>
      <c r="K35" s="25" t="n">
        <v>0</v>
      </c>
      <c r="L35" s="25" t="n">
        <v>0</v>
      </c>
      <c r="M35" s="25" t="n">
        <v>0</v>
      </c>
      <c r="N35" s="25" t="n">
        <v>0</v>
      </c>
      <c r="O35" s="25" t="n">
        <v>0</v>
      </c>
      <c r="P35" s="25" t="n">
        <v>0</v>
      </c>
      <c r="Q35" s="25" t="n">
        <v>0</v>
      </c>
      <c r="R35" s="25" t="n">
        <v>0</v>
      </c>
      <c r="S35" s="25" t="n">
        <v>0</v>
      </c>
      <c r="T35" s="25" t="n">
        <v>0</v>
      </c>
      <c r="U35" s="24" t="s">
        <v>40</v>
      </c>
      <c r="V35" s="25" t="n">
        <v>0</v>
      </c>
      <c r="W35" s="25" t="n">
        <v>0</v>
      </c>
      <c r="X35" s="25" t="n">
        <v>0</v>
      </c>
      <c r="Y35" s="25" t="n">
        <v>0</v>
      </c>
      <c r="Z35" s="25" t="n">
        <v>0</v>
      </c>
      <c r="AA35" s="25" t="n">
        <v>0</v>
      </c>
      <c r="AB35" s="27" t="n">
        <f aca="false">AC35-SUM(F35:AA35)</f>
        <v>0</v>
      </c>
      <c r="AC35" s="25" t="n">
        <v>0</v>
      </c>
      <c r="AD35" s="29" t="n">
        <f aca="false">SUM(F35:AA35)</f>
        <v>0</v>
      </c>
      <c r="AE35" s="2"/>
    </row>
    <row r="36" customFormat="false" ht="15" hidden="false" customHeight="true" outlineLevel="0" collapsed="false">
      <c r="A36" s="21"/>
      <c r="B36" s="15" t="s">
        <v>80</v>
      </c>
      <c r="C36" s="2"/>
      <c r="D36" s="2"/>
      <c r="E36" s="2"/>
      <c r="F36" s="24" t="s">
        <v>40</v>
      </c>
      <c r="G36" s="24" t="s">
        <v>40</v>
      </c>
      <c r="H36" s="24" t="s">
        <v>40</v>
      </c>
      <c r="I36" s="25" t="n">
        <v>0</v>
      </c>
      <c r="J36" s="25" t="n">
        <v>0</v>
      </c>
      <c r="K36" s="25" t="n">
        <v>0</v>
      </c>
      <c r="L36" s="25" t="n">
        <v>0</v>
      </c>
      <c r="M36" s="25" t="n">
        <v>0</v>
      </c>
      <c r="N36" s="25" t="n">
        <v>0</v>
      </c>
      <c r="O36" s="25" t="n">
        <v>0</v>
      </c>
      <c r="P36" s="25" t="n">
        <v>3.9</v>
      </c>
      <c r="Q36" s="25" t="n">
        <v>0</v>
      </c>
      <c r="R36" s="25" t="n">
        <v>0</v>
      </c>
      <c r="S36" s="25" t="n">
        <v>0</v>
      </c>
      <c r="T36" s="25" t="n">
        <v>0</v>
      </c>
      <c r="U36" s="24" t="s">
        <v>40</v>
      </c>
      <c r="V36" s="25" t="n">
        <v>0</v>
      </c>
      <c r="W36" s="25" t="n">
        <v>0</v>
      </c>
      <c r="X36" s="25" t="n">
        <v>0</v>
      </c>
      <c r="Y36" s="25" t="n">
        <v>0</v>
      </c>
      <c r="Z36" s="25" t="n">
        <v>0</v>
      </c>
      <c r="AA36" s="25" t="n">
        <v>0</v>
      </c>
      <c r="AB36" s="27" t="n">
        <f aca="false">AC36-SUM(F36:AA36)</f>
        <v>0</v>
      </c>
      <c r="AC36" s="25" t="n">
        <v>3.9</v>
      </c>
      <c r="AD36" s="29" t="n">
        <f aca="false">SUM(F36:AA36)</f>
        <v>3.9</v>
      </c>
      <c r="AE36" s="2"/>
    </row>
    <row r="37" customFormat="false" ht="15" hidden="false" customHeight="true" outlineLevel="0" collapsed="false">
      <c r="A37" s="21"/>
      <c r="B37" s="15" t="s">
        <v>74</v>
      </c>
      <c r="C37" s="2"/>
      <c r="D37" s="2"/>
      <c r="E37" s="2"/>
      <c r="F37" s="24" t="s">
        <v>40</v>
      </c>
      <c r="G37" s="24" t="s">
        <v>40</v>
      </c>
      <c r="H37" s="24" t="s">
        <v>40</v>
      </c>
      <c r="I37" s="25" t="n">
        <v>0</v>
      </c>
      <c r="J37" s="25" t="n">
        <v>0</v>
      </c>
      <c r="K37" s="25" t="n">
        <v>0</v>
      </c>
      <c r="L37" s="25" t="n">
        <v>0</v>
      </c>
      <c r="M37" s="25" t="n">
        <v>0</v>
      </c>
      <c r="N37" s="25" t="n">
        <v>0</v>
      </c>
      <c r="O37" s="25" t="n">
        <v>0</v>
      </c>
      <c r="P37" s="25" t="n">
        <v>0</v>
      </c>
      <c r="Q37" s="25" t="n">
        <v>0</v>
      </c>
      <c r="R37" s="25" t="n">
        <v>0</v>
      </c>
      <c r="S37" s="25" t="n">
        <v>0</v>
      </c>
      <c r="T37" s="25" t="n">
        <v>0</v>
      </c>
      <c r="U37" s="24" t="s">
        <v>40</v>
      </c>
      <c r="V37" s="25" t="n">
        <v>0</v>
      </c>
      <c r="W37" s="25" t="n">
        <v>0</v>
      </c>
      <c r="X37" s="25" t="n">
        <v>0</v>
      </c>
      <c r="Y37" s="25" t="n">
        <v>0</v>
      </c>
      <c r="Z37" s="25" t="n">
        <v>0</v>
      </c>
      <c r="AA37" s="25" t="n">
        <v>0</v>
      </c>
      <c r="AB37" s="27" t="n">
        <f aca="false">AC37-SUM(F37:AA37)</f>
        <v>0</v>
      </c>
      <c r="AC37" s="25" t="n">
        <f aca="false">0</f>
        <v>0</v>
      </c>
      <c r="AD37" s="29" t="n">
        <f aca="false">SUM(F37:AA37)</f>
        <v>0</v>
      </c>
      <c r="AE37" s="2"/>
    </row>
    <row r="38" customFormat="false" ht="15" hidden="false" customHeight="true" outlineLevel="0" collapsed="false">
      <c r="A38" s="21"/>
      <c r="B38" s="15" t="s">
        <v>74</v>
      </c>
      <c r="C38" s="2"/>
      <c r="D38" s="2"/>
      <c r="E38" s="2"/>
      <c r="F38" s="24" t="s">
        <v>40</v>
      </c>
      <c r="G38" s="24" t="s">
        <v>40</v>
      </c>
      <c r="H38" s="24" t="s">
        <v>40</v>
      </c>
      <c r="I38" s="25" t="n">
        <v>0</v>
      </c>
      <c r="J38" s="25" t="n">
        <v>0</v>
      </c>
      <c r="K38" s="25" t="n">
        <v>0</v>
      </c>
      <c r="L38" s="25" t="n">
        <v>0</v>
      </c>
      <c r="M38" s="25" t="n">
        <v>0</v>
      </c>
      <c r="N38" s="25" t="n">
        <v>0</v>
      </c>
      <c r="O38" s="25" t="n">
        <v>0</v>
      </c>
      <c r="P38" s="25" t="n">
        <v>0</v>
      </c>
      <c r="Q38" s="25" t="n">
        <v>0</v>
      </c>
      <c r="R38" s="25" t="n">
        <v>0</v>
      </c>
      <c r="S38" s="25" t="n">
        <v>0</v>
      </c>
      <c r="T38" s="25" t="n">
        <v>0</v>
      </c>
      <c r="U38" s="24" t="s">
        <v>40</v>
      </c>
      <c r="V38" s="25" t="n">
        <v>0</v>
      </c>
      <c r="W38" s="25" t="n">
        <v>0</v>
      </c>
      <c r="X38" s="25" t="n">
        <v>0</v>
      </c>
      <c r="Y38" s="25" t="n">
        <v>0</v>
      </c>
      <c r="Z38" s="25" t="n">
        <v>0</v>
      </c>
      <c r="AA38" s="25" t="n">
        <v>0</v>
      </c>
      <c r="AB38" s="27" t="n">
        <f aca="false">AC38-SUM(F38:AA38)</f>
        <v>0</v>
      </c>
      <c r="AC38" s="25" t="n">
        <v>0</v>
      </c>
      <c r="AD38" s="29" t="n">
        <f aca="false">SUM(F38:AA38)</f>
        <v>0</v>
      </c>
      <c r="AE38" s="2"/>
    </row>
    <row r="39" customFormat="false" ht="15" hidden="false" customHeight="true" outlineLevel="0" collapsed="false">
      <c r="A39" s="21"/>
      <c r="B39" s="15" t="s">
        <v>65</v>
      </c>
      <c r="C39" s="2"/>
      <c r="D39" s="2"/>
      <c r="E39" s="2"/>
      <c r="F39" s="32" t="s">
        <v>40</v>
      </c>
      <c r="G39" s="32" t="s">
        <v>40</v>
      </c>
      <c r="H39" s="32" t="s">
        <v>40</v>
      </c>
      <c r="I39" s="39" t="n">
        <v>0</v>
      </c>
      <c r="J39" s="39" t="n">
        <v>0</v>
      </c>
      <c r="K39" s="39" t="n">
        <v>0</v>
      </c>
      <c r="L39" s="39" t="n">
        <v>0</v>
      </c>
      <c r="M39" s="39" t="n">
        <v>0</v>
      </c>
      <c r="N39" s="39" t="n">
        <v>0</v>
      </c>
      <c r="O39" s="39" t="n">
        <v>0</v>
      </c>
      <c r="P39" s="39" t="n">
        <v>0</v>
      </c>
      <c r="Q39" s="39" t="n">
        <v>0</v>
      </c>
      <c r="R39" s="39" t="n">
        <v>0</v>
      </c>
      <c r="S39" s="39" t="n">
        <v>0</v>
      </c>
      <c r="T39" s="39" t="n">
        <v>0</v>
      </c>
      <c r="U39" s="32" t="s">
        <v>40</v>
      </c>
      <c r="V39" s="39" t="n">
        <v>0</v>
      </c>
      <c r="W39" s="39" t="n">
        <v>0</v>
      </c>
      <c r="X39" s="39" t="n">
        <v>0</v>
      </c>
      <c r="Y39" s="39" t="n">
        <v>0</v>
      </c>
      <c r="Z39" s="39" t="n">
        <v>0</v>
      </c>
      <c r="AA39" s="39" t="n">
        <v>0</v>
      </c>
      <c r="AB39" s="34" t="n">
        <f aca="false">AC39-SUM(F39:AA39)</f>
        <v>0</v>
      </c>
      <c r="AC39" s="33" t="n">
        <v>0</v>
      </c>
      <c r="AD39" s="35" t="n">
        <f aca="false">SUM(F39:AA39)</f>
        <v>0</v>
      </c>
      <c r="AE39" s="2"/>
    </row>
    <row r="40" customFormat="false" ht="3.95" hidden="false" customHeight="true" outlineLevel="0" collapsed="false">
      <c r="A40" s="21"/>
      <c r="B40" s="2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2"/>
      <c r="AE40" s="2"/>
    </row>
    <row r="41" customFormat="false" ht="15" hidden="false" customHeight="true" outlineLevel="0" collapsed="false">
      <c r="A41" s="21"/>
      <c r="B41" s="21"/>
      <c r="C41" s="20" t="s">
        <v>66</v>
      </c>
      <c r="D41" s="2"/>
      <c r="E41" s="2"/>
      <c r="F41" s="37" t="n">
        <f aca="false">SUM(F25:F39)</f>
        <v>0</v>
      </c>
      <c r="G41" s="37" t="n">
        <f aca="false">SUM(G25:G39)</f>
        <v>0</v>
      </c>
      <c r="H41" s="37" t="n">
        <f aca="false">SUM(H25:H39)</f>
        <v>0</v>
      </c>
      <c r="I41" s="37" t="n">
        <f aca="false">SUM(I25:I39)</f>
        <v>0</v>
      </c>
      <c r="J41" s="37" t="n">
        <f aca="false">SUM(J25:J39)</f>
        <v>0.1</v>
      </c>
      <c r="K41" s="37" t="n">
        <f aca="false">SUM(K25:K39)</f>
        <v>0.5</v>
      </c>
      <c r="L41" s="37" t="n">
        <f aca="false">SUM(L25:L39)</f>
        <v>0</v>
      </c>
      <c r="M41" s="37" t="n">
        <f aca="false">SUM(M25:M39)</f>
        <v>0.2</v>
      </c>
      <c r="N41" s="37" t="n">
        <f aca="false">SUM(N25:N39)</f>
        <v>0.2</v>
      </c>
      <c r="O41" s="37" t="n">
        <f aca="false">SUM(O25:O39)</f>
        <v>0.2</v>
      </c>
      <c r="P41" s="37" t="n">
        <f aca="false">SUM(P25:P39)</f>
        <v>3.9</v>
      </c>
      <c r="Q41" s="37" t="n">
        <f aca="false">SUM(Q25:Q39)</f>
        <v>0</v>
      </c>
      <c r="R41" s="37" t="n">
        <f aca="false">SUM(R25:R39)</f>
        <v>-0.2</v>
      </c>
      <c r="S41" s="37" t="n">
        <f aca="false">SUM(S25:S39)</f>
        <v>0.2</v>
      </c>
      <c r="T41" s="37" t="n">
        <f aca="false">SUM(T25:T39)</f>
        <v>0</v>
      </c>
      <c r="U41" s="37" t="n">
        <f aca="false">SUM(U25:U39)</f>
        <v>0</v>
      </c>
      <c r="V41" s="37" t="n">
        <f aca="false">SUM(V25:V39)</f>
        <v>0</v>
      </c>
      <c r="W41" s="37" t="n">
        <f aca="false">SUM(W25:W39)</f>
        <v>0.1</v>
      </c>
      <c r="X41" s="37" t="n">
        <f aca="false">SUM(X25:X39)</f>
        <v>0</v>
      </c>
      <c r="Y41" s="37" t="n">
        <f aca="false">SUM(Y25:Y39)</f>
        <v>0</v>
      </c>
      <c r="Z41" s="37" t="n">
        <f aca="false">SUM(Z25:Z39)</f>
        <v>0</v>
      </c>
      <c r="AA41" s="37" t="n">
        <f aca="false">SUM(AA25:AA39)</f>
        <v>0</v>
      </c>
      <c r="AB41" s="37" t="n">
        <f aca="false">SUM(AB25:AB39)</f>
        <v>0.6</v>
      </c>
      <c r="AC41" s="37" t="n">
        <f aca="false">SUM(AC25:AC39)</f>
        <v>5.8</v>
      </c>
      <c r="AD41" s="37" t="n">
        <f aca="false">SUM(AD25:AD39)</f>
        <v>5.2</v>
      </c>
      <c r="AE41" s="2"/>
    </row>
    <row r="42" customFormat="false" ht="15" hidden="false" customHeight="true" outlineLevel="0" collapsed="false">
      <c r="A42" s="21"/>
      <c r="B42" s="21"/>
      <c r="C42" s="2"/>
      <c r="D42" s="2"/>
      <c r="E42" s="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"/>
    </row>
    <row r="43" customFormat="false" ht="15" hidden="false" customHeight="true" outlineLevel="0" collapsed="false">
      <c r="A43" s="40" t="s">
        <v>81</v>
      </c>
      <c r="B43" s="41"/>
      <c r="C43" s="42"/>
      <c r="D43" s="42"/>
      <c r="E43" s="42"/>
      <c r="F43" s="43" t="n">
        <f aca="false">F22-F41</f>
        <v>0</v>
      </c>
      <c r="G43" s="43" t="n">
        <f aca="false">G22-G41</f>
        <v>0</v>
      </c>
      <c r="H43" s="43" t="n">
        <f aca="false">H22-H41</f>
        <v>0</v>
      </c>
      <c r="I43" s="43" t="n">
        <f aca="false">I22-I41</f>
        <v>0</v>
      </c>
      <c r="J43" s="43" t="n">
        <f aca="false">J22-J41</f>
        <v>-0.1</v>
      </c>
      <c r="K43" s="43" t="n">
        <f aca="false">K22-K41</f>
        <v>-0.5</v>
      </c>
      <c r="L43" s="43" t="n">
        <f aca="false">L22-L41</f>
        <v>0.8</v>
      </c>
      <c r="M43" s="43" t="n">
        <f aca="false">M22-M41</f>
        <v>-0.2</v>
      </c>
      <c r="N43" s="43" t="n">
        <f aca="false">N22-N41</f>
        <v>-0.2</v>
      </c>
      <c r="O43" s="43" t="n">
        <f aca="false">O22-O41</f>
        <v>-0.1</v>
      </c>
      <c r="P43" s="43" t="n">
        <f aca="false">P22-P41</f>
        <v>6.5</v>
      </c>
      <c r="Q43" s="43" t="n">
        <f aca="false">Q22-Q41</f>
        <v>1.1</v>
      </c>
      <c r="R43" s="43" t="n">
        <f aca="false">R22-R41</f>
        <v>0.4</v>
      </c>
      <c r="S43" s="43" t="n">
        <f aca="false">S22-S41</f>
        <v>0.6</v>
      </c>
      <c r="T43" s="43" t="n">
        <f aca="false">T22-T41</f>
        <v>0</v>
      </c>
      <c r="U43" s="43" t="n">
        <f aca="false">U22-U41</f>
        <v>0</v>
      </c>
      <c r="V43" s="43" t="n">
        <f aca="false">V22-V41</f>
        <v>0.1</v>
      </c>
      <c r="W43" s="43" t="n">
        <f aca="false">W22-W41</f>
        <v>-0.1</v>
      </c>
      <c r="X43" s="43" t="n">
        <f aca="false">X22-X41</f>
        <v>0.3</v>
      </c>
      <c r="Y43" s="43" t="n">
        <f aca="false">Y22-Y41</f>
        <v>0</v>
      </c>
      <c r="Z43" s="43" t="n">
        <f aca="false">Z22-Z41</f>
        <v>8</v>
      </c>
      <c r="AA43" s="43" t="n">
        <f aca="false">AA22-AA41</f>
        <v>2.1</v>
      </c>
      <c r="AB43" s="43" t="n">
        <f aca="false">AB22-AB41</f>
        <v>-0.5</v>
      </c>
      <c r="AC43" s="43" t="n">
        <f aca="false">AC22-AC41</f>
        <v>18.2</v>
      </c>
      <c r="AD43" s="43" t="n">
        <f aca="false">AD22-AD41</f>
        <v>18.7</v>
      </c>
      <c r="AE43" s="2"/>
    </row>
    <row r="44" customFormat="false" ht="12" hidden="false" customHeight="true" outlineLevel="0" collapsed="false">
      <c r="A44" s="40"/>
      <c r="B44" s="41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2"/>
    </row>
    <row r="45" customFormat="false" ht="15" hidden="false" customHeight="true" outlineLevel="0" collapsed="false">
      <c r="A45" s="40"/>
      <c r="B45" s="20" t="s">
        <v>68</v>
      </c>
      <c r="C45" s="42"/>
      <c r="D45" s="42"/>
      <c r="E45" s="42"/>
      <c r="F45" s="33" t="n">
        <v>0</v>
      </c>
      <c r="G45" s="33" t="n">
        <v>0</v>
      </c>
      <c r="H45" s="33" t="n">
        <v>0</v>
      </c>
      <c r="I45" s="33" t="n">
        <v>0</v>
      </c>
      <c r="J45" s="33" t="n">
        <v>0</v>
      </c>
      <c r="K45" s="33" t="n">
        <v>0</v>
      </c>
      <c r="L45" s="33" t="n">
        <v>0</v>
      </c>
      <c r="M45" s="33" t="n">
        <v>0</v>
      </c>
      <c r="N45" s="33" t="n">
        <v>0</v>
      </c>
      <c r="O45" s="33" t="n">
        <v>0</v>
      </c>
      <c r="P45" s="33" t="n">
        <v>0</v>
      </c>
      <c r="Q45" s="33" t="n">
        <v>0</v>
      </c>
      <c r="R45" s="33" t="n">
        <v>0</v>
      </c>
      <c r="S45" s="33" t="n">
        <v>0</v>
      </c>
      <c r="T45" s="33" t="n">
        <v>0</v>
      </c>
      <c r="U45" s="33" t="n">
        <v>0</v>
      </c>
      <c r="V45" s="33" t="n">
        <v>0</v>
      </c>
      <c r="W45" s="33" t="n">
        <v>0</v>
      </c>
      <c r="X45" s="33" t="n">
        <v>0</v>
      </c>
      <c r="Y45" s="33" t="n">
        <v>0</v>
      </c>
      <c r="Z45" s="33" t="n">
        <v>0</v>
      </c>
      <c r="AA45" s="33" t="n">
        <v>0</v>
      </c>
      <c r="AB45" s="34" t="n">
        <f aca="false">AC45-SUM(F45:AA45)</f>
        <v>0</v>
      </c>
      <c r="AC45" s="33" t="n">
        <v>0</v>
      </c>
      <c r="AD45" s="44" t="n">
        <f aca="false">SUM(F45:AA45)</f>
        <v>0</v>
      </c>
      <c r="AE45" s="2"/>
    </row>
    <row r="46" customFormat="false" ht="12" hidden="false" customHeight="true" outlineLevel="0" collapsed="false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2"/>
    </row>
    <row r="47" customFormat="false" ht="15" hidden="false" customHeight="true" outlineLevel="0" collapsed="false">
      <c r="A47" s="40" t="s">
        <v>69</v>
      </c>
      <c r="B47" s="41"/>
      <c r="C47" s="42"/>
      <c r="D47" s="42"/>
      <c r="E47" s="42"/>
      <c r="F47" s="43" t="n">
        <f aca="false">F43-F45</f>
        <v>0</v>
      </c>
      <c r="G47" s="43" t="n">
        <f aca="false">G43-G45</f>
        <v>0</v>
      </c>
      <c r="H47" s="43" t="n">
        <f aca="false">H43-H45</f>
        <v>0</v>
      </c>
      <c r="I47" s="43" t="n">
        <f aca="false">I43-I45</f>
        <v>0</v>
      </c>
      <c r="J47" s="43" t="n">
        <f aca="false">J43-J45</f>
        <v>-0.1</v>
      </c>
      <c r="K47" s="43" t="n">
        <f aca="false">K43-K45</f>
        <v>-0.5</v>
      </c>
      <c r="L47" s="43" t="n">
        <f aca="false">L43-L45</f>
        <v>0.8</v>
      </c>
      <c r="M47" s="43" t="n">
        <f aca="false">M43-M45</f>
        <v>-0.2</v>
      </c>
      <c r="N47" s="43" t="n">
        <f aca="false">N43-N45</f>
        <v>-0.2</v>
      </c>
      <c r="O47" s="43" t="n">
        <f aca="false">O43-O45</f>
        <v>-0.1</v>
      </c>
      <c r="P47" s="43" t="n">
        <f aca="false">P43-P45</f>
        <v>6.5</v>
      </c>
      <c r="Q47" s="43" t="n">
        <f aca="false">Q43-Q45</f>
        <v>1.1</v>
      </c>
      <c r="R47" s="43" t="n">
        <f aca="false">R43-R45</f>
        <v>0.4</v>
      </c>
      <c r="S47" s="43" t="n">
        <f aca="false">S43-S45</f>
        <v>0.6</v>
      </c>
      <c r="T47" s="43" t="n">
        <f aca="false">T43-T45</f>
        <v>0</v>
      </c>
      <c r="U47" s="43" t="n">
        <f aca="false">U43-U45</f>
        <v>0</v>
      </c>
      <c r="V47" s="43" t="n">
        <f aca="false">V43-V45</f>
        <v>0.1</v>
      </c>
      <c r="W47" s="43" t="n">
        <f aca="false">W43-W45</f>
        <v>-0.1</v>
      </c>
      <c r="X47" s="43" t="n">
        <f aca="false">X43-X45</f>
        <v>0.3</v>
      </c>
      <c r="Y47" s="43" t="n">
        <f aca="false">Y43-Y45</f>
        <v>0</v>
      </c>
      <c r="Z47" s="43" t="n">
        <f aca="false">Z43-Z45</f>
        <v>8</v>
      </c>
      <c r="AA47" s="43" t="n">
        <f aca="false">AA43-AA45</f>
        <v>2.1</v>
      </c>
      <c r="AB47" s="43" t="n">
        <f aca="false">AB43-AB45</f>
        <v>-0.5</v>
      </c>
      <c r="AC47" s="43" t="n">
        <f aca="false">AC43-AC45</f>
        <v>18.2</v>
      </c>
      <c r="AD47" s="43" t="n">
        <f aca="false">AD43-AD45</f>
        <v>18.7</v>
      </c>
      <c r="AE47" s="2"/>
    </row>
    <row r="48" customFormat="false" ht="12" hidden="false" customHeight="true" outlineLevel="0" collapsed="false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2"/>
    </row>
    <row r="49" customFormat="false" ht="12" hidden="false" customHeight="true" outlineLevel="0" collapsed="false">
      <c r="A49" s="40"/>
      <c r="B49" s="41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2"/>
    </row>
    <row r="50" customFormat="false" ht="12" hidden="false" customHeight="true" outlineLevel="0" collapsed="false">
      <c r="A50" s="40"/>
      <c r="B50" s="41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2"/>
    </row>
    <row r="51" customFormat="false" ht="12" hidden="false" customHeight="true" outlineLevel="0" collapsed="false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2"/>
    </row>
    <row r="52" customFormat="false" ht="12" hidden="false" customHeight="true" outlineLevel="0" collapsed="false">
      <c r="A52" s="40"/>
      <c r="B52" s="41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5" t="n">
        <f aca="true">NOW()</f>
        <v>45926.9584543676</v>
      </c>
      <c r="AE52" s="2"/>
    </row>
    <row r="53" customFormat="false" ht="12" hidden="false" customHeight="true" outlineLevel="0" collapsed="false">
      <c r="A53" s="46" t="str">
        <f aca="true">CELL("FILENAME")</f>
        <v>'file:///mnt/12tb/@roms/datasets/enron/EDRM Enron Email Data Set v2 XML/filtered-attachments/xls/NNG_TWDAY01.xls'#$TW-Feb.</v>
      </c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7" t="n">
        <f aca="true">NOW()</f>
        <v>45926.9584543678</v>
      </c>
      <c r="AE53" s="2"/>
    </row>
    <row r="54" customFormat="false" ht="3.95" hidden="false" customHeight="true" outlineLevel="0" collapsed="false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2"/>
      <c r="AE54" s="2"/>
    </row>
    <row r="55" customFormat="false" ht="14.65" hidden="false" customHeight="false" outlineLevel="0" collapsed="false">
      <c r="AD55" s="48"/>
    </row>
    <row r="56" customFormat="false" ht="14.65" hidden="false" customHeight="false" outlineLevel="0" collapsed="false">
      <c r="AD56" s="48"/>
    </row>
    <row r="57" customFormat="false" ht="12" hidden="false" customHeight="true" outlineLevel="0" collapsed="false">
      <c r="B57" s="49"/>
      <c r="C57" s="49"/>
    </row>
    <row r="58" customFormat="false" ht="12" hidden="false" customHeight="true" outlineLevel="0" collapsed="false">
      <c r="C58" s="49"/>
    </row>
    <row r="59" customFormat="false" ht="12" hidden="false" customHeight="true" outlineLevel="0" collapsed="false">
      <c r="C59" s="49"/>
    </row>
    <row r="60" customFormat="false" ht="12" hidden="false" customHeight="true" outlineLevel="0" collapsed="false"/>
    <row r="63" customFormat="false" ht="12" hidden="false" customHeight="true" outlineLevel="0" collapsed="false">
      <c r="B63" s="49"/>
      <c r="C63" s="49"/>
    </row>
    <row r="64" customFormat="false" ht="12" hidden="false" customHeight="true" outlineLevel="0" collapsed="false">
      <c r="C64" s="49"/>
    </row>
    <row r="65" customFormat="false" ht="12" hidden="false" customHeight="true" outlineLevel="0" collapsed="false">
      <c r="C65" s="49"/>
    </row>
    <row r="66" customFormat="false" ht="12" hidden="false" customHeight="true" outlineLevel="0" collapsed="false">
      <c r="C66" s="49"/>
    </row>
    <row r="67" customFormat="false" ht="14.65" hidden="false" customHeight="false" outlineLevel="0" collapsed="false">
      <c r="C67" s="49"/>
    </row>
    <row r="68" customFormat="false" ht="14.65" hidden="false" customHeight="false" outlineLevel="0" collapsed="false">
      <c r="C68" s="49"/>
    </row>
    <row r="69" customFormat="false" ht="12" hidden="false" customHeight="true" outlineLevel="0" collapsed="false">
      <c r="C69" s="49"/>
    </row>
    <row r="70" customFormat="false" ht="12" hidden="false" customHeight="true" outlineLevel="0" collapsed="false"/>
    <row r="71" customFormat="false" ht="12" hidden="false" customHeight="true" outlineLevel="0" collapsed="false"/>
    <row r="72" customFormat="false" ht="12" hidden="false" customHeight="true" outlineLevel="0" collapsed="false"/>
    <row r="73" customFormat="false" ht="12" hidden="false" customHeight="true" outlineLevel="0" collapsed="false"/>
    <row r="74" customFormat="false" ht="12" hidden="false" customHeight="true" outlineLevel="0" collapsed="false"/>
    <row r="75" customFormat="false" ht="12" hidden="false" customHeight="true" outlineLevel="0" collapsed="false"/>
    <row r="76" customFormat="false" ht="12" hidden="false" customHeight="true" outlineLevel="0" collapsed="false"/>
    <row r="77" customFormat="false" ht="12" hidden="false" customHeight="true" outlineLevel="0" collapsed="false"/>
    <row r="78" customFormat="false" ht="12" hidden="false" customHeight="true" outlineLevel="0" collapsed="false"/>
    <row r="79" customFormat="false" ht="3.95" hidden="false" customHeight="true" outlineLevel="0" collapsed="false"/>
    <row r="80" customFormat="false" ht="12" hidden="false" customHeight="true" outlineLevel="0" collapsed="false"/>
    <row r="81" customFormat="false" ht="3.95" hidden="false" customHeight="true" outlineLevel="0" collapsed="false"/>
    <row r="82" customFormat="false" ht="12" hidden="false" customHeight="true" outlineLevel="0" collapsed="false"/>
    <row r="83" customFormat="false" ht="12" hidden="false" customHeight="true" outlineLevel="0" collapsed="false"/>
    <row r="85" customFormat="false" ht="12" hidden="false" customHeight="true" outlineLevel="0" collapsed="false"/>
    <row r="88" customFormat="false" ht="12" hidden="false" customHeight="true" outlineLevel="0" collapsed="false"/>
    <row r="91" customFormat="false" ht="12" hidden="false" customHeight="true" outlineLevel="0" collapsed="false"/>
    <row r="92" customFormat="false" ht="12" hidden="false" customHeight="true" outlineLevel="0" collapsed="false"/>
    <row r="94" customFormat="false" ht="12" hidden="false" customHeight="true" outlineLevel="0" collapsed="false"/>
    <row r="96" customFormat="false" ht="12" hidden="false" customHeight="true" outlineLevel="0" collapsed="false"/>
    <row r="97" customFormat="false" ht="12" hidden="false" customHeight="true" outlineLevel="0" collapsed="false"/>
    <row r="98" customFormat="false" ht="12" hidden="false" customHeight="true" outlineLevel="0" collapsed="false"/>
    <row r="100" customFormat="false" ht="12" hidden="false" customHeight="true" outlineLevel="0" collapsed="false"/>
    <row r="104" customFormat="false" ht="12" hidden="false" customHeight="true" outlineLevel="0" collapsed="false"/>
    <row r="105" customFormat="false" ht="3.95" hidden="false" customHeight="true" outlineLevel="0" collapsed="false"/>
    <row r="107" customFormat="false" ht="6" hidden="false" customHeight="true" outlineLevel="0" collapsed="false"/>
    <row r="109" customFormat="false" ht="6" hidden="false" customHeight="true" outlineLevel="0" collapsed="false"/>
    <row r="110" customFormat="false" ht="12" hidden="false" customHeight="true" outlineLevel="0" collapsed="false"/>
    <row r="111" customFormat="false" ht="12" hidden="false" customHeight="true" outlineLevel="0" collapsed="false"/>
    <row r="112" customFormat="false" ht="12" hidden="false" customHeight="true" outlineLevel="0" collapsed="false"/>
    <row r="113" customFormat="false" ht="12" hidden="false" customHeight="true" outlineLevel="0" collapsed="false"/>
    <row r="114" customFormat="false" ht="12" hidden="false" customHeight="true" outlineLevel="0" collapsed="false"/>
    <row r="115" customFormat="false" ht="3.95" hidden="false" customHeight="true" outlineLevel="0" collapsed="false"/>
    <row r="117" customFormat="false" ht="6" hidden="false" customHeight="true" outlineLevel="0" collapsed="false"/>
    <row r="120" customFormat="false" ht="6" hidden="false" customHeight="true" outlineLevel="0" collapsed="false"/>
    <row r="123" customFormat="false" ht="6" hidden="false" customHeight="true" outlineLevel="0" collapsed="false"/>
    <row r="126" customFormat="false" ht="6" hidden="false" customHeight="true" outlineLevel="0" collapsed="false"/>
    <row r="130" customFormat="false" ht="8.1" hidden="false" customHeight="true" outlineLevel="0" collapsed="false"/>
  </sheetData>
  <mergeCells count="3">
    <mergeCell ref="A1:AD1"/>
    <mergeCell ref="A2:AD2"/>
    <mergeCell ref="A3:AD3"/>
  </mergeCells>
  <printOptions headings="false" gridLines="false" gridLinesSet="true" horizontalCentered="true" verticalCentered="false"/>
  <pageMargins left="0.25" right="0.25" top="0.7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130"/>
  <sheetViews>
    <sheetView showFormulas="false" showGridLines="false" showRowColHeaders="true" showZeros="true" rightToLeft="false" tabSelected="false" showOutlineSymbols="true" defaultGridColor="true" view="normal" topLeftCell="A7" colorId="64" zoomScale="100" zoomScaleNormal="100" zoomScalePageLayoutView="100" workbookViewId="0">
      <pane xSplit="5" ySplit="3" topLeftCell="W10" activePane="bottomRight" state="frozen"/>
      <selection pane="topLeft" activeCell="A7" activeCellId="0" sqref="A7"/>
      <selection pane="topRight" activeCell="W7" activeCellId="0" sqref="W7"/>
      <selection pane="bottomLeft" activeCell="A10" activeCellId="0" sqref="A10"/>
      <selection pane="bottomRight" activeCell="AC11" activeCellId="0" sqref="AC11 AC11"/>
    </sheetView>
  </sheetViews>
  <sheetFormatPr defaultColWidth="9.70703125" defaultRowHeight="14.65" customHeight="true" zeroHeight="false" outlineLevelRow="0" outlineLevelCol="0"/>
  <cols>
    <col collapsed="false" customWidth="true" hidden="false" outlineLevel="0" max="2" min="1" style="0" width="1.7"/>
    <col collapsed="false" customWidth="true" hidden="false" outlineLevel="0" max="4" min="3" style="0" width="15.7"/>
    <col collapsed="false" customWidth="true" hidden="false" outlineLevel="0" max="5" min="5" style="0" width="10.71"/>
    <col collapsed="false" customWidth="true" hidden="false" outlineLevel="0" max="28" min="6" style="0" width="5.71"/>
    <col collapsed="false" customWidth="true" hidden="false" outlineLevel="0" max="30" min="29" style="0" width="8.7"/>
    <col collapsed="false" customWidth="true" hidden="false" outlineLevel="0" max="36" min="35" style="0" width="2.7"/>
    <col collapsed="false" customWidth="true" hidden="false" outlineLevel="0" max="37" min="37" style="0" width="3.7"/>
    <col collapsed="false" customWidth="true" hidden="false" outlineLevel="0" max="53" min="41" style="0" width="6.7"/>
    <col collapsed="false" customWidth="true" hidden="false" outlineLevel="0" max="55" min="54" style="0" width="7.7"/>
    <col collapsed="false" customWidth="true" hidden="false" outlineLevel="0" max="56" min="56" style="0" width="2.7"/>
  </cols>
  <sheetData>
    <row r="1" customFormat="false" ht="1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2"/>
    </row>
    <row r="2" customFormat="false" ht="15" hidden="false" customHeight="true" outlineLevel="0" collapsed="false">
      <c r="A2" s="3" t="s">
        <v>111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2"/>
    </row>
    <row r="3" customFormat="false" ht="15" hidden="false" customHeight="tru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2"/>
    </row>
    <row r="4" customFormat="false" ht="12" hidden="false" customHeight="true" outlineLevel="0" collapsed="false">
      <c r="A4" s="5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6"/>
      <c r="T4" s="7"/>
      <c r="U4" s="7"/>
      <c r="V4" s="7"/>
      <c r="W4" s="7"/>
      <c r="X4" s="2"/>
      <c r="Y4" s="2"/>
      <c r="Z4" s="2"/>
      <c r="AA4" s="2"/>
      <c r="AB4" s="2"/>
      <c r="AC4" s="2"/>
      <c r="AD4" s="2"/>
      <c r="AE4" s="2"/>
    </row>
    <row r="5" customFormat="false" ht="12" hidden="false" customHeight="true" outlineLevel="0" collapsed="false">
      <c r="A5" s="5"/>
      <c r="B5" s="8"/>
      <c r="C5" s="9"/>
      <c r="D5" s="9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10"/>
      <c r="S5" s="10"/>
      <c r="T5" s="11"/>
      <c r="U5" s="12"/>
      <c r="V5" s="11"/>
      <c r="W5" s="11"/>
      <c r="X5" s="10"/>
      <c r="Y5" s="10"/>
      <c r="Z5" s="10"/>
      <c r="AA5" s="13"/>
      <c r="AB5" s="14"/>
      <c r="AC5" s="2"/>
      <c r="AD5" s="2"/>
      <c r="AE5" s="2"/>
    </row>
    <row r="6" customFormat="false" ht="12" hidden="false" customHeight="true" outlineLevel="0" collapsed="false">
      <c r="A6" s="5"/>
      <c r="B6" s="8"/>
      <c r="C6" s="9"/>
      <c r="D6" s="9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10"/>
      <c r="S6" s="10"/>
      <c r="T6" s="11"/>
      <c r="U6" s="12"/>
      <c r="V6" s="11"/>
      <c r="W6" s="11"/>
      <c r="X6" s="10"/>
      <c r="Y6" s="10"/>
      <c r="Z6" s="10"/>
      <c r="AA6" s="13"/>
      <c r="AB6" s="14"/>
      <c r="AC6" s="2"/>
      <c r="AD6" s="2"/>
      <c r="AE6" s="2"/>
    </row>
    <row r="7" customFormat="false" ht="12" hidden="false" customHeight="true" outlineLevel="0" collapsed="false">
      <c r="A7" s="5"/>
      <c r="B7" s="8"/>
      <c r="C7" s="9"/>
      <c r="D7" s="9"/>
      <c r="E7" s="2"/>
      <c r="F7" s="10"/>
      <c r="G7" s="10" t="s">
        <v>4</v>
      </c>
      <c r="H7" s="10" t="s">
        <v>4</v>
      </c>
      <c r="I7" s="10" t="s">
        <v>4</v>
      </c>
      <c r="J7" s="10" t="s">
        <v>4</v>
      </c>
      <c r="K7" s="10" t="s">
        <v>4</v>
      </c>
      <c r="L7" s="10" t="s">
        <v>4</v>
      </c>
      <c r="M7" s="10" t="s">
        <v>4</v>
      </c>
      <c r="N7" s="10" t="s">
        <v>4</v>
      </c>
      <c r="O7" s="10" t="s">
        <v>4</v>
      </c>
      <c r="P7" s="10" t="s">
        <v>4</v>
      </c>
      <c r="Q7" s="10" t="s">
        <v>4</v>
      </c>
      <c r="R7" s="10" t="s">
        <v>4</v>
      </c>
      <c r="S7" s="10" t="s">
        <v>4</v>
      </c>
      <c r="T7" s="10" t="s">
        <v>4</v>
      </c>
      <c r="U7" s="10" t="s">
        <v>4</v>
      </c>
      <c r="V7" s="10" t="s">
        <v>4</v>
      </c>
      <c r="W7" s="10" t="s">
        <v>4</v>
      </c>
      <c r="X7" s="10" t="s">
        <v>4</v>
      </c>
      <c r="Y7" s="10" t="s">
        <v>4</v>
      </c>
      <c r="Z7" s="10" t="s">
        <v>4</v>
      </c>
      <c r="AA7" s="10" t="s">
        <v>4</v>
      </c>
      <c r="AB7" s="10"/>
      <c r="AC7" s="2"/>
      <c r="AD7" s="10" t="s">
        <v>5</v>
      </c>
      <c r="AE7" s="2"/>
    </row>
    <row r="8" customFormat="false" ht="15" hidden="false" customHeight="true" outlineLevel="0" collapsed="false">
      <c r="A8" s="2"/>
      <c r="B8" s="2"/>
      <c r="C8" s="2"/>
      <c r="D8" s="2"/>
      <c r="E8" s="5"/>
      <c r="F8" s="10" t="s">
        <v>83</v>
      </c>
      <c r="G8" s="10" t="s">
        <v>9</v>
      </c>
      <c r="H8" s="10" t="s">
        <v>10</v>
      </c>
      <c r="I8" s="10" t="s">
        <v>6</v>
      </c>
      <c r="J8" s="10" t="s">
        <v>7</v>
      </c>
      <c r="K8" s="10" t="s">
        <v>8</v>
      </c>
      <c r="L8" s="10" t="s">
        <v>9</v>
      </c>
      <c r="M8" s="10" t="s">
        <v>10</v>
      </c>
      <c r="N8" s="10" t="s">
        <v>6</v>
      </c>
      <c r="O8" s="10" t="s">
        <v>7</v>
      </c>
      <c r="P8" s="10" t="s">
        <v>8</v>
      </c>
      <c r="Q8" s="10" t="s">
        <v>9</v>
      </c>
      <c r="R8" s="10" t="s">
        <v>10</v>
      </c>
      <c r="S8" s="10" t="s">
        <v>6</v>
      </c>
      <c r="T8" s="10" t="s">
        <v>7</v>
      </c>
      <c r="U8" s="10" t="s">
        <v>8</v>
      </c>
      <c r="V8" s="10" t="s">
        <v>9</v>
      </c>
      <c r="W8" s="10" t="s">
        <v>10</v>
      </c>
      <c r="X8" s="10" t="s">
        <v>6</v>
      </c>
      <c r="Y8" s="10" t="s">
        <v>7</v>
      </c>
      <c r="Z8" s="10" t="s">
        <v>8</v>
      </c>
      <c r="AA8" s="10" t="s">
        <v>9</v>
      </c>
      <c r="AB8" s="10" t="s">
        <v>10</v>
      </c>
      <c r="AC8" s="6" t="s">
        <v>112</v>
      </c>
      <c r="AD8" s="6" t="s">
        <v>113</v>
      </c>
      <c r="AE8" s="2"/>
    </row>
    <row r="9" customFormat="false" ht="15" hidden="false" customHeight="true" outlineLevel="0" collapsed="false">
      <c r="A9" s="2"/>
      <c r="B9" s="2"/>
      <c r="C9" s="15"/>
      <c r="D9" s="2"/>
      <c r="E9" s="16"/>
      <c r="F9" s="17" t="s">
        <v>86</v>
      </c>
      <c r="G9" s="17" t="s">
        <v>114</v>
      </c>
      <c r="H9" s="17" t="s">
        <v>115</v>
      </c>
      <c r="I9" s="17" t="s">
        <v>116</v>
      </c>
      <c r="J9" s="17" t="s">
        <v>117</v>
      </c>
      <c r="K9" s="17" t="s">
        <v>118</v>
      </c>
      <c r="L9" s="17" t="s">
        <v>119</v>
      </c>
      <c r="M9" s="17" t="s">
        <v>120</v>
      </c>
      <c r="N9" s="17" t="s">
        <v>121</v>
      </c>
      <c r="O9" s="17" t="s">
        <v>122</v>
      </c>
      <c r="P9" s="17" t="s">
        <v>123</v>
      </c>
      <c r="Q9" s="17" t="s">
        <v>124</v>
      </c>
      <c r="R9" s="17" t="s">
        <v>125</v>
      </c>
      <c r="S9" s="17" t="s">
        <v>126</v>
      </c>
      <c r="T9" s="17" t="s">
        <v>127</v>
      </c>
      <c r="U9" s="17" t="s">
        <v>128</v>
      </c>
      <c r="V9" s="17" t="s">
        <v>129</v>
      </c>
      <c r="W9" s="17" t="s">
        <v>130</v>
      </c>
      <c r="X9" s="17" t="s">
        <v>131</v>
      </c>
      <c r="Y9" s="17" t="s">
        <v>132</v>
      </c>
      <c r="Z9" s="17" t="s">
        <v>133</v>
      </c>
      <c r="AA9" s="17" t="s">
        <v>134</v>
      </c>
      <c r="AB9" s="17" t="s">
        <v>135</v>
      </c>
      <c r="AC9" s="18" t="s">
        <v>36</v>
      </c>
      <c r="AD9" s="19" t="s">
        <v>134</v>
      </c>
      <c r="AE9" s="2"/>
    </row>
    <row r="10" customFormat="false" ht="15" hidden="false" customHeight="true" outlineLevel="0" collapsed="false">
      <c r="A10" s="20" t="s">
        <v>37</v>
      </c>
      <c r="B10" s="21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3" t="s">
        <v>38</v>
      </c>
      <c r="AD10" s="2"/>
      <c r="AE10" s="2"/>
    </row>
    <row r="11" customFormat="false" ht="15" hidden="false" customHeight="true" outlineLevel="0" collapsed="false">
      <c r="A11" s="21"/>
      <c r="B11" s="15" t="s">
        <v>39</v>
      </c>
      <c r="C11" s="2"/>
      <c r="D11" s="2"/>
      <c r="E11" s="2"/>
      <c r="F11" s="25" t="n">
        <v>0</v>
      </c>
      <c r="G11" s="25" t="n">
        <v>0.1</v>
      </c>
      <c r="H11" s="25" t="n">
        <v>0.1</v>
      </c>
      <c r="I11" s="25" t="n">
        <v>0.4</v>
      </c>
      <c r="J11" s="26" t="n">
        <f aca="false">0.1+0.2</f>
        <v>0.3</v>
      </c>
      <c r="K11" s="25" t="n">
        <v>0</v>
      </c>
      <c r="L11" s="25" t="n">
        <v>0.2</v>
      </c>
      <c r="M11" s="26" t="n">
        <f aca="false">0.6+0.3</f>
        <v>0.9</v>
      </c>
      <c r="N11" s="26" t="n">
        <f aca="false">45.7+1.5</f>
        <v>47.2</v>
      </c>
      <c r="O11" s="25" t="n">
        <v>0.6</v>
      </c>
      <c r="P11" s="25" t="n">
        <v>0.4</v>
      </c>
      <c r="Q11" s="25" t="n">
        <v>0.1</v>
      </c>
      <c r="R11" s="25" t="n">
        <v>0</v>
      </c>
      <c r="S11" s="25" t="n">
        <v>0</v>
      </c>
      <c r="T11" s="25" t="n">
        <v>0</v>
      </c>
      <c r="U11" s="26" t="n">
        <f aca="false">0.4+0.1</f>
        <v>0.5</v>
      </c>
      <c r="V11" s="26" t="n">
        <f aca="false">4.6+1.9</f>
        <v>6.5</v>
      </c>
      <c r="W11" s="26" t="n">
        <f aca="false">0.2+0.2</f>
        <v>0.4</v>
      </c>
      <c r="X11" s="25" t="n">
        <v>0.2</v>
      </c>
      <c r="Y11" s="25" t="n">
        <v>0.1</v>
      </c>
      <c r="Z11" s="26" t="n">
        <f aca="false">0+0.6</f>
        <v>0.6</v>
      </c>
      <c r="AA11" s="26" t="n">
        <f aca="false">0.1+0.1</f>
        <v>0.2</v>
      </c>
      <c r="AB11" s="27" t="n">
        <f aca="false">AC11-SUM(F11:AA11)</f>
        <v>0.399999999999992</v>
      </c>
      <c r="AC11" s="28" t="n">
        <f aca="false">55.3+3.9</f>
        <v>59.2</v>
      </c>
      <c r="AD11" s="56" t="n">
        <f aca="false">SUM(F11:AA11)</f>
        <v>58.8</v>
      </c>
      <c r="AE11" s="2"/>
    </row>
    <row r="12" customFormat="false" ht="15" hidden="false" customHeight="true" outlineLevel="0" collapsed="false">
      <c r="A12" s="21"/>
      <c r="B12" s="15"/>
      <c r="C12" s="15" t="s">
        <v>107</v>
      </c>
      <c r="D12" s="15"/>
      <c r="E12" s="2"/>
      <c r="F12" s="25" t="n">
        <v>0</v>
      </c>
      <c r="G12" s="25" t="n">
        <v>0</v>
      </c>
      <c r="H12" s="25" t="n">
        <v>0</v>
      </c>
      <c r="I12" s="25" t="n">
        <v>0</v>
      </c>
      <c r="J12" s="25" t="n">
        <v>0</v>
      </c>
      <c r="K12" s="25" t="n">
        <v>0</v>
      </c>
      <c r="L12" s="25" t="n">
        <v>0</v>
      </c>
      <c r="M12" s="25" t="n">
        <v>0</v>
      </c>
      <c r="N12" s="25" t="n">
        <v>0</v>
      </c>
      <c r="O12" s="25" t="n">
        <v>0</v>
      </c>
      <c r="P12" s="25" t="n">
        <v>0</v>
      </c>
      <c r="Q12" s="25" t="n">
        <v>0</v>
      </c>
      <c r="R12" s="25" t="n">
        <v>0</v>
      </c>
      <c r="S12" s="25" t="n">
        <v>0</v>
      </c>
      <c r="T12" s="25" t="n">
        <v>0</v>
      </c>
      <c r="U12" s="25" t="n">
        <v>0</v>
      </c>
      <c r="V12" s="25" t="n">
        <v>0</v>
      </c>
      <c r="W12" s="25" t="n">
        <v>0</v>
      </c>
      <c r="X12" s="25" t="n">
        <v>0</v>
      </c>
      <c r="Y12" s="25" t="n">
        <v>0</v>
      </c>
      <c r="Z12" s="25" t="n">
        <v>0</v>
      </c>
      <c r="AA12" s="25" t="n">
        <v>0</v>
      </c>
      <c r="AB12" s="27" t="n">
        <f aca="false">AC12-SUM(F12:AA12)</f>
        <v>0</v>
      </c>
      <c r="AC12" s="28" t="n">
        <f aca="false">0.6-0.6</f>
        <v>0</v>
      </c>
      <c r="AD12" s="56" t="n">
        <f aca="false">SUM(F12:AA12)</f>
        <v>0</v>
      </c>
    </row>
    <row r="13" customFormat="false" ht="15" hidden="false" customHeight="true" outlineLevel="0" collapsed="false">
      <c r="A13" s="21"/>
      <c r="B13" s="15"/>
      <c r="C13" s="15" t="s">
        <v>42</v>
      </c>
      <c r="D13" s="15"/>
      <c r="E13" s="2"/>
      <c r="F13" s="25" t="n">
        <v>0</v>
      </c>
      <c r="G13" s="25" t="n">
        <v>0</v>
      </c>
      <c r="H13" s="25" t="n">
        <v>0</v>
      </c>
      <c r="I13" s="25" t="n">
        <v>0</v>
      </c>
      <c r="J13" s="25" t="n">
        <v>0</v>
      </c>
      <c r="K13" s="25" t="n">
        <v>0.2</v>
      </c>
      <c r="L13" s="25" t="n">
        <v>0</v>
      </c>
      <c r="M13" s="25" t="n">
        <v>0</v>
      </c>
      <c r="N13" s="25" t="n">
        <v>0.2</v>
      </c>
      <c r="O13" s="25" t="n">
        <v>0</v>
      </c>
      <c r="P13" s="25" t="n">
        <v>0</v>
      </c>
      <c r="Q13" s="25" t="n">
        <v>0.6</v>
      </c>
      <c r="R13" s="25" t="n">
        <v>0</v>
      </c>
      <c r="S13" s="25" t="n">
        <v>0</v>
      </c>
      <c r="T13" s="25" t="n">
        <v>0</v>
      </c>
      <c r="U13" s="25" t="n">
        <v>0</v>
      </c>
      <c r="V13" s="25" t="n">
        <v>2.5</v>
      </c>
      <c r="W13" s="25" t="n">
        <v>0</v>
      </c>
      <c r="X13" s="25" t="n">
        <v>0</v>
      </c>
      <c r="Y13" s="25" t="n">
        <v>0</v>
      </c>
      <c r="Z13" s="25" t="n">
        <v>0.3</v>
      </c>
      <c r="AA13" s="25" t="n">
        <v>0</v>
      </c>
      <c r="AB13" s="27" t="n">
        <f aca="false">AC13-SUM(F13:AA13)</f>
        <v>0</v>
      </c>
      <c r="AC13" s="25" t="n">
        <v>3.8</v>
      </c>
      <c r="AD13" s="56" t="n">
        <f aca="false">SUM(F13:AA13)</f>
        <v>3.8</v>
      </c>
      <c r="AE13" s="2"/>
    </row>
    <row r="14" customFormat="false" ht="15" hidden="false" customHeight="true" outlineLevel="0" collapsed="false">
      <c r="A14" s="21"/>
      <c r="B14" s="15" t="s">
        <v>43</v>
      </c>
      <c r="C14" s="2"/>
      <c r="D14" s="2"/>
      <c r="E14" s="2"/>
      <c r="F14" s="25" t="n">
        <v>0</v>
      </c>
      <c r="G14" s="25" t="n">
        <v>0</v>
      </c>
      <c r="H14" s="25" t="n">
        <v>0</v>
      </c>
      <c r="I14" s="25" t="n">
        <v>0</v>
      </c>
      <c r="J14" s="25" t="n">
        <v>0</v>
      </c>
      <c r="K14" s="25" t="n">
        <v>0</v>
      </c>
      <c r="L14" s="25" t="n">
        <v>0</v>
      </c>
      <c r="M14" s="25" t="n">
        <v>0</v>
      </c>
      <c r="N14" s="25" t="n">
        <v>0</v>
      </c>
      <c r="O14" s="25" t="n">
        <v>0</v>
      </c>
      <c r="P14" s="25" t="n">
        <v>0</v>
      </c>
      <c r="Q14" s="25" t="n">
        <v>0</v>
      </c>
      <c r="R14" s="25" t="n">
        <v>0</v>
      </c>
      <c r="S14" s="25" t="n">
        <v>0</v>
      </c>
      <c r="T14" s="25" t="n">
        <v>0</v>
      </c>
      <c r="U14" s="25" t="n">
        <v>0</v>
      </c>
      <c r="V14" s="25" t="n">
        <v>0</v>
      </c>
      <c r="W14" s="25" t="n">
        <v>0</v>
      </c>
      <c r="X14" s="25" t="n">
        <v>0</v>
      </c>
      <c r="Y14" s="25" t="n">
        <v>0</v>
      </c>
      <c r="Z14" s="25" t="n">
        <v>0</v>
      </c>
      <c r="AA14" s="25" t="n">
        <v>0</v>
      </c>
      <c r="AB14" s="27" t="n">
        <f aca="false">AC14-SUM(F14:AA14)</f>
        <v>0.8</v>
      </c>
      <c r="AC14" s="25" t="n">
        <v>0.8</v>
      </c>
      <c r="AD14" s="56" t="n">
        <f aca="false">SUM(F14:AA14)</f>
        <v>0</v>
      </c>
      <c r="AE14" s="2"/>
    </row>
    <row r="15" customFormat="false" ht="15" hidden="false" customHeight="true" outlineLevel="0" collapsed="false">
      <c r="A15" s="21"/>
      <c r="B15" s="15" t="s">
        <v>44</v>
      </c>
      <c r="C15" s="2"/>
      <c r="D15" s="2"/>
      <c r="E15" s="2"/>
      <c r="F15" s="25" t="n">
        <v>0</v>
      </c>
      <c r="G15" s="25" t="n">
        <v>0</v>
      </c>
      <c r="H15" s="25" t="n">
        <v>0</v>
      </c>
      <c r="I15" s="25" t="n">
        <v>0</v>
      </c>
      <c r="J15" s="25" t="n">
        <v>0</v>
      </c>
      <c r="K15" s="25" t="n">
        <v>0</v>
      </c>
      <c r="L15" s="25" t="n">
        <v>0</v>
      </c>
      <c r="M15" s="25" t="n">
        <v>0</v>
      </c>
      <c r="N15" s="25" t="n">
        <v>0</v>
      </c>
      <c r="O15" s="25" t="n">
        <v>0</v>
      </c>
      <c r="P15" s="25" t="n">
        <v>0</v>
      </c>
      <c r="Q15" s="25" t="n">
        <v>0</v>
      </c>
      <c r="R15" s="25" t="n">
        <v>0</v>
      </c>
      <c r="S15" s="25" t="n">
        <v>0</v>
      </c>
      <c r="T15" s="25" t="n">
        <v>0</v>
      </c>
      <c r="U15" s="25" t="n">
        <v>0</v>
      </c>
      <c r="V15" s="25" t="n">
        <v>0</v>
      </c>
      <c r="W15" s="25" t="n">
        <v>0</v>
      </c>
      <c r="X15" s="25" t="n">
        <v>0</v>
      </c>
      <c r="Y15" s="25" t="n">
        <v>0</v>
      </c>
      <c r="Z15" s="25" t="n">
        <v>0</v>
      </c>
      <c r="AA15" s="25" t="n">
        <v>0</v>
      </c>
      <c r="AB15" s="27" t="n">
        <f aca="false">AC15-SUM(F15:AA15)</f>
        <v>0</v>
      </c>
      <c r="AC15" s="25" t="n">
        <v>0</v>
      </c>
      <c r="AD15" s="56" t="n">
        <f aca="false">SUM(F15:AA15)</f>
        <v>0</v>
      </c>
      <c r="AE15" s="2"/>
    </row>
    <row r="16" customFormat="false" ht="15" hidden="false" customHeight="true" outlineLevel="0" collapsed="false">
      <c r="A16" s="21"/>
      <c r="B16" s="15" t="s">
        <v>45</v>
      </c>
      <c r="C16" s="2"/>
      <c r="D16" s="2"/>
      <c r="E16" s="2"/>
      <c r="F16" s="25" t="n">
        <v>0</v>
      </c>
      <c r="G16" s="25" t="n">
        <v>0</v>
      </c>
      <c r="H16" s="25" t="n">
        <v>0</v>
      </c>
      <c r="I16" s="25" t="n">
        <v>0</v>
      </c>
      <c r="J16" s="25" t="n">
        <v>0</v>
      </c>
      <c r="K16" s="25" t="n">
        <v>0</v>
      </c>
      <c r="L16" s="25" t="n">
        <v>0</v>
      </c>
      <c r="M16" s="25" t="n">
        <v>0</v>
      </c>
      <c r="N16" s="25" t="n">
        <v>0</v>
      </c>
      <c r="O16" s="25" t="n">
        <v>0</v>
      </c>
      <c r="P16" s="25" t="n">
        <v>0</v>
      </c>
      <c r="Q16" s="25" t="n">
        <v>0</v>
      </c>
      <c r="R16" s="25" t="n">
        <v>0</v>
      </c>
      <c r="S16" s="25" t="n">
        <v>0</v>
      </c>
      <c r="T16" s="25" t="n">
        <v>0</v>
      </c>
      <c r="U16" s="25" t="n">
        <v>0</v>
      </c>
      <c r="V16" s="25" t="n">
        <v>0</v>
      </c>
      <c r="W16" s="25" t="n">
        <v>0</v>
      </c>
      <c r="X16" s="25" t="n">
        <v>0</v>
      </c>
      <c r="Y16" s="25" t="n">
        <v>0</v>
      </c>
      <c r="Z16" s="25" t="n">
        <v>0</v>
      </c>
      <c r="AA16" s="25" t="n">
        <v>0</v>
      </c>
      <c r="AB16" s="27" t="n">
        <f aca="false">AC16-SUM(F16:AA16)</f>
        <v>0</v>
      </c>
      <c r="AC16" s="25" t="n">
        <v>0</v>
      </c>
      <c r="AD16" s="56" t="n">
        <f aca="false">SUM(F16:AA16)</f>
        <v>0</v>
      </c>
      <c r="AE16" s="2"/>
    </row>
    <row r="17" customFormat="false" ht="15" hidden="false" customHeight="true" outlineLevel="0" collapsed="false">
      <c r="A17" s="21"/>
      <c r="B17" s="15" t="s">
        <v>108</v>
      </c>
      <c r="C17" s="2"/>
      <c r="D17" s="2"/>
      <c r="E17" s="2"/>
      <c r="F17" s="25" t="n">
        <v>0</v>
      </c>
      <c r="G17" s="25" t="n">
        <v>0</v>
      </c>
      <c r="H17" s="25" t="n">
        <v>0</v>
      </c>
      <c r="I17" s="25" t="n">
        <v>0</v>
      </c>
      <c r="J17" s="25" t="n">
        <v>0</v>
      </c>
      <c r="K17" s="25" t="n">
        <v>0</v>
      </c>
      <c r="L17" s="25" t="n">
        <v>0</v>
      </c>
      <c r="M17" s="25" t="n">
        <v>0</v>
      </c>
      <c r="N17" s="25" t="n">
        <v>0</v>
      </c>
      <c r="O17" s="25" t="n">
        <v>0</v>
      </c>
      <c r="P17" s="25" t="n">
        <v>0</v>
      </c>
      <c r="Q17" s="25" t="n">
        <v>0</v>
      </c>
      <c r="R17" s="25" t="n">
        <v>0</v>
      </c>
      <c r="S17" s="25" t="n">
        <v>0</v>
      </c>
      <c r="T17" s="25" t="n">
        <v>0</v>
      </c>
      <c r="U17" s="25" t="n">
        <v>0</v>
      </c>
      <c r="V17" s="25" t="n">
        <v>0</v>
      </c>
      <c r="W17" s="25" t="n">
        <v>0</v>
      </c>
      <c r="X17" s="25" t="n">
        <v>0</v>
      </c>
      <c r="Y17" s="25" t="n">
        <v>0</v>
      </c>
      <c r="Z17" s="25" t="n">
        <v>0</v>
      </c>
      <c r="AA17" s="25" t="n">
        <v>0</v>
      </c>
      <c r="AB17" s="27" t="n">
        <f aca="false">AC17-SUM(F17:AA17)</f>
        <v>0</v>
      </c>
      <c r="AC17" s="25" t="n">
        <v>0</v>
      </c>
      <c r="AD17" s="56" t="n">
        <f aca="false">SUM(F17:AA17)</f>
        <v>0</v>
      </c>
      <c r="AE17" s="2"/>
    </row>
    <row r="18" customFormat="false" ht="15" hidden="false" customHeight="true" outlineLevel="0" collapsed="false">
      <c r="A18" s="21"/>
      <c r="B18" s="15" t="s">
        <v>74</v>
      </c>
      <c r="C18" s="2"/>
      <c r="D18" s="2"/>
      <c r="E18" s="2"/>
      <c r="F18" s="25" t="n">
        <v>0</v>
      </c>
      <c r="G18" s="25" t="n">
        <v>0</v>
      </c>
      <c r="H18" s="25" t="n">
        <v>0</v>
      </c>
      <c r="I18" s="25" t="n">
        <v>0</v>
      </c>
      <c r="J18" s="25" t="n">
        <v>0</v>
      </c>
      <c r="K18" s="25" t="n">
        <v>0</v>
      </c>
      <c r="L18" s="25" t="n">
        <v>0</v>
      </c>
      <c r="M18" s="25" t="n">
        <v>0</v>
      </c>
      <c r="N18" s="25" t="n">
        <v>0</v>
      </c>
      <c r="O18" s="25" t="n">
        <v>0</v>
      </c>
      <c r="P18" s="25" t="n">
        <v>0</v>
      </c>
      <c r="Q18" s="25" t="n">
        <v>0</v>
      </c>
      <c r="R18" s="25" t="n">
        <v>0</v>
      </c>
      <c r="S18" s="25" t="n">
        <v>0</v>
      </c>
      <c r="T18" s="25" t="n">
        <v>0</v>
      </c>
      <c r="U18" s="25" t="n">
        <v>0</v>
      </c>
      <c r="V18" s="25" t="n">
        <v>0</v>
      </c>
      <c r="W18" s="25" t="n">
        <v>0</v>
      </c>
      <c r="X18" s="25" t="n">
        <v>0</v>
      </c>
      <c r="Y18" s="25" t="n">
        <v>0</v>
      </c>
      <c r="Z18" s="25" t="n">
        <v>0</v>
      </c>
      <c r="AA18" s="25" t="n">
        <v>0</v>
      </c>
      <c r="AB18" s="27" t="n">
        <f aca="false">AC18-SUM(F18:AA18)</f>
        <v>0</v>
      </c>
      <c r="AC18" s="25" t="n">
        <v>0</v>
      </c>
      <c r="AD18" s="56" t="n">
        <f aca="false">SUM(F18:AA18)</f>
        <v>0</v>
      </c>
      <c r="AE18" s="2"/>
    </row>
    <row r="19" customFormat="false" ht="15" hidden="false" customHeight="true" outlineLevel="0" collapsed="false">
      <c r="A19" s="21"/>
      <c r="B19" s="15" t="s">
        <v>48</v>
      </c>
      <c r="C19" s="2"/>
      <c r="D19" s="2"/>
      <c r="E19" s="2"/>
      <c r="F19" s="25" t="n">
        <v>0</v>
      </c>
      <c r="G19" s="25" t="n">
        <v>0</v>
      </c>
      <c r="H19" s="25" t="n">
        <v>0</v>
      </c>
      <c r="I19" s="25" t="n">
        <v>0</v>
      </c>
      <c r="J19" s="25" t="n">
        <v>0</v>
      </c>
      <c r="K19" s="25" t="n">
        <v>0</v>
      </c>
      <c r="L19" s="25" t="n">
        <v>0</v>
      </c>
      <c r="M19" s="25" t="n">
        <v>0</v>
      </c>
      <c r="N19" s="25" t="n">
        <v>0</v>
      </c>
      <c r="O19" s="25" t="n">
        <v>0.1</v>
      </c>
      <c r="P19" s="25" t="n">
        <v>0</v>
      </c>
      <c r="Q19" s="25" t="n">
        <v>0</v>
      </c>
      <c r="R19" s="25" t="n">
        <v>0</v>
      </c>
      <c r="S19" s="25" t="n">
        <v>0</v>
      </c>
      <c r="T19" s="25" t="n">
        <v>0</v>
      </c>
      <c r="U19" s="25" t="n">
        <v>0</v>
      </c>
      <c r="V19" s="25" t="n">
        <v>0</v>
      </c>
      <c r="W19" s="25" t="n">
        <v>0.1</v>
      </c>
      <c r="X19" s="25" t="n">
        <v>0</v>
      </c>
      <c r="Y19" s="25" t="n">
        <v>0</v>
      </c>
      <c r="Z19" s="25" t="n">
        <v>0</v>
      </c>
      <c r="AA19" s="25" t="n">
        <v>0</v>
      </c>
      <c r="AB19" s="27" t="n">
        <f aca="false">AC19-SUM(F19:AA19)</f>
        <v>0</v>
      </c>
      <c r="AC19" s="25" t="n">
        <v>0.2</v>
      </c>
      <c r="AD19" s="56" t="n">
        <f aca="false">SUM(F19:AA19)</f>
        <v>0.2</v>
      </c>
      <c r="AE19" s="2"/>
    </row>
    <row r="20" customFormat="false" ht="15" hidden="false" customHeight="true" outlineLevel="0" collapsed="false">
      <c r="A20" s="21"/>
      <c r="B20" s="15" t="s">
        <v>65</v>
      </c>
      <c r="C20" s="2"/>
      <c r="D20" s="2"/>
      <c r="E20" s="2"/>
      <c r="F20" s="33" t="n">
        <v>0</v>
      </c>
      <c r="G20" s="33" t="n">
        <v>0</v>
      </c>
      <c r="H20" s="33" t="n">
        <v>0</v>
      </c>
      <c r="I20" s="33" t="n">
        <v>0</v>
      </c>
      <c r="J20" s="33" t="n">
        <v>0</v>
      </c>
      <c r="K20" s="33" t="n">
        <v>0</v>
      </c>
      <c r="L20" s="33" t="n">
        <v>0</v>
      </c>
      <c r="M20" s="33" t="n">
        <v>0</v>
      </c>
      <c r="N20" s="33" t="n">
        <v>0</v>
      </c>
      <c r="O20" s="33" t="n">
        <v>0</v>
      </c>
      <c r="P20" s="33" t="n">
        <v>0</v>
      </c>
      <c r="Q20" s="33" t="n">
        <v>0</v>
      </c>
      <c r="R20" s="33" t="n">
        <v>0</v>
      </c>
      <c r="S20" s="33" t="n">
        <v>0</v>
      </c>
      <c r="T20" s="33" t="n">
        <v>0</v>
      </c>
      <c r="U20" s="33" t="n">
        <v>0</v>
      </c>
      <c r="V20" s="33" t="n">
        <v>0</v>
      </c>
      <c r="W20" s="33" t="n">
        <v>0</v>
      </c>
      <c r="X20" s="33" t="n">
        <v>0</v>
      </c>
      <c r="Y20" s="33" t="n">
        <v>0</v>
      </c>
      <c r="Z20" s="33" t="n">
        <v>0</v>
      </c>
      <c r="AA20" s="33" t="n">
        <v>0</v>
      </c>
      <c r="AB20" s="34" t="n">
        <f aca="false">AC20-SUM(F20:AA20)</f>
        <v>0</v>
      </c>
      <c r="AC20" s="33" t="n">
        <v>0</v>
      </c>
      <c r="AD20" s="44" t="n">
        <f aca="false">SUM(F20:AA20)</f>
        <v>0</v>
      </c>
      <c r="AE20" s="2"/>
    </row>
    <row r="21" customFormat="false" ht="3.95" hidden="false" customHeight="true" outlineLevel="0" collapsed="false">
      <c r="A21" s="21"/>
      <c r="B21" s="21"/>
      <c r="C21" s="2"/>
      <c r="D21" s="2"/>
      <c r="E21" s="2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22"/>
      <c r="AE21" s="2"/>
    </row>
    <row r="22" customFormat="false" ht="15" hidden="false" customHeight="true" outlineLevel="0" collapsed="false">
      <c r="A22" s="21"/>
      <c r="B22" s="21"/>
      <c r="C22" s="20" t="s">
        <v>50</v>
      </c>
      <c r="D22" s="2"/>
      <c r="E22" s="2"/>
      <c r="F22" s="37" t="n">
        <f aca="false">SUM(F11:F20)</f>
        <v>0</v>
      </c>
      <c r="G22" s="37" t="n">
        <f aca="false">SUM(G11:G20)</f>
        <v>0.1</v>
      </c>
      <c r="H22" s="37" t="n">
        <f aca="false">SUM(H11:H20)</f>
        <v>0.1</v>
      </c>
      <c r="I22" s="37" t="n">
        <f aca="false">SUM(I11:I20)</f>
        <v>0.4</v>
      </c>
      <c r="J22" s="37" t="n">
        <f aca="false">SUM(J11:J20)</f>
        <v>0.3</v>
      </c>
      <c r="K22" s="37" t="n">
        <f aca="false">SUM(K11:K20)</f>
        <v>0.2</v>
      </c>
      <c r="L22" s="37" t="n">
        <f aca="false">SUM(L11:L20)</f>
        <v>0.2</v>
      </c>
      <c r="M22" s="37" t="n">
        <f aca="false">SUM(M11:M20)</f>
        <v>0.9</v>
      </c>
      <c r="N22" s="37" t="n">
        <f aca="false">SUM(N11:N20)</f>
        <v>47.4</v>
      </c>
      <c r="O22" s="37" t="n">
        <f aca="false">SUM(O11:O20)</f>
        <v>0.7</v>
      </c>
      <c r="P22" s="37" t="n">
        <f aca="false">SUM(P11:P20)</f>
        <v>0.4</v>
      </c>
      <c r="Q22" s="37" t="n">
        <f aca="false">SUM(Q11:Q20)</f>
        <v>0.7</v>
      </c>
      <c r="R22" s="37" t="n">
        <f aca="false">SUM(R11:R20)</f>
        <v>0</v>
      </c>
      <c r="S22" s="37" t="n">
        <f aca="false">SUM(S11:S20)</f>
        <v>0</v>
      </c>
      <c r="T22" s="37" t="n">
        <f aca="false">SUM(T11:T20)</f>
        <v>0</v>
      </c>
      <c r="U22" s="37" t="n">
        <f aca="false">SUM(U11:U20)</f>
        <v>0.5</v>
      </c>
      <c r="V22" s="37" t="n">
        <f aca="false">SUM(V11:V20)</f>
        <v>9</v>
      </c>
      <c r="W22" s="37" t="n">
        <f aca="false">SUM(W11:W20)</f>
        <v>0.5</v>
      </c>
      <c r="X22" s="37" t="n">
        <f aca="false">SUM(X11:X20)</f>
        <v>0.2</v>
      </c>
      <c r="Y22" s="37" t="n">
        <f aca="false">SUM(Y11:Y20)</f>
        <v>0.1</v>
      </c>
      <c r="Z22" s="37" t="n">
        <f aca="false">SUM(Z11:Z20)</f>
        <v>0.9</v>
      </c>
      <c r="AA22" s="37" t="n">
        <f aca="false">SUM(AA11:AA20)</f>
        <v>0.2</v>
      </c>
      <c r="AB22" s="37" t="n">
        <f aca="false">SUM(AB11:AB20)</f>
        <v>1.19999999999999</v>
      </c>
      <c r="AC22" s="37" t="n">
        <f aca="false">SUM(AC11:AC20)</f>
        <v>64</v>
      </c>
      <c r="AD22" s="37" t="n">
        <f aca="false">SUM(AD11:AD20)</f>
        <v>62.8</v>
      </c>
      <c r="AE22" s="2"/>
    </row>
    <row r="23" customFormat="false" ht="15" hidden="false" customHeight="true" outlineLevel="0" collapsed="false">
      <c r="A23" s="21"/>
      <c r="B23" s="2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2"/>
      <c r="AE23" s="2"/>
    </row>
    <row r="24" customFormat="false" ht="15" hidden="false" customHeight="true" outlineLevel="0" collapsed="false">
      <c r="A24" s="20" t="s">
        <v>51</v>
      </c>
      <c r="B24" s="21"/>
      <c r="C24" s="2"/>
      <c r="D24" s="2"/>
      <c r="E24" s="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"/>
    </row>
    <row r="25" customFormat="false" ht="15" hidden="false" customHeight="true" outlineLevel="0" collapsed="false">
      <c r="A25" s="21"/>
      <c r="B25" s="15" t="s">
        <v>52</v>
      </c>
      <c r="C25" s="2"/>
      <c r="D25" s="2"/>
      <c r="E25" s="2"/>
      <c r="F25" s="25" t="n">
        <v>0</v>
      </c>
      <c r="G25" s="25" t="n">
        <v>0.2</v>
      </c>
      <c r="H25" s="25" t="n">
        <v>0</v>
      </c>
      <c r="I25" s="25" t="n">
        <v>0</v>
      </c>
      <c r="J25" s="25" t="n">
        <v>0</v>
      </c>
      <c r="K25" s="25" t="n">
        <v>0</v>
      </c>
      <c r="L25" s="25" t="n">
        <v>0</v>
      </c>
      <c r="M25" s="25" t="n">
        <v>0</v>
      </c>
      <c r="N25" s="25" t="n">
        <v>0</v>
      </c>
      <c r="O25" s="25" t="n">
        <v>0</v>
      </c>
      <c r="P25" s="25" t="n">
        <v>0</v>
      </c>
      <c r="Q25" s="25" t="n">
        <v>0</v>
      </c>
      <c r="R25" s="25" t="n">
        <v>0</v>
      </c>
      <c r="S25" s="25" t="n">
        <v>0</v>
      </c>
      <c r="T25" s="25" t="n">
        <v>2.1</v>
      </c>
      <c r="U25" s="25" t="n">
        <v>0</v>
      </c>
      <c r="V25" s="25" t="n">
        <v>0</v>
      </c>
      <c r="W25" s="25" t="n">
        <v>0</v>
      </c>
      <c r="X25" s="25" t="n">
        <v>0</v>
      </c>
      <c r="Y25" s="25" t="n">
        <v>0</v>
      </c>
      <c r="Z25" s="25" t="n">
        <v>0</v>
      </c>
      <c r="AA25" s="25" t="n">
        <v>0</v>
      </c>
      <c r="AB25" s="27" t="n">
        <f aca="false">AC25-SUM(F25:AA25)</f>
        <v>0</v>
      </c>
      <c r="AC25" s="25" t="n">
        <v>2.3</v>
      </c>
      <c r="AD25" s="56" t="n">
        <f aca="false">SUM(F25:AA25)</f>
        <v>2.3</v>
      </c>
      <c r="AE25" s="2"/>
    </row>
    <row r="26" customFormat="false" ht="15" hidden="false" customHeight="true" outlineLevel="0" collapsed="false">
      <c r="A26" s="21"/>
      <c r="B26" s="15"/>
      <c r="C26" s="15" t="s">
        <v>53</v>
      </c>
      <c r="D26" s="15"/>
      <c r="E26" s="2"/>
      <c r="F26" s="25" t="n">
        <v>0</v>
      </c>
      <c r="G26" s="25" t="n">
        <v>0</v>
      </c>
      <c r="H26" s="25" t="n">
        <v>0</v>
      </c>
      <c r="I26" s="25" t="n">
        <v>0</v>
      </c>
      <c r="J26" s="25" t="n">
        <v>0</v>
      </c>
      <c r="K26" s="25" t="n">
        <v>0</v>
      </c>
      <c r="L26" s="25" t="n">
        <v>0</v>
      </c>
      <c r="M26" s="25" t="n">
        <v>0</v>
      </c>
      <c r="N26" s="25" t="n">
        <v>0</v>
      </c>
      <c r="O26" s="25" t="n">
        <v>0</v>
      </c>
      <c r="P26" s="25" t="n">
        <v>0</v>
      </c>
      <c r="Q26" s="25" t="n">
        <v>0</v>
      </c>
      <c r="R26" s="25" t="n">
        <v>0</v>
      </c>
      <c r="S26" s="25" t="n">
        <v>0</v>
      </c>
      <c r="T26" s="25" t="n">
        <v>0</v>
      </c>
      <c r="U26" s="25" t="n">
        <v>0</v>
      </c>
      <c r="V26" s="25" t="n">
        <v>0</v>
      </c>
      <c r="W26" s="25" t="n">
        <v>0</v>
      </c>
      <c r="X26" s="25" t="n">
        <v>0</v>
      </c>
      <c r="Y26" s="25" t="n">
        <v>0</v>
      </c>
      <c r="Z26" s="25" t="n">
        <v>0</v>
      </c>
      <c r="AA26" s="25" t="n">
        <v>0</v>
      </c>
      <c r="AB26" s="27" t="n">
        <f aca="false">AC26-SUM(F26:AA26)</f>
        <v>0.6</v>
      </c>
      <c r="AC26" s="25" t="n">
        <v>0.6</v>
      </c>
      <c r="AD26" s="56" t="n">
        <f aca="false">SUM(F26:AA26)</f>
        <v>0</v>
      </c>
      <c r="AE26" s="2"/>
    </row>
    <row r="27" customFormat="false" ht="15" hidden="false" customHeight="true" outlineLevel="0" collapsed="false">
      <c r="A27" s="21"/>
      <c r="B27" s="15"/>
      <c r="C27" s="15" t="s">
        <v>54</v>
      </c>
      <c r="D27" s="15"/>
      <c r="E27" s="2"/>
      <c r="F27" s="25" t="n">
        <v>0</v>
      </c>
      <c r="G27" s="25" t="n">
        <v>0</v>
      </c>
      <c r="H27" s="25" t="n">
        <v>0</v>
      </c>
      <c r="I27" s="25" t="n">
        <v>0</v>
      </c>
      <c r="J27" s="25" t="n">
        <v>0</v>
      </c>
      <c r="K27" s="25" t="n">
        <v>0</v>
      </c>
      <c r="L27" s="25" t="n">
        <v>0</v>
      </c>
      <c r="M27" s="25" t="n">
        <v>0</v>
      </c>
      <c r="N27" s="25" t="n">
        <v>0</v>
      </c>
      <c r="O27" s="25" t="n">
        <v>0</v>
      </c>
      <c r="P27" s="25" t="n">
        <v>0</v>
      </c>
      <c r="Q27" s="25" t="n">
        <v>0</v>
      </c>
      <c r="R27" s="25" t="n">
        <v>0</v>
      </c>
      <c r="S27" s="25" t="n">
        <v>0</v>
      </c>
      <c r="T27" s="25" t="n">
        <v>0</v>
      </c>
      <c r="U27" s="25" t="n">
        <v>0</v>
      </c>
      <c r="V27" s="25" t="n">
        <v>0</v>
      </c>
      <c r="W27" s="25" t="n">
        <v>0</v>
      </c>
      <c r="X27" s="25" t="n">
        <v>0</v>
      </c>
      <c r="Y27" s="25" t="n">
        <v>0</v>
      </c>
      <c r="Z27" s="25" t="n">
        <v>0</v>
      </c>
      <c r="AA27" s="25" t="n">
        <v>0</v>
      </c>
      <c r="AB27" s="27" t="n">
        <f aca="false">AC27-SUM(F27:AA27)</f>
        <v>0</v>
      </c>
      <c r="AC27" s="25" t="n">
        <v>0</v>
      </c>
      <c r="AD27" s="56" t="n">
        <f aca="false">SUM(F27:AA27)</f>
        <v>0</v>
      </c>
      <c r="AE27" s="2"/>
    </row>
    <row r="28" customFormat="false" ht="15" hidden="false" customHeight="true" outlineLevel="0" collapsed="false">
      <c r="A28" s="21"/>
      <c r="B28" s="15"/>
      <c r="C28" s="15" t="s">
        <v>55</v>
      </c>
      <c r="D28" s="15"/>
      <c r="E28" s="2"/>
      <c r="F28" s="25" t="n">
        <v>0</v>
      </c>
      <c r="G28" s="25" t="n">
        <v>0</v>
      </c>
      <c r="H28" s="25" t="n">
        <v>0</v>
      </c>
      <c r="I28" s="25" t="n">
        <v>0</v>
      </c>
      <c r="J28" s="26" t="n">
        <v>0.2</v>
      </c>
      <c r="K28" s="25" t="n">
        <v>0</v>
      </c>
      <c r="L28" s="25" t="n">
        <v>0</v>
      </c>
      <c r="M28" s="26" t="n">
        <f aca="false">0.2+0.3</f>
        <v>0.5</v>
      </c>
      <c r="N28" s="26" t="n">
        <f aca="false">0.4+1.5</f>
        <v>1.9</v>
      </c>
      <c r="O28" s="25" t="n">
        <v>0</v>
      </c>
      <c r="P28" s="25" t="n">
        <v>0</v>
      </c>
      <c r="Q28" s="25" t="n">
        <v>0</v>
      </c>
      <c r="R28" s="25" t="n">
        <v>0</v>
      </c>
      <c r="S28" s="25" t="n">
        <v>0</v>
      </c>
      <c r="T28" s="25" t="n">
        <v>0</v>
      </c>
      <c r="U28" s="26" t="n">
        <f aca="false">0.3+0.1</f>
        <v>0.4</v>
      </c>
      <c r="V28" s="26" t="n">
        <f aca="false">5.4+1.9</f>
        <v>7.3</v>
      </c>
      <c r="W28" s="26" t="n">
        <f aca="false">0.8+0.2</f>
        <v>1</v>
      </c>
      <c r="X28" s="25" t="n">
        <v>0</v>
      </c>
      <c r="Y28" s="25" t="n">
        <v>0</v>
      </c>
      <c r="Z28" s="26" t="n">
        <f aca="false">0.3+0.6</f>
        <v>0.9</v>
      </c>
      <c r="AA28" s="26" t="n">
        <f aca="false">0.1+0.1</f>
        <v>0.2</v>
      </c>
      <c r="AB28" s="27" t="n">
        <f aca="false">AC28-SUM(F28:AA28)</f>
        <v>0.0999999999999996</v>
      </c>
      <c r="AC28" s="25" t="n">
        <v>12.5</v>
      </c>
      <c r="AD28" s="56" t="n">
        <f aca="false">SUM(F28:AA28)</f>
        <v>12.4</v>
      </c>
      <c r="AE28" s="2"/>
    </row>
    <row r="29" customFormat="false" ht="15" hidden="false" customHeight="true" outlineLevel="0" collapsed="false">
      <c r="A29" s="21"/>
      <c r="B29" s="15" t="s">
        <v>56</v>
      </c>
      <c r="C29" s="2"/>
      <c r="D29" s="2"/>
      <c r="E29" s="2"/>
      <c r="F29" s="25" t="n">
        <v>0</v>
      </c>
      <c r="G29" s="25" t="n">
        <v>0</v>
      </c>
      <c r="H29" s="25" t="n">
        <v>0</v>
      </c>
      <c r="I29" s="25" t="n">
        <v>0</v>
      </c>
      <c r="J29" s="25" t="n">
        <v>0</v>
      </c>
      <c r="K29" s="25" t="n">
        <v>0</v>
      </c>
      <c r="L29" s="25" t="n">
        <v>0</v>
      </c>
      <c r="M29" s="25" t="n">
        <v>0.1</v>
      </c>
      <c r="N29" s="25" t="n">
        <v>0</v>
      </c>
      <c r="O29" s="25" t="n">
        <v>0</v>
      </c>
      <c r="P29" s="25" t="n">
        <v>0</v>
      </c>
      <c r="Q29" s="25" t="n">
        <v>0</v>
      </c>
      <c r="R29" s="25" t="n">
        <v>0</v>
      </c>
      <c r="S29" s="25" t="n">
        <v>0</v>
      </c>
      <c r="T29" s="25" t="n">
        <v>0</v>
      </c>
      <c r="U29" s="25" t="n">
        <v>0</v>
      </c>
      <c r="V29" s="25" t="n">
        <v>0</v>
      </c>
      <c r="W29" s="25" t="n">
        <v>0</v>
      </c>
      <c r="X29" s="25" t="n">
        <v>0</v>
      </c>
      <c r="Y29" s="25" t="n">
        <v>0</v>
      </c>
      <c r="Z29" s="25" t="n">
        <v>0</v>
      </c>
      <c r="AA29" s="25" t="n">
        <v>0</v>
      </c>
      <c r="AB29" s="27" t="n">
        <f aca="false">AC29-SUM(F29:AA29)</f>
        <v>0</v>
      </c>
      <c r="AC29" s="25" t="n">
        <v>0.1</v>
      </c>
      <c r="AD29" s="56" t="n">
        <f aca="false">SUM(F29:AA29)</f>
        <v>0.1</v>
      </c>
      <c r="AE29" s="2"/>
    </row>
    <row r="30" customFormat="false" ht="15" hidden="false" customHeight="true" outlineLevel="0" collapsed="false">
      <c r="A30" s="21"/>
      <c r="B30" s="15" t="s">
        <v>57</v>
      </c>
      <c r="C30" s="2"/>
      <c r="D30" s="2"/>
      <c r="E30" s="2"/>
      <c r="F30" s="25" t="n">
        <v>0</v>
      </c>
      <c r="G30" s="25" t="n">
        <v>0</v>
      </c>
      <c r="H30" s="25" t="n">
        <v>0</v>
      </c>
      <c r="I30" s="25" t="n">
        <v>0.1</v>
      </c>
      <c r="J30" s="25" t="n">
        <v>0.1</v>
      </c>
      <c r="K30" s="25" t="n">
        <v>0.1</v>
      </c>
      <c r="L30" s="25" t="n">
        <v>0</v>
      </c>
      <c r="M30" s="25" t="n">
        <v>0.1</v>
      </c>
      <c r="N30" s="25" t="n">
        <v>0</v>
      </c>
      <c r="O30" s="25" t="n">
        <v>0.1</v>
      </c>
      <c r="P30" s="25" t="n">
        <v>0.2</v>
      </c>
      <c r="Q30" s="25" t="n">
        <v>0.2</v>
      </c>
      <c r="R30" s="25" t="n">
        <v>0</v>
      </c>
      <c r="S30" s="25" t="n">
        <v>0.1</v>
      </c>
      <c r="T30" s="25" t="n">
        <v>0.2</v>
      </c>
      <c r="U30" s="25" t="n">
        <v>0.1</v>
      </c>
      <c r="V30" s="25" t="n">
        <v>0.1</v>
      </c>
      <c r="W30" s="25" t="n">
        <v>0</v>
      </c>
      <c r="X30" s="25" t="n">
        <v>0.3</v>
      </c>
      <c r="Y30" s="25" t="n">
        <v>0.1</v>
      </c>
      <c r="Z30" s="25" t="n">
        <v>0.1</v>
      </c>
      <c r="AA30" s="25" t="n">
        <v>0.2</v>
      </c>
      <c r="AB30" s="27" t="n">
        <f aca="false">AC30-SUM(F30:AA30)</f>
        <v>0.1</v>
      </c>
      <c r="AC30" s="25" t="n">
        <v>2.2</v>
      </c>
      <c r="AD30" s="56" t="n">
        <f aca="false">SUM(F30:AA30)</f>
        <v>2.1</v>
      </c>
      <c r="AE30" s="2"/>
    </row>
    <row r="31" customFormat="false" ht="15" hidden="false" customHeight="true" outlineLevel="0" collapsed="false">
      <c r="A31" s="21"/>
      <c r="B31" s="15"/>
      <c r="C31" s="15" t="s">
        <v>58</v>
      </c>
      <c r="D31" s="2"/>
      <c r="E31" s="5"/>
      <c r="F31" s="25" t="n">
        <v>0</v>
      </c>
      <c r="G31" s="25" t="n">
        <v>0</v>
      </c>
      <c r="H31" s="25" t="n">
        <v>0</v>
      </c>
      <c r="I31" s="25" t="n">
        <v>0</v>
      </c>
      <c r="J31" s="25" t="n">
        <v>0</v>
      </c>
      <c r="K31" s="25" t="n">
        <v>0</v>
      </c>
      <c r="L31" s="25" t="n">
        <v>0</v>
      </c>
      <c r="M31" s="25" t="n">
        <v>0</v>
      </c>
      <c r="N31" s="25" t="n">
        <v>0</v>
      </c>
      <c r="O31" s="25" t="n">
        <v>0</v>
      </c>
      <c r="P31" s="25" t="n">
        <v>0</v>
      </c>
      <c r="Q31" s="25" t="n">
        <v>0</v>
      </c>
      <c r="R31" s="25" t="n">
        <v>0</v>
      </c>
      <c r="S31" s="25" t="n">
        <v>0</v>
      </c>
      <c r="T31" s="25" t="n">
        <v>0</v>
      </c>
      <c r="U31" s="25" t="n">
        <v>0</v>
      </c>
      <c r="V31" s="25" t="n">
        <v>0</v>
      </c>
      <c r="W31" s="25" t="n">
        <v>0</v>
      </c>
      <c r="X31" s="25" t="n">
        <v>0</v>
      </c>
      <c r="Y31" s="25" t="n">
        <v>0</v>
      </c>
      <c r="Z31" s="25" t="n">
        <v>0</v>
      </c>
      <c r="AA31" s="25" t="n">
        <v>0</v>
      </c>
      <c r="AB31" s="27" t="n">
        <f aca="false">AC31-SUM(F31:AA31)</f>
        <v>0</v>
      </c>
      <c r="AC31" s="25" t="n">
        <v>0</v>
      </c>
      <c r="AD31" s="56" t="n">
        <f aca="false">SUM(F31:AA31)</f>
        <v>0</v>
      </c>
      <c r="AE31" s="2"/>
    </row>
    <row r="32" customFormat="false" ht="15" hidden="false" customHeight="true" outlineLevel="0" collapsed="false">
      <c r="A32" s="21"/>
      <c r="B32" s="15"/>
      <c r="C32" s="15" t="s">
        <v>136</v>
      </c>
      <c r="D32" s="2"/>
      <c r="E32" s="2"/>
      <c r="F32" s="25" t="n">
        <v>0</v>
      </c>
      <c r="G32" s="25" t="n">
        <v>0</v>
      </c>
      <c r="H32" s="25" t="n">
        <v>0</v>
      </c>
      <c r="I32" s="25" t="n">
        <v>0</v>
      </c>
      <c r="J32" s="25" t="n">
        <v>0</v>
      </c>
      <c r="K32" s="25" t="n">
        <v>0</v>
      </c>
      <c r="L32" s="25" t="n">
        <v>0</v>
      </c>
      <c r="M32" s="25" t="n">
        <v>0</v>
      </c>
      <c r="N32" s="25" t="n">
        <v>0</v>
      </c>
      <c r="O32" s="25" t="n">
        <v>0</v>
      </c>
      <c r="P32" s="25" t="n">
        <v>0</v>
      </c>
      <c r="Q32" s="25" t="n">
        <v>0</v>
      </c>
      <c r="R32" s="25" t="n">
        <v>0</v>
      </c>
      <c r="S32" s="25" t="n">
        <v>0</v>
      </c>
      <c r="T32" s="25" t="n">
        <v>0</v>
      </c>
      <c r="U32" s="25" t="n">
        <v>0</v>
      </c>
      <c r="V32" s="25" t="n">
        <v>0</v>
      </c>
      <c r="W32" s="25" t="n">
        <v>0</v>
      </c>
      <c r="X32" s="25" t="n">
        <v>0</v>
      </c>
      <c r="Y32" s="25" t="n">
        <v>0</v>
      </c>
      <c r="Z32" s="25" t="n">
        <v>0</v>
      </c>
      <c r="AA32" s="25" t="n">
        <v>0</v>
      </c>
      <c r="AB32" s="27" t="n">
        <f aca="false">AC32-SUM(F32:AA32)</f>
        <v>0</v>
      </c>
      <c r="AC32" s="25" t="n">
        <v>0</v>
      </c>
      <c r="AD32" s="56" t="n">
        <f aca="false">SUM(F32:AA32)</f>
        <v>0</v>
      </c>
      <c r="AE32" s="2"/>
    </row>
    <row r="33" customFormat="false" ht="15" hidden="false" customHeight="true" outlineLevel="0" collapsed="false">
      <c r="A33" s="21"/>
      <c r="B33" s="15" t="s">
        <v>60</v>
      </c>
      <c r="C33" s="2"/>
      <c r="D33" s="2"/>
      <c r="E33" s="2"/>
      <c r="F33" s="25" t="n">
        <v>0</v>
      </c>
      <c r="G33" s="25" t="n">
        <v>0</v>
      </c>
      <c r="H33" s="25" t="n">
        <v>0</v>
      </c>
      <c r="I33" s="25" t="n">
        <v>0</v>
      </c>
      <c r="J33" s="25" t="n">
        <v>0</v>
      </c>
      <c r="K33" s="25" t="n">
        <v>0</v>
      </c>
      <c r="L33" s="25" t="n">
        <v>0</v>
      </c>
      <c r="M33" s="25" t="n">
        <v>0</v>
      </c>
      <c r="N33" s="25" t="n">
        <v>0</v>
      </c>
      <c r="O33" s="25" t="n">
        <v>0</v>
      </c>
      <c r="P33" s="25" t="n">
        <v>0</v>
      </c>
      <c r="Q33" s="25" t="n">
        <v>0</v>
      </c>
      <c r="R33" s="25" t="n">
        <v>0</v>
      </c>
      <c r="S33" s="25" t="n">
        <v>0</v>
      </c>
      <c r="T33" s="25" t="n">
        <v>0</v>
      </c>
      <c r="U33" s="25" t="n">
        <v>0</v>
      </c>
      <c r="V33" s="25" t="n">
        <v>0</v>
      </c>
      <c r="W33" s="25" t="n">
        <v>0.9</v>
      </c>
      <c r="X33" s="25" t="n">
        <v>0.3</v>
      </c>
      <c r="Y33" s="25" t="n">
        <v>1</v>
      </c>
      <c r="Z33" s="25" t="n">
        <v>0.4</v>
      </c>
      <c r="AA33" s="25" t="n">
        <v>0.4</v>
      </c>
      <c r="AB33" s="27" t="n">
        <f aca="false">AC33-SUM(F33:AA33)</f>
        <v>0</v>
      </c>
      <c r="AC33" s="25" t="n">
        <v>3</v>
      </c>
      <c r="AD33" s="56" t="n">
        <f aca="false">SUM(F33:AA33)</f>
        <v>3</v>
      </c>
      <c r="AE33" s="2"/>
    </row>
    <row r="34" customFormat="false" ht="15" hidden="false" customHeight="true" outlineLevel="0" collapsed="false">
      <c r="A34" s="21"/>
      <c r="B34" s="15" t="s">
        <v>137</v>
      </c>
      <c r="C34" s="2"/>
      <c r="D34" s="2"/>
      <c r="E34" s="2"/>
      <c r="F34" s="25" t="n">
        <v>0</v>
      </c>
      <c r="G34" s="25" t="n">
        <v>0</v>
      </c>
      <c r="H34" s="25" t="n">
        <v>0.1</v>
      </c>
      <c r="I34" s="25" t="n">
        <v>0.1</v>
      </c>
      <c r="J34" s="25" t="n">
        <v>0.1</v>
      </c>
      <c r="K34" s="25" t="n">
        <v>0.1</v>
      </c>
      <c r="L34" s="25" t="n">
        <v>0.1</v>
      </c>
      <c r="M34" s="25" t="n">
        <v>0.1</v>
      </c>
      <c r="N34" s="25" t="n">
        <v>0.1</v>
      </c>
      <c r="O34" s="25" t="n">
        <v>0.1</v>
      </c>
      <c r="P34" s="25" t="n">
        <v>0.1</v>
      </c>
      <c r="Q34" s="25" t="n">
        <v>1.1</v>
      </c>
      <c r="R34" s="25" t="n">
        <v>0.2</v>
      </c>
      <c r="S34" s="25" t="n">
        <v>0.2</v>
      </c>
      <c r="T34" s="25" t="n">
        <v>0.1</v>
      </c>
      <c r="U34" s="25" t="n">
        <v>0.1</v>
      </c>
      <c r="V34" s="25" t="n">
        <v>0.1</v>
      </c>
      <c r="W34" s="25" t="n">
        <v>0.1</v>
      </c>
      <c r="X34" s="25" t="n">
        <v>0.5</v>
      </c>
      <c r="Y34" s="25" t="n">
        <v>0.1</v>
      </c>
      <c r="Z34" s="25" t="n">
        <v>0.2</v>
      </c>
      <c r="AA34" s="25" t="n">
        <v>0.4</v>
      </c>
      <c r="AB34" s="27" t="n">
        <f aca="false">AC34-SUM(F34:AA34)</f>
        <v>1</v>
      </c>
      <c r="AC34" s="25" t="n">
        <v>5</v>
      </c>
      <c r="AD34" s="56" t="n">
        <f aca="false">SUM(F34:AA34)</f>
        <v>4</v>
      </c>
      <c r="AE34" s="2"/>
    </row>
    <row r="35" customFormat="false" ht="15" hidden="false" customHeight="true" outlineLevel="0" collapsed="false">
      <c r="A35" s="21"/>
      <c r="B35" s="15" t="s">
        <v>62</v>
      </c>
      <c r="C35" s="2"/>
      <c r="D35" s="2"/>
      <c r="E35" s="2"/>
      <c r="F35" s="25" t="n">
        <v>0</v>
      </c>
      <c r="G35" s="25" t="n">
        <v>0</v>
      </c>
      <c r="H35" s="25" t="n">
        <v>0</v>
      </c>
      <c r="I35" s="25" t="n">
        <v>0</v>
      </c>
      <c r="J35" s="25" t="n">
        <v>0</v>
      </c>
      <c r="K35" s="25" t="n">
        <v>0</v>
      </c>
      <c r="L35" s="25" t="n">
        <v>0</v>
      </c>
      <c r="M35" s="25" t="n">
        <v>0</v>
      </c>
      <c r="N35" s="25" t="n">
        <v>0</v>
      </c>
      <c r="O35" s="25" t="n">
        <v>0</v>
      </c>
      <c r="P35" s="25" t="n">
        <v>0</v>
      </c>
      <c r="Q35" s="25" t="n">
        <v>5.1</v>
      </c>
      <c r="R35" s="25" t="n">
        <v>0</v>
      </c>
      <c r="S35" s="25" t="n">
        <v>0</v>
      </c>
      <c r="T35" s="25" t="n">
        <v>0</v>
      </c>
      <c r="U35" s="25" t="n">
        <v>0</v>
      </c>
      <c r="V35" s="25" t="n">
        <v>0</v>
      </c>
      <c r="W35" s="25" t="n">
        <v>0</v>
      </c>
      <c r="X35" s="25" t="n">
        <v>0</v>
      </c>
      <c r="Y35" s="25" t="n">
        <v>0</v>
      </c>
      <c r="Z35" s="25" t="n">
        <v>0</v>
      </c>
      <c r="AA35" s="25" t="n">
        <v>0</v>
      </c>
      <c r="AB35" s="27" t="n">
        <f aca="false">AC35-SUM(F35:AA35)</f>
        <v>0</v>
      </c>
      <c r="AC35" s="25" t="n">
        <v>5.1</v>
      </c>
      <c r="AD35" s="56" t="n">
        <f aca="false">SUM(F35:AA35)</f>
        <v>5.1</v>
      </c>
      <c r="AE35" s="2"/>
    </row>
    <row r="36" customFormat="false" ht="15" hidden="false" customHeight="true" outlineLevel="0" collapsed="false">
      <c r="A36" s="21"/>
      <c r="B36" s="15" t="s">
        <v>138</v>
      </c>
      <c r="C36" s="2"/>
      <c r="D36" s="2"/>
      <c r="E36" s="2"/>
      <c r="F36" s="25" t="n">
        <v>0</v>
      </c>
      <c r="G36" s="25" t="n">
        <v>0</v>
      </c>
      <c r="H36" s="25" t="n">
        <v>0</v>
      </c>
      <c r="I36" s="25" t="n">
        <v>0</v>
      </c>
      <c r="J36" s="25" t="n">
        <v>0</v>
      </c>
      <c r="K36" s="25" t="n">
        <v>0</v>
      </c>
      <c r="L36" s="25" t="n">
        <v>0</v>
      </c>
      <c r="M36" s="25" t="n">
        <v>0</v>
      </c>
      <c r="N36" s="25" t="n">
        <v>0</v>
      </c>
      <c r="O36" s="25" t="n">
        <v>0</v>
      </c>
      <c r="P36" s="25" t="n">
        <v>0</v>
      </c>
      <c r="Q36" s="25" t="n">
        <v>0</v>
      </c>
      <c r="R36" s="25" t="n">
        <v>0</v>
      </c>
      <c r="S36" s="25" t="n">
        <v>0</v>
      </c>
      <c r="T36" s="25" t="n">
        <v>0</v>
      </c>
      <c r="U36" s="25" t="n">
        <v>0</v>
      </c>
      <c r="V36" s="25" t="n">
        <v>0</v>
      </c>
      <c r="W36" s="25" t="n">
        <v>0</v>
      </c>
      <c r="X36" s="25" t="n">
        <v>0</v>
      </c>
      <c r="Y36" s="25" t="n">
        <v>0</v>
      </c>
      <c r="Z36" s="25" t="n">
        <v>0</v>
      </c>
      <c r="AA36" s="25" t="n">
        <v>0</v>
      </c>
      <c r="AB36" s="27" t="n">
        <f aca="false">AC36-SUM(F36:AA36)</f>
        <v>0</v>
      </c>
      <c r="AC36" s="25" t="n">
        <v>0</v>
      </c>
      <c r="AD36" s="56" t="n">
        <f aca="false">SUM(F36:AA36)</f>
        <v>0</v>
      </c>
      <c r="AE36" s="2"/>
    </row>
    <row r="37" customFormat="false" ht="15" hidden="false" customHeight="true" outlineLevel="0" collapsed="false">
      <c r="A37" s="21"/>
      <c r="B37" s="15" t="s">
        <v>138</v>
      </c>
      <c r="C37" s="2"/>
      <c r="D37" s="2"/>
      <c r="E37" s="2"/>
      <c r="F37" s="25" t="n">
        <v>0</v>
      </c>
      <c r="G37" s="25" t="n">
        <v>0</v>
      </c>
      <c r="H37" s="25" t="n">
        <v>0</v>
      </c>
      <c r="I37" s="25" t="n">
        <v>0</v>
      </c>
      <c r="J37" s="25" t="n">
        <v>0</v>
      </c>
      <c r="K37" s="25" t="n">
        <v>0</v>
      </c>
      <c r="L37" s="25" t="n">
        <v>0</v>
      </c>
      <c r="M37" s="25" t="n">
        <v>0</v>
      </c>
      <c r="N37" s="25" t="n">
        <v>0</v>
      </c>
      <c r="O37" s="25" t="n">
        <v>0</v>
      </c>
      <c r="P37" s="25" t="n">
        <v>0</v>
      </c>
      <c r="Q37" s="25" t="n">
        <v>0</v>
      </c>
      <c r="R37" s="25" t="n">
        <v>0</v>
      </c>
      <c r="S37" s="25" t="n">
        <v>0</v>
      </c>
      <c r="T37" s="25" t="n">
        <v>0</v>
      </c>
      <c r="U37" s="25" t="n">
        <v>0</v>
      </c>
      <c r="V37" s="25" t="n">
        <v>0</v>
      </c>
      <c r="W37" s="25" t="n">
        <v>0</v>
      </c>
      <c r="X37" s="25" t="n">
        <v>0</v>
      </c>
      <c r="Y37" s="25" t="n">
        <v>0</v>
      </c>
      <c r="Z37" s="25" t="n">
        <v>0</v>
      </c>
      <c r="AA37" s="25" t="n">
        <v>0</v>
      </c>
      <c r="AB37" s="27" t="n">
        <f aca="false">AC37-SUM(F37:AA37)</f>
        <v>0</v>
      </c>
      <c r="AC37" s="25" t="n">
        <v>0</v>
      </c>
      <c r="AD37" s="56" t="n">
        <f aca="false">SUM(F37:AA37)</f>
        <v>0</v>
      </c>
      <c r="AE37" s="2"/>
    </row>
    <row r="38" customFormat="false" ht="15" hidden="false" customHeight="true" outlineLevel="0" collapsed="false">
      <c r="A38" s="21"/>
      <c r="B38" s="15" t="s">
        <v>138</v>
      </c>
      <c r="C38" s="2"/>
      <c r="D38" s="2"/>
      <c r="E38" s="2"/>
      <c r="F38" s="25" t="n">
        <v>0</v>
      </c>
      <c r="G38" s="25" t="n">
        <v>0</v>
      </c>
      <c r="H38" s="25" t="n">
        <v>0</v>
      </c>
      <c r="I38" s="25" t="n">
        <v>0</v>
      </c>
      <c r="J38" s="25" t="n">
        <v>0</v>
      </c>
      <c r="K38" s="25" t="n">
        <v>0</v>
      </c>
      <c r="L38" s="25" t="n">
        <v>0</v>
      </c>
      <c r="M38" s="25" t="n">
        <v>0</v>
      </c>
      <c r="N38" s="25" t="n">
        <v>0</v>
      </c>
      <c r="O38" s="25" t="n">
        <v>0</v>
      </c>
      <c r="P38" s="25" t="n">
        <v>0</v>
      </c>
      <c r="Q38" s="25" t="n">
        <v>0</v>
      </c>
      <c r="R38" s="25" t="n">
        <v>0</v>
      </c>
      <c r="S38" s="25" t="n">
        <v>0</v>
      </c>
      <c r="T38" s="25" t="n">
        <v>0</v>
      </c>
      <c r="U38" s="25" t="n">
        <v>0</v>
      </c>
      <c r="V38" s="25" t="n">
        <v>0</v>
      </c>
      <c r="W38" s="25" t="n">
        <v>0</v>
      </c>
      <c r="X38" s="25" t="n">
        <v>0</v>
      </c>
      <c r="Y38" s="25" t="n">
        <v>0</v>
      </c>
      <c r="Z38" s="25" t="n">
        <v>0</v>
      </c>
      <c r="AA38" s="25" t="n">
        <v>0</v>
      </c>
      <c r="AB38" s="27" t="n">
        <f aca="false">AC38-SUM(F38:AA38)</f>
        <v>0</v>
      </c>
      <c r="AC38" s="25" t="n">
        <v>0</v>
      </c>
      <c r="AD38" s="56" t="n">
        <f aca="false">SUM(F38:AA38)</f>
        <v>0</v>
      </c>
      <c r="AE38" s="2"/>
    </row>
    <row r="39" customFormat="false" ht="15" hidden="false" customHeight="true" outlineLevel="0" collapsed="false">
      <c r="A39" s="21"/>
      <c r="B39" s="15" t="s">
        <v>65</v>
      </c>
      <c r="C39" s="2"/>
      <c r="D39" s="2"/>
      <c r="E39" s="2"/>
      <c r="F39" s="39" t="n">
        <v>0</v>
      </c>
      <c r="G39" s="39" t="n">
        <v>0</v>
      </c>
      <c r="H39" s="39" t="n">
        <v>0</v>
      </c>
      <c r="I39" s="39" t="n">
        <v>0</v>
      </c>
      <c r="J39" s="39" t="n">
        <v>0</v>
      </c>
      <c r="K39" s="39" t="n">
        <v>0</v>
      </c>
      <c r="L39" s="39" t="n">
        <v>0</v>
      </c>
      <c r="M39" s="39" t="n">
        <v>0</v>
      </c>
      <c r="N39" s="39" t="n">
        <v>0</v>
      </c>
      <c r="O39" s="39" t="n">
        <v>0</v>
      </c>
      <c r="P39" s="39" t="n">
        <v>0</v>
      </c>
      <c r="Q39" s="39" t="n">
        <v>0</v>
      </c>
      <c r="R39" s="39" t="n">
        <v>0</v>
      </c>
      <c r="S39" s="39" t="n">
        <v>0</v>
      </c>
      <c r="T39" s="39" t="n">
        <v>0</v>
      </c>
      <c r="U39" s="39" t="n">
        <v>0</v>
      </c>
      <c r="V39" s="39" t="n">
        <v>0</v>
      </c>
      <c r="W39" s="39" t="n">
        <v>0</v>
      </c>
      <c r="X39" s="39" t="n">
        <v>0</v>
      </c>
      <c r="Y39" s="39" t="n">
        <v>0</v>
      </c>
      <c r="Z39" s="39" t="n">
        <v>0</v>
      </c>
      <c r="AA39" s="39" t="n">
        <v>0</v>
      </c>
      <c r="AB39" s="34" t="n">
        <f aca="false">AC39-SUM(F39:AA39)</f>
        <v>0</v>
      </c>
      <c r="AC39" s="33" t="n">
        <v>0</v>
      </c>
      <c r="AD39" s="44" t="n">
        <f aca="false">SUM(F39:AA39)</f>
        <v>0</v>
      </c>
      <c r="AE39" s="2"/>
    </row>
    <row r="40" customFormat="false" ht="3.95" hidden="false" customHeight="true" outlineLevel="0" collapsed="false">
      <c r="A40" s="21"/>
      <c r="B40" s="2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2"/>
      <c r="AE40" s="2"/>
    </row>
    <row r="41" customFormat="false" ht="15" hidden="false" customHeight="true" outlineLevel="0" collapsed="false">
      <c r="A41" s="21"/>
      <c r="B41" s="21"/>
      <c r="C41" s="20" t="s">
        <v>66</v>
      </c>
      <c r="D41" s="2"/>
      <c r="E41" s="2"/>
      <c r="F41" s="37" t="n">
        <f aca="false">SUM(F25:F39)</f>
        <v>0</v>
      </c>
      <c r="G41" s="37" t="n">
        <f aca="false">SUM(G25:G39)</f>
        <v>0.2</v>
      </c>
      <c r="H41" s="37" t="n">
        <f aca="false">SUM(H25:H39)</f>
        <v>0.1</v>
      </c>
      <c r="I41" s="37" t="n">
        <f aca="false">SUM(I25:I39)</f>
        <v>0.2</v>
      </c>
      <c r="J41" s="37" t="n">
        <f aca="false">SUM(J25:J39)</f>
        <v>0.4</v>
      </c>
      <c r="K41" s="37" t="n">
        <f aca="false">SUM(K25:K39)</f>
        <v>0.2</v>
      </c>
      <c r="L41" s="37" t="n">
        <f aca="false">SUM(L25:L39)</f>
        <v>0.1</v>
      </c>
      <c r="M41" s="37" t="n">
        <f aca="false">SUM(M25:M39)</f>
        <v>0.8</v>
      </c>
      <c r="N41" s="37" t="n">
        <f aca="false">SUM(N25:N39)</f>
        <v>2</v>
      </c>
      <c r="O41" s="37" t="n">
        <f aca="false">SUM(O25:O39)</f>
        <v>0.2</v>
      </c>
      <c r="P41" s="37" t="n">
        <f aca="false">SUM(P25:P39)</f>
        <v>0.3</v>
      </c>
      <c r="Q41" s="37" t="n">
        <f aca="false">SUM(Q25:Q39)</f>
        <v>6.4</v>
      </c>
      <c r="R41" s="37" t="n">
        <f aca="false">SUM(R25:R39)</f>
        <v>0.2</v>
      </c>
      <c r="S41" s="37" t="n">
        <f aca="false">SUM(S25:S39)</f>
        <v>0.3</v>
      </c>
      <c r="T41" s="37" t="n">
        <f aca="false">SUM(T25:T39)</f>
        <v>2.4</v>
      </c>
      <c r="U41" s="37" t="n">
        <f aca="false">SUM(U25:U39)</f>
        <v>0.6</v>
      </c>
      <c r="V41" s="37" t="n">
        <f aca="false">SUM(V25:V39)</f>
        <v>7.5</v>
      </c>
      <c r="W41" s="37" t="n">
        <f aca="false">SUM(W25:W39)</f>
        <v>2</v>
      </c>
      <c r="X41" s="37" t="n">
        <f aca="false">SUM(X25:X39)</f>
        <v>1.1</v>
      </c>
      <c r="Y41" s="37" t="n">
        <f aca="false">SUM(Y25:Y39)</f>
        <v>1.2</v>
      </c>
      <c r="Z41" s="37" t="n">
        <f aca="false">SUM(Z25:Z39)</f>
        <v>1.6</v>
      </c>
      <c r="AA41" s="37" t="n">
        <f aca="false">SUM(AA25:AA39)</f>
        <v>1.2</v>
      </c>
      <c r="AB41" s="37" t="n">
        <f aca="false">SUM(AB25:AB39)</f>
        <v>1.8</v>
      </c>
      <c r="AC41" s="37" t="n">
        <f aca="false">SUM(AC25:AC39)</f>
        <v>30.8</v>
      </c>
      <c r="AD41" s="37" t="n">
        <f aca="false">SUM(AD25:AD39)</f>
        <v>29</v>
      </c>
      <c r="AE41" s="2"/>
    </row>
    <row r="42" customFormat="false" ht="15" hidden="false" customHeight="true" outlineLevel="0" collapsed="false">
      <c r="A42" s="21"/>
      <c r="B42" s="21"/>
      <c r="C42" s="2"/>
      <c r="D42" s="2"/>
      <c r="E42" s="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"/>
    </row>
    <row r="43" customFormat="false" ht="15" hidden="false" customHeight="true" outlineLevel="0" collapsed="false">
      <c r="A43" s="40" t="s">
        <v>67</v>
      </c>
      <c r="B43" s="41"/>
      <c r="C43" s="42"/>
      <c r="D43" s="42"/>
      <c r="E43" s="42"/>
      <c r="F43" s="43" t="n">
        <f aca="false">F22-F41</f>
        <v>0</v>
      </c>
      <c r="G43" s="43" t="n">
        <f aca="false">G22-G41</f>
        <v>-0.1</v>
      </c>
      <c r="H43" s="43" t="n">
        <f aca="false">H22-H41</f>
        <v>0</v>
      </c>
      <c r="I43" s="43" t="n">
        <f aca="false">I22-I41</f>
        <v>0.2</v>
      </c>
      <c r="J43" s="43" t="n">
        <f aca="false">J22-J41</f>
        <v>-0.1</v>
      </c>
      <c r="K43" s="43" t="n">
        <f aca="false">K22-K41</f>
        <v>0</v>
      </c>
      <c r="L43" s="43" t="n">
        <f aca="false">L22-L41</f>
        <v>0.1</v>
      </c>
      <c r="M43" s="43" t="n">
        <f aca="false">M22-M41</f>
        <v>0.0999999999999999</v>
      </c>
      <c r="N43" s="43" t="n">
        <f aca="false">N22-N41</f>
        <v>45.4</v>
      </c>
      <c r="O43" s="43" t="n">
        <f aca="false">O22-O41</f>
        <v>0.5</v>
      </c>
      <c r="P43" s="43" t="n">
        <f aca="false">P22-P41</f>
        <v>0.1</v>
      </c>
      <c r="Q43" s="43" t="n">
        <f aca="false">Q22-Q41</f>
        <v>-5.7</v>
      </c>
      <c r="R43" s="43" t="n">
        <f aca="false">R22-R41</f>
        <v>-0.2</v>
      </c>
      <c r="S43" s="43" t="n">
        <f aca="false">S22-S41</f>
        <v>-0.3</v>
      </c>
      <c r="T43" s="43" t="n">
        <f aca="false">T22-T41</f>
        <v>-2.4</v>
      </c>
      <c r="U43" s="43" t="n">
        <f aca="false">U22-U41</f>
        <v>-0.1</v>
      </c>
      <c r="V43" s="43" t="n">
        <f aca="false">V22-V41</f>
        <v>1.5</v>
      </c>
      <c r="W43" s="43" t="n">
        <f aca="false">W22-W41</f>
        <v>-1.5</v>
      </c>
      <c r="X43" s="43" t="n">
        <f aca="false">X22-X41</f>
        <v>-0.9</v>
      </c>
      <c r="Y43" s="43" t="n">
        <f aca="false">Y22-Y41</f>
        <v>-1.1</v>
      </c>
      <c r="Z43" s="43" t="n">
        <f aca="false">Z22-Z41</f>
        <v>-0.7</v>
      </c>
      <c r="AA43" s="43" t="n">
        <f aca="false">AA22-AA41</f>
        <v>-1</v>
      </c>
      <c r="AB43" s="43" t="n">
        <f aca="false">AB22-AB41</f>
        <v>-0.600000000000008</v>
      </c>
      <c r="AC43" s="43" t="n">
        <f aca="false">AC22-AC41</f>
        <v>33.2</v>
      </c>
      <c r="AD43" s="43" t="n">
        <f aca="false">AD22-AD41</f>
        <v>33.8</v>
      </c>
      <c r="AE43" s="2"/>
    </row>
    <row r="44" customFormat="false" ht="12" hidden="false" customHeight="true" outlineLevel="0" collapsed="false">
      <c r="A44" s="40"/>
      <c r="B44" s="41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2"/>
    </row>
    <row r="45" customFormat="false" ht="15" hidden="false" customHeight="true" outlineLevel="0" collapsed="false">
      <c r="A45" s="40"/>
      <c r="B45" s="20" t="s">
        <v>68</v>
      </c>
      <c r="C45" s="42"/>
      <c r="D45" s="42"/>
      <c r="E45" s="42"/>
      <c r="F45" s="33" t="n">
        <v>0</v>
      </c>
      <c r="G45" s="33" t="n">
        <v>0</v>
      </c>
      <c r="H45" s="33" t="n">
        <v>0</v>
      </c>
      <c r="I45" s="33" t="n">
        <v>0</v>
      </c>
      <c r="J45" s="33" t="n">
        <v>0</v>
      </c>
      <c r="K45" s="33" t="n">
        <v>0</v>
      </c>
      <c r="L45" s="33" t="n">
        <v>0</v>
      </c>
      <c r="M45" s="33" t="n">
        <v>0</v>
      </c>
      <c r="N45" s="33" t="n">
        <v>0</v>
      </c>
      <c r="O45" s="33" t="n">
        <v>0</v>
      </c>
      <c r="P45" s="33" t="n">
        <v>0</v>
      </c>
      <c r="Q45" s="33" t="n">
        <v>0</v>
      </c>
      <c r="R45" s="33" t="n">
        <v>0</v>
      </c>
      <c r="S45" s="33" t="n">
        <v>0</v>
      </c>
      <c r="T45" s="33" t="n">
        <v>0</v>
      </c>
      <c r="U45" s="33" t="n">
        <v>0</v>
      </c>
      <c r="V45" s="33" t="n">
        <v>0</v>
      </c>
      <c r="W45" s="33" t="n">
        <v>0</v>
      </c>
      <c r="X45" s="33" t="n">
        <v>0</v>
      </c>
      <c r="Y45" s="33" t="n">
        <v>0</v>
      </c>
      <c r="Z45" s="33" t="n">
        <v>0</v>
      </c>
      <c r="AA45" s="33" t="n">
        <v>0</v>
      </c>
      <c r="AB45" s="34" t="n">
        <f aca="false">AC45-SUM(F45:AA45)</f>
        <v>0</v>
      </c>
      <c r="AC45" s="33" t="n">
        <v>0</v>
      </c>
      <c r="AD45" s="44" t="n">
        <f aca="false">SUM(F45:AA45)</f>
        <v>0</v>
      </c>
      <c r="AE45" s="2"/>
    </row>
    <row r="46" customFormat="false" ht="12" hidden="false" customHeight="true" outlineLevel="0" collapsed="false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2"/>
    </row>
    <row r="47" customFormat="false" ht="15" hidden="false" customHeight="true" outlineLevel="0" collapsed="false">
      <c r="A47" s="40" t="s">
        <v>69</v>
      </c>
      <c r="B47" s="41"/>
      <c r="C47" s="42"/>
      <c r="D47" s="42"/>
      <c r="E47" s="42"/>
      <c r="F47" s="43" t="n">
        <f aca="false">F43-F45</f>
        <v>0</v>
      </c>
      <c r="G47" s="43" t="n">
        <f aca="false">G43-G45</f>
        <v>-0.1</v>
      </c>
      <c r="H47" s="43" t="n">
        <f aca="false">H43-H45</f>
        <v>0</v>
      </c>
      <c r="I47" s="43" t="n">
        <f aca="false">I43-I45</f>
        <v>0.2</v>
      </c>
      <c r="J47" s="43" t="n">
        <f aca="false">J43-J45</f>
        <v>-0.1</v>
      </c>
      <c r="K47" s="43" t="n">
        <f aca="false">K43-K45</f>
        <v>0</v>
      </c>
      <c r="L47" s="43" t="n">
        <f aca="false">L43-L45</f>
        <v>0.1</v>
      </c>
      <c r="M47" s="43" t="n">
        <f aca="false">M43-M45</f>
        <v>0.0999999999999999</v>
      </c>
      <c r="N47" s="43" t="n">
        <f aca="false">N43-N45</f>
        <v>45.4</v>
      </c>
      <c r="O47" s="43" t="n">
        <f aca="false">O43-O45</f>
        <v>0.5</v>
      </c>
      <c r="P47" s="43" t="n">
        <f aca="false">P43-P45</f>
        <v>0.1</v>
      </c>
      <c r="Q47" s="43" t="n">
        <f aca="false">Q43-Q45</f>
        <v>-5.7</v>
      </c>
      <c r="R47" s="43" t="n">
        <f aca="false">R43-R45</f>
        <v>-0.2</v>
      </c>
      <c r="S47" s="43" t="n">
        <f aca="false">S43-S45</f>
        <v>-0.3</v>
      </c>
      <c r="T47" s="43" t="n">
        <f aca="false">T43-T45</f>
        <v>-2.4</v>
      </c>
      <c r="U47" s="43" t="n">
        <f aca="false">U43-U45</f>
        <v>-0.1</v>
      </c>
      <c r="V47" s="43" t="n">
        <f aca="false">V43-V45</f>
        <v>1.5</v>
      </c>
      <c r="W47" s="43" t="n">
        <f aca="false">W43-W45</f>
        <v>-1.5</v>
      </c>
      <c r="X47" s="43" t="n">
        <f aca="false">X43-X45</f>
        <v>-0.9</v>
      </c>
      <c r="Y47" s="43" t="n">
        <f aca="false">Y43-Y45</f>
        <v>-1.1</v>
      </c>
      <c r="Z47" s="43" t="n">
        <f aca="false">Z43-Z45</f>
        <v>-0.7</v>
      </c>
      <c r="AA47" s="43" t="n">
        <f aca="false">AA43-AA45</f>
        <v>-1</v>
      </c>
      <c r="AB47" s="43" t="n">
        <f aca="false">AB43-AB45</f>
        <v>-0.600000000000008</v>
      </c>
      <c r="AC47" s="43" t="n">
        <f aca="false">AC43-AC45</f>
        <v>33.2</v>
      </c>
      <c r="AD47" s="43" t="n">
        <f aca="false">AD43-AD45</f>
        <v>33.8</v>
      </c>
      <c r="AE47" s="2"/>
    </row>
    <row r="48" customFormat="false" ht="12" hidden="false" customHeight="true" outlineLevel="0" collapsed="false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2"/>
    </row>
    <row r="49" customFormat="false" ht="12" hidden="false" customHeight="true" outlineLevel="0" collapsed="false">
      <c r="A49" s="40"/>
      <c r="B49" s="41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2"/>
    </row>
    <row r="50" customFormat="false" ht="12" hidden="false" customHeight="true" outlineLevel="0" collapsed="false">
      <c r="A50" s="40"/>
      <c r="B50" s="41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2"/>
    </row>
    <row r="51" customFormat="false" ht="12" hidden="false" customHeight="true" outlineLevel="0" collapsed="false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2"/>
    </row>
    <row r="52" customFormat="false" ht="12" hidden="false" customHeight="true" outlineLevel="0" collapsed="false">
      <c r="A52" s="40"/>
      <c r="B52" s="41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5" t="n">
        <f aca="true">NOW()</f>
        <v>45926.9584543869</v>
      </c>
      <c r="AE52" s="2"/>
    </row>
    <row r="53" customFormat="false" ht="12" hidden="false" customHeight="true" outlineLevel="0" collapsed="false">
      <c r="A53" s="46" t="str">
        <f aca="true">CELL("FILENAME")</f>
        <v>'file:///mnt/12tb/@roms/datasets/enron/EDRM Enron Email Data Set v2 XML/filtered-attachments/xls/NNG_TWDAY01.xls'#$NNG-Mar.</v>
      </c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7" t="n">
        <f aca="true">NOW()</f>
        <v>45926.958454387</v>
      </c>
      <c r="AE53" s="2"/>
    </row>
    <row r="54" customFormat="false" ht="3.95" hidden="false" customHeight="true" outlineLevel="0" collapsed="false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2"/>
      <c r="AE54" s="2"/>
    </row>
    <row r="55" customFormat="false" ht="14.65" hidden="false" customHeight="false" outlineLevel="0" collapsed="false">
      <c r="AD55" s="48"/>
    </row>
    <row r="56" customFormat="false" ht="14.65" hidden="false" customHeight="false" outlineLevel="0" collapsed="false">
      <c r="AD56" s="48"/>
    </row>
    <row r="57" customFormat="false" ht="12" hidden="false" customHeight="true" outlineLevel="0" collapsed="false">
      <c r="B57" s="49"/>
      <c r="C57" s="49"/>
    </row>
    <row r="58" customFormat="false" ht="12" hidden="false" customHeight="true" outlineLevel="0" collapsed="false">
      <c r="C58" s="49"/>
    </row>
    <row r="59" customFormat="false" ht="12" hidden="false" customHeight="true" outlineLevel="0" collapsed="false">
      <c r="C59" s="49"/>
    </row>
    <row r="60" customFormat="false" ht="12" hidden="false" customHeight="true" outlineLevel="0" collapsed="false"/>
    <row r="63" customFormat="false" ht="12" hidden="false" customHeight="true" outlineLevel="0" collapsed="false">
      <c r="B63" s="49"/>
      <c r="C63" s="49"/>
    </row>
    <row r="64" customFormat="false" ht="12" hidden="false" customHeight="true" outlineLevel="0" collapsed="false">
      <c r="C64" s="49"/>
    </row>
    <row r="65" customFormat="false" ht="12" hidden="false" customHeight="true" outlineLevel="0" collapsed="false">
      <c r="C65" s="49"/>
    </row>
    <row r="66" customFormat="false" ht="12" hidden="false" customHeight="true" outlineLevel="0" collapsed="false">
      <c r="C66" s="49"/>
    </row>
    <row r="67" customFormat="false" ht="14.65" hidden="false" customHeight="false" outlineLevel="0" collapsed="false">
      <c r="C67" s="49"/>
    </row>
    <row r="68" customFormat="false" ht="14.65" hidden="false" customHeight="false" outlineLevel="0" collapsed="false">
      <c r="C68" s="49"/>
    </row>
    <row r="69" customFormat="false" ht="12" hidden="false" customHeight="true" outlineLevel="0" collapsed="false">
      <c r="C69" s="49"/>
    </row>
    <row r="70" customFormat="false" ht="12" hidden="false" customHeight="true" outlineLevel="0" collapsed="false"/>
    <row r="71" customFormat="false" ht="12" hidden="false" customHeight="true" outlineLevel="0" collapsed="false"/>
    <row r="72" customFormat="false" ht="12" hidden="false" customHeight="true" outlineLevel="0" collapsed="false"/>
    <row r="73" customFormat="false" ht="12" hidden="false" customHeight="true" outlineLevel="0" collapsed="false"/>
    <row r="74" customFormat="false" ht="12" hidden="false" customHeight="true" outlineLevel="0" collapsed="false"/>
    <row r="75" customFormat="false" ht="12" hidden="false" customHeight="true" outlineLevel="0" collapsed="false"/>
    <row r="76" customFormat="false" ht="12" hidden="false" customHeight="true" outlineLevel="0" collapsed="false"/>
    <row r="77" customFormat="false" ht="12" hidden="false" customHeight="true" outlineLevel="0" collapsed="false"/>
    <row r="78" customFormat="false" ht="12" hidden="false" customHeight="true" outlineLevel="0" collapsed="false"/>
    <row r="79" customFormat="false" ht="3.95" hidden="false" customHeight="true" outlineLevel="0" collapsed="false"/>
    <row r="80" customFormat="false" ht="12" hidden="false" customHeight="true" outlineLevel="0" collapsed="false"/>
    <row r="81" customFormat="false" ht="3.95" hidden="false" customHeight="true" outlineLevel="0" collapsed="false"/>
    <row r="82" customFormat="false" ht="12" hidden="false" customHeight="true" outlineLevel="0" collapsed="false"/>
    <row r="83" customFormat="false" ht="12" hidden="false" customHeight="true" outlineLevel="0" collapsed="false"/>
    <row r="85" customFormat="false" ht="12" hidden="false" customHeight="true" outlineLevel="0" collapsed="false"/>
    <row r="88" customFormat="false" ht="12" hidden="false" customHeight="true" outlineLevel="0" collapsed="false"/>
    <row r="91" customFormat="false" ht="12" hidden="false" customHeight="true" outlineLevel="0" collapsed="false"/>
    <row r="92" customFormat="false" ht="12" hidden="false" customHeight="true" outlineLevel="0" collapsed="false"/>
    <row r="94" customFormat="false" ht="12" hidden="false" customHeight="true" outlineLevel="0" collapsed="false"/>
    <row r="96" customFormat="false" ht="12" hidden="false" customHeight="true" outlineLevel="0" collapsed="false"/>
    <row r="97" customFormat="false" ht="12" hidden="false" customHeight="true" outlineLevel="0" collapsed="false"/>
    <row r="98" customFormat="false" ht="12" hidden="false" customHeight="true" outlineLevel="0" collapsed="false"/>
    <row r="100" customFormat="false" ht="12" hidden="false" customHeight="true" outlineLevel="0" collapsed="false"/>
    <row r="104" customFormat="false" ht="12" hidden="false" customHeight="true" outlineLevel="0" collapsed="false"/>
    <row r="105" customFormat="false" ht="3.95" hidden="false" customHeight="true" outlineLevel="0" collapsed="false"/>
    <row r="107" customFormat="false" ht="6" hidden="false" customHeight="true" outlineLevel="0" collapsed="false"/>
    <row r="109" customFormat="false" ht="6" hidden="false" customHeight="true" outlineLevel="0" collapsed="false"/>
    <row r="110" customFormat="false" ht="12" hidden="false" customHeight="true" outlineLevel="0" collapsed="false"/>
    <row r="111" customFormat="false" ht="12" hidden="false" customHeight="true" outlineLevel="0" collapsed="false"/>
    <row r="112" customFormat="false" ht="12" hidden="false" customHeight="true" outlineLevel="0" collapsed="false"/>
    <row r="113" customFormat="false" ht="12" hidden="false" customHeight="true" outlineLevel="0" collapsed="false"/>
    <row r="114" customFormat="false" ht="12" hidden="false" customHeight="true" outlineLevel="0" collapsed="false"/>
    <row r="115" customFormat="false" ht="3.95" hidden="false" customHeight="true" outlineLevel="0" collapsed="false"/>
    <row r="117" customFormat="false" ht="6" hidden="false" customHeight="true" outlineLevel="0" collapsed="false"/>
    <row r="120" customFormat="false" ht="6" hidden="false" customHeight="true" outlineLevel="0" collapsed="false"/>
    <row r="123" customFormat="false" ht="6" hidden="false" customHeight="true" outlineLevel="0" collapsed="false"/>
    <row r="126" customFormat="false" ht="6" hidden="false" customHeight="true" outlineLevel="0" collapsed="false"/>
    <row r="130" customFormat="false" ht="8.1" hidden="false" customHeight="true" outlineLevel="0" collapsed="false"/>
  </sheetData>
  <mergeCells count="3">
    <mergeCell ref="A1:AD1"/>
    <mergeCell ref="A2:AD2"/>
    <mergeCell ref="A3:AD3"/>
  </mergeCells>
  <printOptions headings="false" gridLines="false" gridLinesSet="true" horizontalCentered="true" verticalCentered="false"/>
  <pageMargins left="0.25" right="0.25" top="0.7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130"/>
  <sheetViews>
    <sheetView showFormulas="false" showGridLines="false" showRowColHeaders="true" showZeros="true" rightToLeft="false" tabSelected="false" showOutlineSymbols="true" defaultGridColor="true" view="normal" topLeftCell="A7" colorId="64" zoomScale="100" zoomScaleNormal="100" zoomScalePageLayoutView="100" workbookViewId="0">
      <pane xSplit="5" ySplit="3" topLeftCell="W10" activePane="bottomRight" state="frozen"/>
      <selection pane="topLeft" activeCell="A7" activeCellId="0" sqref="A7"/>
      <selection pane="topRight" activeCell="W7" activeCellId="0" sqref="W7"/>
      <selection pane="bottomLeft" activeCell="A10" activeCellId="0" sqref="A10"/>
      <selection pane="bottomRight" activeCell="AC11" activeCellId="0" sqref="AC11 AC11"/>
    </sheetView>
  </sheetViews>
  <sheetFormatPr defaultColWidth="9.70703125" defaultRowHeight="14.65" customHeight="true" zeroHeight="false" outlineLevelRow="0" outlineLevelCol="0"/>
  <cols>
    <col collapsed="false" customWidth="true" hidden="false" outlineLevel="0" max="2" min="1" style="0" width="1.7"/>
    <col collapsed="false" customWidth="true" hidden="false" outlineLevel="0" max="4" min="3" style="0" width="15.7"/>
    <col collapsed="false" customWidth="true" hidden="false" outlineLevel="0" max="5" min="5" style="0" width="10.71"/>
    <col collapsed="false" customWidth="true" hidden="false" outlineLevel="0" max="28" min="6" style="0" width="5.71"/>
    <col collapsed="false" customWidth="true" hidden="false" outlineLevel="0" max="30" min="29" style="0" width="8.7"/>
    <col collapsed="false" customWidth="true" hidden="false" outlineLevel="0" max="36" min="35" style="0" width="2.7"/>
    <col collapsed="false" customWidth="true" hidden="false" outlineLevel="0" max="37" min="37" style="0" width="3.7"/>
    <col collapsed="false" customWidth="true" hidden="false" outlineLevel="0" max="53" min="41" style="0" width="6.7"/>
    <col collapsed="false" customWidth="true" hidden="false" outlineLevel="0" max="55" min="54" style="0" width="7.7"/>
    <col collapsed="false" customWidth="true" hidden="false" outlineLevel="0" max="56" min="56" style="0" width="2.7"/>
  </cols>
  <sheetData>
    <row r="1" customFormat="false" ht="15" hidden="false" customHeight="true" outlineLevel="0" collapsed="false">
      <c r="A1" s="1" t="s">
        <v>70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2"/>
    </row>
    <row r="2" customFormat="false" ht="15" hidden="false" customHeight="true" outlineLevel="0" collapsed="false">
      <c r="A2" s="50" t="str">
        <f aca="false">'NNG-Mar.'!A2</f>
        <v>MARCH, 2001 CASH FLOW - DIRECT METHOD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2"/>
    </row>
    <row r="3" customFormat="false" ht="15" hidden="false" customHeight="true" outlineLevel="0" collapsed="false">
      <c r="A3" s="51" t="str">
        <f aca="false">'NNG-Mar.'!A3</f>
        <v>(Millions of Dollars)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2"/>
    </row>
    <row r="4" customFormat="false" ht="12" hidden="false" customHeight="true" outlineLevel="0" collapsed="false">
      <c r="A4" s="5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6"/>
      <c r="T4" s="7"/>
      <c r="U4" s="7"/>
      <c r="V4" s="7"/>
      <c r="W4" s="7"/>
      <c r="X4" s="2"/>
      <c r="Y4" s="2"/>
      <c r="Z4" s="2"/>
      <c r="AA4" s="2"/>
      <c r="AB4" s="2"/>
      <c r="AC4" s="2"/>
      <c r="AD4" s="2"/>
      <c r="AE4" s="2"/>
    </row>
    <row r="5" customFormat="false" ht="12" hidden="false" customHeight="true" outlineLevel="0" collapsed="false">
      <c r="A5" s="5"/>
      <c r="B5" s="8"/>
      <c r="C5" s="9"/>
      <c r="D5" s="9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10"/>
      <c r="S5" s="10"/>
      <c r="T5" s="11"/>
      <c r="U5" s="12"/>
      <c r="V5" s="11"/>
      <c r="W5" s="11"/>
      <c r="X5" s="10"/>
      <c r="Y5" s="10"/>
      <c r="Z5" s="10"/>
      <c r="AA5" s="13"/>
      <c r="AB5" s="14"/>
      <c r="AC5" s="2"/>
      <c r="AD5" s="2"/>
      <c r="AE5" s="2"/>
    </row>
    <row r="6" customFormat="false" ht="12" hidden="false" customHeight="true" outlineLevel="0" collapsed="false">
      <c r="A6" s="5"/>
      <c r="B6" s="8"/>
      <c r="C6" s="9"/>
      <c r="D6" s="9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10"/>
      <c r="S6" s="10"/>
      <c r="T6" s="11"/>
      <c r="U6" s="12"/>
      <c r="V6" s="11"/>
      <c r="W6" s="11"/>
      <c r="X6" s="10"/>
      <c r="Y6" s="10"/>
      <c r="Z6" s="10"/>
      <c r="AA6" s="13"/>
      <c r="AB6" s="14"/>
      <c r="AC6" s="2"/>
      <c r="AD6" s="2"/>
      <c r="AE6" s="2"/>
    </row>
    <row r="7" customFormat="false" ht="12" hidden="false" customHeight="true" outlineLevel="0" collapsed="false">
      <c r="A7" s="5"/>
      <c r="B7" s="8"/>
      <c r="C7" s="9"/>
      <c r="D7" s="9"/>
      <c r="E7" s="2"/>
      <c r="F7" s="52" t="n">
        <f aca="false">'NNG-Mar.'!F7</f>
        <v>0</v>
      </c>
      <c r="G7" s="52" t="str">
        <f aca="false">'NNG-Mar.'!G7</f>
        <v>Act</v>
      </c>
      <c r="H7" s="52" t="str">
        <f aca="false">'NNG-Mar.'!H7</f>
        <v>Act</v>
      </c>
      <c r="I7" s="52" t="str">
        <f aca="false">'NNG-Mar.'!I7</f>
        <v>Act</v>
      </c>
      <c r="J7" s="52" t="str">
        <f aca="false">'NNG-Mar.'!J7</f>
        <v>Act</v>
      </c>
      <c r="K7" s="52" t="str">
        <f aca="false">'NNG-Mar.'!K7</f>
        <v>Act</v>
      </c>
      <c r="L7" s="52" t="str">
        <f aca="false">'NNG-Mar.'!L7</f>
        <v>Act</v>
      </c>
      <c r="M7" s="52" t="str">
        <f aca="false">'NNG-Mar.'!M7</f>
        <v>Act</v>
      </c>
      <c r="N7" s="52" t="str">
        <f aca="false">'NNG-Mar.'!N7</f>
        <v>Act</v>
      </c>
      <c r="O7" s="52" t="str">
        <f aca="false">'NNG-Mar.'!O7</f>
        <v>Act</v>
      </c>
      <c r="P7" s="52" t="str">
        <f aca="false">'NNG-Mar.'!P7</f>
        <v>Act</v>
      </c>
      <c r="Q7" s="52" t="str">
        <f aca="false">'NNG-Mar.'!Q7</f>
        <v>Act</v>
      </c>
      <c r="R7" s="52" t="str">
        <f aca="false">'NNG-Mar.'!R7</f>
        <v>Act</v>
      </c>
      <c r="S7" s="52" t="str">
        <f aca="false">'NNG-Mar.'!S7</f>
        <v>Act</v>
      </c>
      <c r="T7" s="52" t="str">
        <f aca="false">'NNG-Mar.'!T7</f>
        <v>Act</v>
      </c>
      <c r="U7" s="52" t="str">
        <f aca="false">'NNG-Mar.'!U7</f>
        <v>Act</v>
      </c>
      <c r="V7" s="52" t="str">
        <f aca="false">'NNG-Mar.'!V7</f>
        <v>Act</v>
      </c>
      <c r="W7" s="52" t="str">
        <f aca="false">'NNG-Mar.'!W7</f>
        <v>Act</v>
      </c>
      <c r="X7" s="52" t="str">
        <f aca="false">'NNG-Mar.'!X7</f>
        <v>Act</v>
      </c>
      <c r="Y7" s="52" t="str">
        <f aca="false">'NNG-Mar.'!Y7</f>
        <v>Act</v>
      </c>
      <c r="Z7" s="52" t="str">
        <f aca="false">'NNG-Mar.'!Z7</f>
        <v>Act</v>
      </c>
      <c r="AA7" s="52" t="str">
        <f aca="false">'NNG-Mar.'!AA7</f>
        <v>Act</v>
      </c>
      <c r="AB7" s="52" t="n">
        <f aca="false">'NNG-Mar.'!AB7</f>
        <v>0</v>
      </c>
      <c r="AC7" s="52"/>
      <c r="AD7" s="52" t="str">
        <f aca="false">'NNG-Mar.'!AD7</f>
        <v>ACT.</v>
      </c>
      <c r="AE7" s="2"/>
    </row>
    <row r="8" customFormat="false" ht="15" hidden="false" customHeight="true" outlineLevel="0" collapsed="false">
      <c r="A8" s="2"/>
      <c r="B8" s="2"/>
      <c r="C8" s="2"/>
      <c r="D8" s="2"/>
      <c r="E8" s="5"/>
      <c r="F8" s="52" t="str">
        <f aca="false">'NNG-Mar.'!F8</f>
        <v>Day</v>
      </c>
      <c r="G8" s="52" t="str">
        <f aca="false">'NNG-Mar.'!G8</f>
        <v>Thu</v>
      </c>
      <c r="H8" s="52" t="str">
        <f aca="false">'NNG-Mar.'!H8</f>
        <v>Fri</v>
      </c>
      <c r="I8" s="52" t="str">
        <f aca="false">'NNG-Mar.'!I8</f>
        <v>Mon</v>
      </c>
      <c r="J8" s="52" t="str">
        <f aca="false">'NNG-Mar.'!J8</f>
        <v>Tue</v>
      </c>
      <c r="K8" s="52" t="str">
        <f aca="false">'NNG-Mar.'!K8</f>
        <v>Wed</v>
      </c>
      <c r="L8" s="52" t="str">
        <f aca="false">'NNG-Mar.'!L8</f>
        <v>Thu</v>
      </c>
      <c r="M8" s="52" t="str">
        <f aca="false">'NNG-Mar.'!M8</f>
        <v>Fri</v>
      </c>
      <c r="N8" s="52" t="str">
        <f aca="false">'NNG-Mar.'!N8</f>
        <v>Mon</v>
      </c>
      <c r="O8" s="52" t="str">
        <f aca="false">'NNG-Mar.'!O8</f>
        <v>Tue</v>
      </c>
      <c r="P8" s="52" t="str">
        <f aca="false">'NNG-Mar.'!P8</f>
        <v>Wed</v>
      </c>
      <c r="Q8" s="52" t="str">
        <f aca="false">'NNG-Mar.'!Q8</f>
        <v>Thu</v>
      </c>
      <c r="R8" s="52" t="str">
        <f aca="false">'NNG-Mar.'!R8</f>
        <v>Fri</v>
      </c>
      <c r="S8" s="52" t="str">
        <f aca="false">'NNG-Mar.'!S8</f>
        <v>Mon</v>
      </c>
      <c r="T8" s="52" t="str">
        <f aca="false">'NNG-Mar.'!T8</f>
        <v>Tue</v>
      </c>
      <c r="U8" s="52" t="str">
        <f aca="false">'NNG-Mar.'!U8</f>
        <v>Wed</v>
      </c>
      <c r="V8" s="52" t="str">
        <f aca="false">'NNG-Mar.'!V8</f>
        <v>Thu</v>
      </c>
      <c r="W8" s="52" t="str">
        <f aca="false">'NNG-Mar.'!W8</f>
        <v>Fri</v>
      </c>
      <c r="X8" s="52" t="str">
        <f aca="false">'NNG-Mar.'!X8</f>
        <v>Mon</v>
      </c>
      <c r="Y8" s="52" t="str">
        <f aca="false">'NNG-Mar.'!Y8</f>
        <v>Tue</v>
      </c>
      <c r="Z8" s="52" t="str">
        <f aca="false">'NNG-Mar.'!Z8</f>
        <v>Wed</v>
      </c>
      <c r="AA8" s="52" t="str">
        <f aca="false">'NNG-Mar.'!AA8</f>
        <v>Thu</v>
      </c>
      <c r="AB8" s="52" t="str">
        <f aca="false">'NNG-Mar.'!AB8</f>
        <v>Fri</v>
      </c>
      <c r="AC8" s="52" t="str">
        <f aca="false">'NNG-Mar.'!AC8</f>
        <v>MARCH</v>
      </c>
      <c r="AD8" s="52" t="str">
        <f aca="false">'NNG-Mar.'!AD8</f>
        <v>3/1 Thru</v>
      </c>
      <c r="AE8" s="2"/>
    </row>
    <row r="9" customFormat="false" ht="15" hidden="false" customHeight="true" outlineLevel="0" collapsed="false">
      <c r="A9" s="2"/>
      <c r="B9" s="2"/>
      <c r="C9" s="15"/>
      <c r="D9" s="2"/>
      <c r="E9" s="16"/>
      <c r="F9" s="53" t="str">
        <f aca="false">'NNG-Mar.'!F9</f>
        <v>0/0</v>
      </c>
      <c r="G9" s="53" t="str">
        <f aca="false">'NNG-Mar.'!G9</f>
        <v>3/1</v>
      </c>
      <c r="H9" s="53" t="str">
        <f aca="false">'NNG-Mar.'!H9</f>
        <v>3/2</v>
      </c>
      <c r="I9" s="53" t="str">
        <f aca="false">'NNG-Mar.'!I9</f>
        <v>3/5</v>
      </c>
      <c r="J9" s="53" t="str">
        <f aca="false">'NNG-Mar.'!J9</f>
        <v>3/6</v>
      </c>
      <c r="K9" s="53" t="str">
        <f aca="false">'NNG-Mar.'!K9</f>
        <v>3/7</v>
      </c>
      <c r="L9" s="53" t="str">
        <f aca="false">'NNG-Mar.'!L9</f>
        <v>3/8</v>
      </c>
      <c r="M9" s="53" t="str">
        <f aca="false">'NNG-Mar.'!M9</f>
        <v>3/9</v>
      </c>
      <c r="N9" s="53" t="str">
        <f aca="false">'NNG-Mar.'!N9</f>
        <v>3/12</v>
      </c>
      <c r="O9" s="53" t="str">
        <f aca="false">'NNG-Mar.'!O9</f>
        <v>3/13</v>
      </c>
      <c r="P9" s="53" t="str">
        <f aca="false">'NNG-Mar.'!P9</f>
        <v>3/14</v>
      </c>
      <c r="Q9" s="53" t="str">
        <f aca="false">'NNG-Mar.'!Q9</f>
        <v>3/15</v>
      </c>
      <c r="R9" s="53" t="str">
        <f aca="false">'NNG-Mar.'!R9</f>
        <v>3/16</v>
      </c>
      <c r="S9" s="53" t="str">
        <f aca="false">'NNG-Mar.'!S9</f>
        <v>3/19</v>
      </c>
      <c r="T9" s="53" t="str">
        <f aca="false">'NNG-Mar.'!T9</f>
        <v>3/20</v>
      </c>
      <c r="U9" s="53" t="str">
        <f aca="false">'NNG-Mar.'!U9</f>
        <v>3/21</v>
      </c>
      <c r="V9" s="53" t="str">
        <f aca="false">'NNG-Mar.'!V9</f>
        <v>3/22</v>
      </c>
      <c r="W9" s="53" t="str">
        <f aca="false">'NNG-Mar.'!W9</f>
        <v>3/23</v>
      </c>
      <c r="X9" s="53" t="str">
        <f aca="false">'NNG-Mar.'!X9</f>
        <v>3/26</v>
      </c>
      <c r="Y9" s="53" t="str">
        <f aca="false">'NNG-Mar.'!Y9</f>
        <v>3/27</v>
      </c>
      <c r="Z9" s="53" t="str">
        <f aca="false">'NNG-Mar.'!Z9</f>
        <v>3/28</v>
      </c>
      <c r="AA9" s="53" t="str">
        <f aca="false">'NNG-Mar.'!AA9</f>
        <v>3/29</v>
      </c>
      <c r="AB9" s="53" t="str">
        <f aca="false">'NNG-Mar.'!AB9</f>
        <v>3/30</v>
      </c>
      <c r="AC9" s="53" t="str">
        <f aca="false">'NNG-Mar.'!AC9</f>
        <v>TOTAL</v>
      </c>
      <c r="AD9" s="53" t="str">
        <f aca="false">'NNG-Mar.'!AD9</f>
        <v>3/29</v>
      </c>
      <c r="AE9" s="2"/>
    </row>
    <row r="10" customFormat="false" ht="15" hidden="false" customHeight="true" outlineLevel="0" collapsed="false">
      <c r="A10" s="20" t="s">
        <v>37</v>
      </c>
      <c r="B10" s="21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3" t="s">
        <v>38</v>
      </c>
      <c r="AD10" s="2"/>
      <c r="AE10" s="2"/>
    </row>
    <row r="11" customFormat="false" ht="15" hidden="false" customHeight="true" outlineLevel="0" collapsed="false">
      <c r="A11" s="21"/>
      <c r="B11" s="15" t="s">
        <v>39</v>
      </c>
      <c r="C11" s="2"/>
      <c r="D11" s="2"/>
      <c r="E11" s="2"/>
      <c r="F11" s="25" t="n">
        <v>0</v>
      </c>
      <c r="G11" s="25" t="n">
        <v>0</v>
      </c>
      <c r="H11" s="25" t="n">
        <v>0</v>
      </c>
      <c r="I11" s="25" t="n">
        <v>0</v>
      </c>
      <c r="J11" s="25" t="n">
        <v>0</v>
      </c>
      <c r="K11" s="25" t="n">
        <v>1.6</v>
      </c>
      <c r="L11" s="25" t="n">
        <v>0</v>
      </c>
      <c r="M11" s="25" t="n">
        <v>0</v>
      </c>
      <c r="N11" s="25" t="n">
        <v>13.9</v>
      </c>
      <c r="O11" s="25" t="n">
        <v>0.1</v>
      </c>
      <c r="P11" s="25" t="n">
        <v>0.2</v>
      </c>
      <c r="Q11" s="25" t="n">
        <v>0.1</v>
      </c>
      <c r="R11" s="25" t="n">
        <v>0</v>
      </c>
      <c r="S11" s="25" t="n">
        <v>0.1</v>
      </c>
      <c r="T11" s="25" t="n">
        <v>0</v>
      </c>
      <c r="U11" s="25" t="n">
        <v>0.2</v>
      </c>
      <c r="V11" s="25" t="n">
        <v>0.1</v>
      </c>
      <c r="W11" s="25" t="n">
        <v>0.3</v>
      </c>
      <c r="X11" s="25" t="n">
        <v>0</v>
      </c>
      <c r="Y11" s="25" t="n">
        <v>0</v>
      </c>
      <c r="Z11" s="25" t="n">
        <v>0.1</v>
      </c>
      <c r="AA11" s="25" t="n">
        <v>0</v>
      </c>
      <c r="AB11" s="27" t="n">
        <f aca="false">AC11-SUM(F11:AA11)</f>
        <v>0</v>
      </c>
      <c r="AC11" s="28" t="n">
        <f aca="false">17-2+1.7</f>
        <v>16.7</v>
      </c>
      <c r="AD11" s="29" t="n">
        <f aca="false">SUM(F11:AA11)</f>
        <v>16.7</v>
      </c>
      <c r="AE11" s="2"/>
    </row>
    <row r="12" customFormat="false" ht="15" hidden="false" customHeight="true" outlineLevel="0" collapsed="false">
      <c r="A12" s="21"/>
      <c r="B12" s="15"/>
      <c r="C12" s="15" t="s">
        <v>42</v>
      </c>
      <c r="D12" s="2"/>
      <c r="E12" s="2"/>
      <c r="F12" s="25" t="n">
        <v>0</v>
      </c>
      <c r="G12" s="25" t="n">
        <v>0</v>
      </c>
      <c r="H12" s="25" t="n">
        <v>0</v>
      </c>
      <c r="I12" s="25" t="n">
        <v>0</v>
      </c>
      <c r="J12" s="25" t="n">
        <v>0</v>
      </c>
      <c r="K12" s="25" t="n">
        <v>0</v>
      </c>
      <c r="L12" s="25" t="n">
        <v>0</v>
      </c>
      <c r="M12" s="25" t="n">
        <v>0</v>
      </c>
      <c r="N12" s="25" t="n">
        <v>0</v>
      </c>
      <c r="O12" s="25" t="n">
        <v>0</v>
      </c>
      <c r="P12" s="25" t="n">
        <v>0</v>
      </c>
      <c r="Q12" s="25" t="n">
        <v>0</v>
      </c>
      <c r="R12" s="25" t="n">
        <v>0</v>
      </c>
      <c r="S12" s="25" t="n">
        <v>0</v>
      </c>
      <c r="T12" s="25" t="n">
        <v>0</v>
      </c>
      <c r="U12" s="25" t="n">
        <v>0</v>
      </c>
      <c r="V12" s="25" t="n">
        <v>0</v>
      </c>
      <c r="W12" s="25" t="n">
        <v>0</v>
      </c>
      <c r="X12" s="25" t="n">
        <v>0.1</v>
      </c>
      <c r="Y12" s="25" t="n">
        <v>0</v>
      </c>
      <c r="Z12" s="25" t="n">
        <v>0</v>
      </c>
      <c r="AA12" s="25" t="n">
        <v>0</v>
      </c>
      <c r="AB12" s="27" t="n">
        <f aca="false">AC12-SUM(F12:AA12)</f>
        <v>0</v>
      </c>
      <c r="AC12" s="25" t="n">
        <v>0.1</v>
      </c>
      <c r="AD12" s="29" t="n">
        <f aca="false">SUM(F12:AA12)</f>
        <v>0.1</v>
      </c>
      <c r="AE12" s="2"/>
    </row>
    <row r="13" customFormat="false" ht="15" hidden="false" customHeight="true" outlineLevel="0" collapsed="false">
      <c r="A13" s="21"/>
      <c r="B13" s="15"/>
      <c r="C13" s="15" t="s">
        <v>139</v>
      </c>
      <c r="D13" s="2"/>
      <c r="E13" s="2"/>
      <c r="F13" s="25" t="n">
        <v>0</v>
      </c>
      <c r="G13" s="25" t="n">
        <v>0</v>
      </c>
      <c r="H13" s="25" t="n">
        <v>0</v>
      </c>
      <c r="I13" s="25" t="n">
        <v>0</v>
      </c>
      <c r="J13" s="25" t="n">
        <v>0</v>
      </c>
      <c r="K13" s="25" t="n">
        <v>0</v>
      </c>
      <c r="L13" s="25" t="n">
        <v>0</v>
      </c>
      <c r="M13" s="25" t="n">
        <v>0</v>
      </c>
      <c r="N13" s="25" t="n">
        <v>0</v>
      </c>
      <c r="O13" s="25" t="n">
        <v>0</v>
      </c>
      <c r="P13" s="25" t="n">
        <v>0</v>
      </c>
      <c r="Q13" s="25" t="n">
        <v>0</v>
      </c>
      <c r="R13" s="25" t="n">
        <v>0</v>
      </c>
      <c r="S13" s="25" t="n">
        <v>0</v>
      </c>
      <c r="T13" s="25" t="n">
        <v>0</v>
      </c>
      <c r="U13" s="25" t="n">
        <v>0</v>
      </c>
      <c r="V13" s="25" t="n">
        <v>0</v>
      </c>
      <c r="W13" s="25" t="n">
        <v>0</v>
      </c>
      <c r="X13" s="25" t="n">
        <v>0</v>
      </c>
      <c r="Y13" s="25" t="n">
        <v>0</v>
      </c>
      <c r="Z13" s="25" t="n">
        <v>2</v>
      </c>
      <c r="AA13" s="25" t="n">
        <v>0</v>
      </c>
      <c r="AB13" s="27" t="n">
        <f aca="false">AC13-SUM(F13:AA13)</f>
        <v>0</v>
      </c>
      <c r="AC13" s="25" t="n">
        <v>2</v>
      </c>
      <c r="AD13" s="29" t="n">
        <f aca="false">SUM(F13:AA13)</f>
        <v>2</v>
      </c>
      <c r="AE13" s="2"/>
    </row>
    <row r="14" customFormat="false" ht="15" hidden="false" customHeight="true" outlineLevel="0" collapsed="false">
      <c r="A14" s="21"/>
      <c r="B14" s="15" t="s">
        <v>72</v>
      </c>
      <c r="C14" s="2"/>
      <c r="D14" s="2"/>
      <c r="E14" s="2"/>
      <c r="F14" s="25" t="n">
        <v>0</v>
      </c>
      <c r="G14" s="25" t="n">
        <v>0</v>
      </c>
      <c r="H14" s="25" t="n">
        <v>0</v>
      </c>
      <c r="I14" s="25" t="n">
        <v>0</v>
      </c>
      <c r="J14" s="25" t="n">
        <v>0</v>
      </c>
      <c r="K14" s="25" t="n">
        <v>0</v>
      </c>
      <c r="L14" s="25" t="n">
        <v>0</v>
      </c>
      <c r="M14" s="25" t="n">
        <v>0</v>
      </c>
      <c r="N14" s="25" t="n">
        <v>0</v>
      </c>
      <c r="O14" s="25" t="n">
        <v>0</v>
      </c>
      <c r="P14" s="25" t="n">
        <v>0</v>
      </c>
      <c r="Q14" s="25" t="n">
        <v>0</v>
      </c>
      <c r="R14" s="25" t="n">
        <v>0</v>
      </c>
      <c r="S14" s="25" t="n">
        <v>0</v>
      </c>
      <c r="T14" s="25" t="n">
        <v>0</v>
      </c>
      <c r="U14" s="25" t="n">
        <v>0</v>
      </c>
      <c r="V14" s="25" t="n">
        <v>0</v>
      </c>
      <c r="W14" s="25" t="n">
        <v>3.4</v>
      </c>
      <c r="X14" s="25" t="n">
        <v>2.1</v>
      </c>
      <c r="Y14" s="25" t="n">
        <v>0</v>
      </c>
      <c r="Z14" s="25" t="n">
        <v>0</v>
      </c>
      <c r="AA14" s="25" t="n">
        <v>0</v>
      </c>
      <c r="AB14" s="27" t="n">
        <f aca="false">AC14-SUM(F14:AA14)</f>
        <v>0</v>
      </c>
      <c r="AC14" s="25" t="n">
        <v>5.5</v>
      </c>
      <c r="AD14" s="29" t="n">
        <f aca="false">SUM(F14:AA14)</f>
        <v>5.5</v>
      </c>
      <c r="AE14" s="2"/>
    </row>
    <row r="15" customFormat="false" ht="15" hidden="false" customHeight="true" outlineLevel="0" collapsed="false">
      <c r="A15" s="21"/>
      <c r="B15" s="15" t="s">
        <v>73</v>
      </c>
      <c r="C15" s="2"/>
      <c r="D15" s="2"/>
      <c r="E15" s="2"/>
      <c r="F15" s="25" t="n">
        <v>0</v>
      </c>
      <c r="G15" s="25" t="n">
        <v>0</v>
      </c>
      <c r="H15" s="25" t="n">
        <v>0</v>
      </c>
      <c r="I15" s="25" t="n">
        <v>0</v>
      </c>
      <c r="J15" s="25" t="n">
        <v>0</v>
      </c>
      <c r="K15" s="25" t="n">
        <v>0</v>
      </c>
      <c r="L15" s="25" t="n">
        <v>0</v>
      </c>
      <c r="M15" s="25" t="n">
        <v>0</v>
      </c>
      <c r="N15" s="25" t="n">
        <v>0</v>
      </c>
      <c r="O15" s="25" t="n">
        <v>0</v>
      </c>
      <c r="P15" s="25" t="n">
        <v>0</v>
      </c>
      <c r="Q15" s="25" t="n">
        <v>0</v>
      </c>
      <c r="R15" s="25" t="n">
        <v>0</v>
      </c>
      <c r="S15" s="25" t="n">
        <v>0</v>
      </c>
      <c r="T15" s="25" t="n">
        <v>0</v>
      </c>
      <c r="U15" s="25" t="n">
        <v>0</v>
      </c>
      <c r="V15" s="25" t="n">
        <v>0</v>
      </c>
      <c r="W15" s="25" t="n">
        <v>0</v>
      </c>
      <c r="X15" s="25" t="n">
        <v>0</v>
      </c>
      <c r="Y15" s="25" t="n">
        <v>0</v>
      </c>
      <c r="Z15" s="25" t="n">
        <v>0</v>
      </c>
      <c r="AA15" s="25" t="n">
        <v>0</v>
      </c>
      <c r="AB15" s="27" t="n">
        <f aca="false">AC15-SUM(F15:AA15)</f>
        <v>0</v>
      </c>
      <c r="AC15" s="25" t="n">
        <v>0</v>
      </c>
      <c r="AD15" s="29" t="n">
        <f aca="false">SUM(F15:AA15)</f>
        <v>0</v>
      </c>
      <c r="AE15" s="2"/>
    </row>
    <row r="16" customFormat="false" ht="15" hidden="false" customHeight="true" outlineLevel="0" collapsed="false">
      <c r="A16" s="21"/>
      <c r="B16" s="15" t="s">
        <v>74</v>
      </c>
      <c r="C16" s="2"/>
      <c r="D16" s="2"/>
      <c r="E16" s="2"/>
      <c r="F16" s="25" t="n">
        <v>0</v>
      </c>
      <c r="G16" s="25" t="n">
        <v>0</v>
      </c>
      <c r="H16" s="25" t="n">
        <v>0</v>
      </c>
      <c r="I16" s="25" t="n">
        <v>0</v>
      </c>
      <c r="J16" s="25" t="n">
        <v>0</v>
      </c>
      <c r="K16" s="25" t="n">
        <v>0</v>
      </c>
      <c r="L16" s="25" t="n">
        <v>0</v>
      </c>
      <c r="M16" s="25" t="n">
        <v>0</v>
      </c>
      <c r="N16" s="25" t="n">
        <v>0</v>
      </c>
      <c r="O16" s="25" t="n">
        <v>0</v>
      </c>
      <c r="P16" s="25" t="n">
        <v>0</v>
      </c>
      <c r="Q16" s="25" t="n">
        <v>0</v>
      </c>
      <c r="R16" s="25" t="n">
        <v>0</v>
      </c>
      <c r="S16" s="25" t="n">
        <v>0</v>
      </c>
      <c r="T16" s="25" t="n">
        <v>0</v>
      </c>
      <c r="U16" s="25" t="n">
        <v>0</v>
      </c>
      <c r="V16" s="25" t="n">
        <v>0</v>
      </c>
      <c r="W16" s="25" t="n">
        <v>0</v>
      </c>
      <c r="X16" s="25" t="n">
        <v>0</v>
      </c>
      <c r="Y16" s="25" t="n">
        <v>0</v>
      </c>
      <c r="Z16" s="25" t="n">
        <v>0</v>
      </c>
      <c r="AA16" s="25" t="n">
        <v>0</v>
      </c>
      <c r="AB16" s="27" t="n">
        <f aca="false">AC16-SUM(F16:AA16)</f>
        <v>0</v>
      </c>
      <c r="AC16" s="25" t="n">
        <v>0</v>
      </c>
      <c r="AD16" s="29" t="n">
        <f aca="false">SUM(F16:AA16)</f>
        <v>0</v>
      </c>
      <c r="AE16" s="2"/>
    </row>
    <row r="17" customFormat="false" ht="15" hidden="false" customHeight="true" outlineLevel="0" collapsed="false">
      <c r="A17" s="21"/>
      <c r="B17" s="15" t="s">
        <v>108</v>
      </c>
      <c r="C17" s="2"/>
      <c r="D17" s="2"/>
      <c r="E17" s="2"/>
      <c r="F17" s="25" t="n">
        <v>0</v>
      </c>
      <c r="G17" s="25" t="n">
        <v>0</v>
      </c>
      <c r="H17" s="25" t="n">
        <v>0</v>
      </c>
      <c r="I17" s="25" t="n">
        <v>0</v>
      </c>
      <c r="J17" s="25" t="n">
        <v>0</v>
      </c>
      <c r="K17" s="25" t="n">
        <v>0</v>
      </c>
      <c r="L17" s="25" t="n">
        <v>0</v>
      </c>
      <c r="M17" s="25" t="n">
        <v>0</v>
      </c>
      <c r="N17" s="25" t="n">
        <v>0</v>
      </c>
      <c r="O17" s="25" t="n">
        <v>0</v>
      </c>
      <c r="P17" s="25" t="n">
        <v>0</v>
      </c>
      <c r="Q17" s="25" t="n">
        <v>0</v>
      </c>
      <c r="R17" s="25" t="n">
        <v>0</v>
      </c>
      <c r="S17" s="25" t="n">
        <v>0</v>
      </c>
      <c r="T17" s="25" t="n">
        <v>0</v>
      </c>
      <c r="U17" s="25" t="n">
        <v>0</v>
      </c>
      <c r="V17" s="25" t="n">
        <v>0</v>
      </c>
      <c r="W17" s="25" t="n">
        <v>0</v>
      </c>
      <c r="X17" s="25" t="n">
        <v>0</v>
      </c>
      <c r="Y17" s="25" t="n">
        <v>0</v>
      </c>
      <c r="Z17" s="25" t="n">
        <v>0</v>
      </c>
      <c r="AA17" s="25" t="n">
        <v>0</v>
      </c>
      <c r="AB17" s="27" t="n">
        <f aca="false">AC17-SUM(F17:AA17)</f>
        <v>0</v>
      </c>
      <c r="AC17" s="25" t="n">
        <v>0</v>
      </c>
      <c r="AD17" s="29" t="n">
        <f aca="false">SUM(F17:AA17)</f>
        <v>0</v>
      </c>
      <c r="AE17" s="2"/>
    </row>
    <row r="18" customFormat="false" ht="15" hidden="false" customHeight="true" outlineLevel="0" collapsed="false">
      <c r="A18" s="21"/>
      <c r="B18" s="15" t="s">
        <v>74</v>
      </c>
      <c r="C18" s="2"/>
      <c r="D18" s="2"/>
      <c r="E18" s="2"/>
      <c r="F18" s="25" t="n">
        <v>0</v>
      </c>
      <c r="G18" s="25" t="n">
        <v>0</v>
      </c>
      <c r="H18" s="25" t="n">
        <v>0</v>
      </c>
      <c r="I18" s="25" t="n">
        <v>0</v>
      </c>
      <c r="J18" s="25" t="n">
        <v>0</v>
      </c>
      <c r="K18" s="25" t="n">
        <v>0</v>
      </c>
      <c r="L18" s="25" t="n">
        <v>0</v>
      </c>
      <c r="M18" s="25" t="n">
        <v>0</v>
      </c>
      <c r="N18" s="25" t="n">
        <v>0</v>
      </c>
      <c r="O18" s="25" t="n">
        <v>0</v>
      </c>
      <c r="P18" s="25" t="n">
        <v>0</v>
      </c>
      <c r="Q18" s="25" t="n">
        <v>0</v>
      </c>
      <c r="R18" s="25" t="n">
        <v>0</v>
      </c>
      <c r="S18" s="25" t="n">
        <v>0</v>
      </c>
      <c r="T18" s="25" t="n">
        <v>0</v>
      </c>
      <c r="U18" s="25" t="n">
        <v>0</v>
      </c>
      <c r="V18" s="25" t="n">
        <v>0</v>
      </c>
      <c r="W18" s="25" t="n">
        <v>0</v>
      </c>
      <c r="X18" s="25" t="n">
        <v>0</v>
      </c>
      <c r="Y18" s="25" t="n">
        <v>0</v>
      </c>
      <c r="Z18" s="25" t="n">
        <v>0</v>
      </c>
      <c r="AA18" s="25" t="n">
        <v>0</v>
      </c>
      <c r="AB18" s="27" t="n">
        <f aca="false">AC18-SUM(F18:AA18)</f>
        <v>0</v>
      </c>
      <c r="AC18" s="25" t="n">
        <v>0</v>
      </c>
      <c r="AD18" s="29" t="n">
        <f aca="false">SUM(F18:AA18)</f>
        <v>0</v>
      </c>
      <c r="AE18" s="2"/>
    </row>
    <row r="19" customFormat="false" ht="15" hidden="false" customHeight="true" outlineLevel="0" collapsed="false">
      <c r="A19" s="21"/>
      <c r="B19" s="15" t="s">
        <v>76</v>
      </c>
      <c r="C19" s="2"/>
      <c r="D19" s="2"/>
      <c r="E19" s="2"/>
      <c r="F19" s="25" t="n">
        <v>0</v>
      </c>
      <c r="G19" s="25" t="n">
        <v>0</v>
      </c>
      <c r="H19" s="25" t="n">
        <v>0</v>
      </c>
      <c r="I19" s="25" t="n">
        <v>0</v>
      </c>
      <c r="J19" s="25" t="n">
        <v>0</v>
      </c>
      <c r="K19" s="25" t="n">
        <v>0</v>
      </c>
      <c r="L19" s="25" t="n">
        <v>0</v>
      </c>
      <c r="M19" s="25" t="n">
        <v>0</v>
      </c>
      <c r="N19" s="25" t="n">
        <v>0</v>
      </c>
      <c r="O19" s="25" t="n">
        <v>0</v>
      </c>
      <c r="P19" s="25" t="n">
        <v>0</v>
      </c>
      <c r="Q19" s="25" t="n">
        <v>0</v>
      </c>
      <c r="R19" s="25" t="n">
        <v>0</v>
      </c>
      <c r="S19" s="25" t="n">
        <v>0</v>
      </c>
      <c r="T19" s="25" t="n">
        <v>0</v>
      </c>
      <c r="U19" s="25" t="n">
        <v>0</v>
      </c>
      <c r="V19" s="25" t="n">
        <v>0</v>
      </c>
      <c r="W19" s="25" t="n">
        <v>0</v>
      </c>
      <c r="X19" s="25" t="n">
        <v>0</v>
      </c>
      <c r="Y19" s="25" t="n">
        <v>0</v>
      </c>
      <c r="Z19" s="25" t="n">
        <v>0</v>
      </c>
      <c r="AA19" s="25" t="n">
        <v>0</v>
      </c>
      <c r="AB19" s="27" t="n">
        <f aca="false">AC19-SUM(F19:AA19)</f>
        <v>0</v>
      </c>
      <c r="AC19" s="25" t="n">
        <v>0</v>
      </c>
      <c r="AD19" s="29" t="n">
        <f aca="false">SUM(F19:AA19)</f>
        <v>0</v>
      </c>
      <c r="AE19" s="2"/>
    </row>
    <row r="20" customFormat="false" ht="15" hidden="false" customHeight="true" outlineLevel="0" collapsed="false">
      <c r="A20" s="21"/>
      <c r="B20" s="15" t="s">
        <v>65</v>
      </c>
      <c r="C20" s="2"/>
      <c r="D20" s="2"/>
      <c r="E20" s="2"/>
      <c r="F20" s="33" t="n">
        <v>0</v>
      </c>
      <c r="G20" s="33" t="n">
        <v>0</v>
      </c>
      <c r="H20" s="33" t="n">
        <v>0</v>
      </c>
      <c r="I20" s="33" t="n">
        <v>0</v>
      </c>
      <c r="J20" s="33" t="n">
        <v>0</v>
      </c>
      <c r="K20" s="33" t="n">
        <v>0</v>
      </c>
      <c r="L20" s="33" t="n">
        <v>0</v>
      </c>
      <c r="M20" s="33" t="n">
        <v>0</v>
      </c>
      <c r="N20" s="33" t="n">
        <v>0</v>
      </c>
      <c r="O20" s="33" t="n">
        <v>0</v>
      </c>
      <c r="P20" s="33" t="n">
        <v>0</v>
      </c>
      <c r="Q20" s="33" t="n">
        <v>0</v>
      </c>
      <c r="R20" s="33" t="n">
        <v>0</v>
      </c>
      <c r="S20" s="33" t="n">
        <v>0</v>
      </c>
      <c r="T20" s="33" t="n">
        <v>0</v>
      </c>
      <c r="U20" s="33" t="n">
        <v>0</v>
      </c>
      <c r="V20" s="33" t="n">
        <v>0</v>
      </c>
      <c r="W20" s="33" t="n">
        <v>0</v>
      </c>
      <c r="X20" s="33" t="n">
        <v>0</v>
      </c>
      <c r="Y20" s="33" t="n">
        <v>0</v>
      </c>
      <c r="Z20" s="33" t="n">
        <v>0</v>
      </c>
      <c r="AA20" s="33" t="n">
        <v>0</v>
      </c>
      <c r="AB20" s="34" t="n">
        <f aca="false">AC20-SUM(F20:AA20)</f>
        <v>0</v>
      </c>
      <c r="AC20" s="33" t="n">
        <v>0</v>
      </c>
      <c r="AD20" s="35" t="n">
        <f aca="false">SUM(F20:AA20)</f>
        <v>0</v>
      </c>
      <c r="AE20" s="2"/>
    </row>
    <row r="21" customFormat="false" ht="3.95" hidden="false" customHeight="true" outlineLevel="0" collapsed="false">
      <c r="A21" s="21"/>
      <c r="B21" s="2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22"/>
      <c r="AE21" s="2"/>
    </row>
    <row r="22" customFormat="false" ht="15" hidden="false" customHeight="true" outlineLevel="0" collapsed="false">
      <c r="A22" s="21"/>
      <c r="B22" s="21"/>
      <c r="C22" s="20" t="s">
        <v>50</v>
      </c>
      <c r="D22" s="2"/>
      <c r="E22" s="2"/>
      <c r="F22" s="37" t="n">
        <f aca="false">SUM(F11:F20)</f>
        <v>0</v>
      </c>
      <c r="G22" s="37" t="n">
        <f aca="false">SUM(G11:G20)</f>
        <v>0</v>
      </c>
      <c r="H22" s="37" t="n">
        <f aca="false">SUM(H11:H20)</f>
        <v>0</v>
      </c>
      <c r="I22" s="37" t="n">
        <f aca="false">SUM(I11:I20)</f>
        <v>0</v>
      </c>
      <c r="J22" s="37" t="n">
        <f aca="false">SUM(J11:J20)</f>
        <v>0</v>
      </c>
      <c r="K22" s="37" t="n">
        <f aca="false">SUM(K11:K20)</f>
        <v>1.6</v>
      </c>
      <c r="L22" s="37" t="n">
        <f aca="false">SUM(L11:L20)</f>
        <v>0</v>
      </c>
      <c r="M22" s="37" t="n">
        <f aca="false">SUM(M11:M20)</f>
        <v>0</v>
      </c>
      <c r="N22" s="37" t="n">
        <f aca="false">SUM(N11:N20)</f>
        <v>13.9</v>
      </c>
      <c r="O22" s="37" t="n">
        <f aca="false">SUM(O11:O20)</f>
        <v>0.1</v>
      </c>
      <c r="P22" s="37" t="n">
        <f aca="false">SUM(P11:P20)</f>
        <v>0.2</v>
      </c>
      <c r="Q22" s="37" t="n">
        <f aca="false">SUM(Q11:Q20)</f>
        <v>0.1</v>
      </c>
      <c r="R22" s="37" t="n">
        <f aca="false">SUM(R11:R20)</f>
        <v>0</v>
      </c>
      <c r="S22" s="37" t="n">
        <f aca="false">SUM(S11:S20)</f>
        <v>0.1</v>
      </c>
      <c r="T22" s="37" t="n">
        <f aca="false">SUM(T11:T20)</f>
        <v>0</v>
      </c>
      <c r="U22" s="37" t="n">
        <f aca="false">SUM(U11:U20)</f>
        <v>0.2</v>
      </c>
      <c r="V22" s="37" t="n">
        <f aca="false">SUM(V11:V20)</f>
        <v>0.1</v>
      </c>
      <c r="W22" s="37" t="n">
        <f aca="false">SUM(W11:W20)</f>
        <v>3.7</v>
      </c>
      <c r="X22" s="37" t="n">
        <f aca="false">SUM(X11:X20)</f>
        <v>2.2</v>
      </c>
      <c r="Y22" s="37" t="n">
        <f aca="false">SUM(Y11:Y20)</f>
        <v>0</v>
      </c>
      <c r="Z22" s="37" t="n">
        <f aca="false">SUM(Z11:Z20)</f>
        <v>2.1</v>
      </c>
      <c r="AA22" s="37" t="n">
        <f aca="false">SUM(AA11:AA20)</f>
        <v>0</v>
      </c>
      <c r="AB22" s="37" t="n">
        <f aca="false">SUM(AB11:AB20)</f>
        <v>0</v>
      </c>
      <c r="AC22" s="37" t="n">
        <f aca="false">SUM(AC11:AC20)</f>
        <v>24.3</v>
      </c>
      <c r="AD22" s="37" t="n">
        <f aca="false">SUM(AD11:AD20)</f>
        <v>24.3</v>
      </c>
      <c r="AE22" s="2"/>
    </row>
    <row r="23" customFormat="false" ht="15" hidden="false" customHeight="true" outlineLevel="0" collapsed="false">
      <c r="A23" s="21"/>
      <c r="B23" s="2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2"/>
      <c r="AE23" s="2"/>
    </row>
    <row r="24" customFormat="false" ht="15" hidden="false" customHeight="true" outlineLevel="0" collapsed="false">
      <c r="A24" s="20" t="s">
        <v>51</v>
      </c>
      <c r="B24" s="21"/>
      <c r="C24" s="2"/>
      <c r="D24" s="2"/>
      <c r="E24" s="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"/>
    </row>
    <row r="25" customFormat="false" ht="15" hidden="false" customHeight="true" outlineLevel="0" collapsed="false">
      <c r="A25" s="21"/>
      <c r="B25" s="15" t="s">
        <v>77</v>
      </c>
      <c r="C25" s="2"/>
      <c r="D25" s="2"/>
      <c r="E25" s="2"/>
      <c r="F25" s="25" t="n">
        <v>0</v>
      </c>
      <c r="G25" s="25" t="n">
        <v>0</v>
      </c>
      <c r="H25" s="25" t="n">
        <v>0</v>
      </c>
      <c r="I25" s="25" t="n">
        <v>0</v>
      </c>
      <c r="J25" s="25" t="n">
        <v>0</v>
      </c>
      <c r="K25" s="25" t="n">
        <v>0</v>
      </c>
      <c r="L25" s="25" t="n">
        <v>0</v>
      </c>
      <c r="M25" s="25" t="n">
        <v>0</v>
      </c>
      <c r="N25" s="25" t="n">
        <v>0</v>
      </c>
      <c r="O25" s="25" t="n">
        <v>0</v>
      </c>
      <c r="P25" s="25" t="n">
        <v>0</v>
      </c>
      <c r="Q25" s="25" t="n">
        <v>0</v>
      </c>
      <c r="R25" s="25" t="n">
        <v>0</v>
      </c>
      <c r="S25" s="25" t="n">
        <v>0</v>
      </c>
      <c r="T25" s="25" t="n">
        <v>0</v>
      </c>
      <c r="U25" s="25" t="n">
        <v>0</v>
      </c>
      <c r="V25" s="25" t="n">
        <v>0</v>
      </c>
      <c r="W25" s="25" t="n">
        <v>0</v>
      </c>
      <c r="X25" s="25" t="n">
        <v>0</v>
      </c>
      <c r="Y25" s="25" t="n">
        <v>0</v>
      </c>
      <c r="Z25" s="25" t="n">
        <v>0</v>
      </c>
      <c r="AA25" s="25" t="n">
        <v>0</v>
      </c>
      <c r="AB25" s="27" t="n">
        <f aca="false">AC25-SUM(F25:AA25)</f>
        <v>0</v>
      </c>
      <c r="AC25" s="25" t="n">
        <v>0</v>
      </c>
      <c r="AD25" s="29" t="n">
        <f aca="false">SUM(F25:AA25)</f>
        <v>0</v>
      </c>
      <c r="AE25" s="2"/>
    </row>
    <row r="26" customFormat="false" ht="15" hidden="false" customHeight="true" outlineLevel="0" collapsed="false">
      <c r="A26" s="21"/>
      <c r="B26" s="15"/>
      <c r="C26" s="15" t="s">
        <v>78</v>
      </c>
      <c r="D26" s="2"/>
      <c r="E26" s="2"/>
      <c r="F26" s="25" t="n">
        <v>0</v>
      </c>
      <c r="G26" s="25" t="n">
        <v>0</v>
      </c>
      <c r="H26" s="25" t="n">
        <v>0</v>
      </c>
      <c r="I26" s="25" t="n">
        <v>0</v>
      </c>
      <c r="J26" s="25" t="n">
        <v>0</v>
      </c>
      <c r="K26" s="25" t="n">
        <v>0</v>
      </c>
      <c r="L26" s="25" t="n">
        <v>0</v>
      </c>
      <c r="M26" s="25" t="n">
        <v>0</v>
      </c>
      <c r="N26" s="25" t="n">
        <v>0</v>
      </c>
      <c r="O26" s="25" t="n">
        <v>0</v>
      </c>
      <c r="P26" s="25" t="n">
        <v>0</v>
      </c>
      <c r="Q26" s="25" t="n">
        <v>0</v>
      </c>
      <c r="R26" s="25" t="n">
        <v>0</v>
      </c>
      <c r="S26" s="25" t="n">
        <v>0</v>
      </c>
      <c r="T26" s="25" t="n">
        <v>0</v>
      </c>
      <c r="U26" s="25" t="n">
        <v>0</v>
      </c>
      <c r="V26" s="25" t="n">
        <v>0</v>
      </c>
      <c r="W26" s="25" t="n">
        <v>0</v>
      </c>
      <c r="X26" s="25" t="n">
        <v>0</v>
      </c>
      <c r="Y26" s="25" t="n">
        <v>0</v>
      </c>
      <c r="Z26" s="25" t="n">
        <v>0</v>
      </c>
      <c r="AA26" s="25" t="n">
        <v>0</v>
      </c>
      <c r="AB26" s="27" t="n">
        <f aca="false">AC26-SUM(F26:AA26)</f>
        <v>0.2</v>
      </c>
      <c r="AC26" s="25" t="n">
        <v>0.2</v>
      </c>
      <c r="AD26" s="29" t="n">
        <f aca="false">SUM(F26:AA26)</f>
        <v>0</v>
      </c>
      <c r="AE26" s="2"/>
    </row>
    <row r="27" customFormat="false" ht="15" hidden="false" customHeight="true" outlineLevel="0" collapsed="false">
      <c r="A27" s="21"/>
      <c r="B27" s="15"/>
      <c r="C27" s="15" t="s">
        <v>74</v>
      </c>
      <c r="D27" s="2"/>
      <c r="E27" s="2"/>
      <c r="F27" s="25" t="n">
        <v>0</v>
      </c>
      <c r="G27" s="25" t="n">
        <v>0</v>
      </c>
      <c r="H27" s="25" t="n">
        <v>0</v>
      </c>
      <c r="I27" s="25" t="n">
        <v>0</v>
      </c>
      <c r="J27" s="25" t="n">
        <v>0</v>
      </c>
      <c r="K27" s="25" t="n">
        <v>0</v>
      </c>
      <c r="L27" s="25" t="n">
        <v>0</v>
      </c>
      <c r="M27" s="25" t="n">
        <v>0</v>
      </c>
      <c r="N27" s="25" t="n">
        <v>0</v>
      </c>
      <c r="O27" s="25" t="n">
        <v>0</v>
      </c>
      <c r="P27" s="25" t="n">
        <v>0</v>
      </c>
      <c r="Q27" s="25" t="n">
        <v>0</v>
      </c>
      <c r="R27" s="25" t="n">
        <v>0</v>
      </c>
      <c r="S27" s="25" t="n">
        <v>0</v>
      </c>
      <c r="T27" s="25" t="n">
        <v>0</v>
      </c>
      <c r="U27" s="25" t="n">
        <v>0</v>
      </c>
      <c r="V27" s="25" t="n">
        <v>0</v>
      </c>
      <c r="W27" s="25" t="n">
        <v>0</v>
      </c>
      <c r="X27" s="25" t="n">
        <v>0</v>
      </c>
      <c r="Y27" s="25" t="n">
        <v>0</v>
      </c>
      <c r="Z27" s="25" t="n">
        <v>0</v>
      </c>
      <c r="AA27" s="25" t="n">
        <v>0</v>
      </c>
      <c r="AB27" s="27" t="n">
        <f aca="false">AC27-SUM(F27:AA27)</f>
        <v>0</v>
      </c>
      <c r="AC27" s="25" t="n">
        <v>0</v>
      </c>
      <c r="AD27" s="29" t="n">
        <f aca="false">SUM(F27:AA27)</f>
        <v>0</v>
      </c>
      <c r="AE27" s="2"/>
    </row>
    <row r="28" customFormat="false" ht="15" hidden="false" customHeight="true" outlineLevel="0" collapsed="false">
      <c r="A28" s="21"/>
      <c r="B28" s="15"/>
      <c r="C28" s="15" t="s">
        <v>55</v>
      </c>
      <c r="D28" s="2"/>
      <c r="E28" s="2"/>
      <c r="F28" s="25" t="n">
        <v>0</v>
      </c>
      <c r="G28" s="25" t="n">
        <v>0</v>
      </c>
      <c r="H28" s="25" t="n">
        <v>0</v>
      </c>
      <c r="I28" s="25" t="n">
        <v>0</v>
      </c>
      <c r="J28" s="25" t="n">
        <v>0</v>
      </c>
      <c r="K28" s="25" t="n">
        <v>0</v>
      </c>
      <c r="L28" s="25" t="n">
        <v>0</v>
      </c>
      <c r="M28" s="25" t="n">
        <v>0</v>
      </c>
      <c r="N28" s="25" t="n">
        <v>0</v>
      </c>
      <c r="O28" s="25" t="n">
        <v>0</v>
      </c>
      <c r="P28" s="25" t="n">
        <v>0</v>
      </c>
      <c r="Q28" s="25" t="n">
        <v>0</v>
      </c>
      <c r="R28" s="25" t="n">
        <v>0</v>
      </c>
      <c r="S28" s="25" t="n">
        <v>0</v>
      </c>
      <c r="T28" s="25" t="n">
        <v>0</v>
      </c>
      <c r="U28" s="25" t="n">
        <v>0</v>
      </c>
      <c r="V28" s="25" t="n">
        <v>0</v>
      </c>
      <c r="W28" s="25" t="n">
        <v>0</v>
      </c>
      <c r="X28" s="25" t="n">
        <v>0</v>
      </c>
      <c r="Y28" s="25" t="n">
        <v>0</v>
      </c>
      <c r="Z28" s="25" t="n">
        <v>0</v>
      </c>
      <c r="AA28" s="25" t="n">
        <v>0</v>
      </c>
      <c r="AB28" s="27" t="n">
        <f aca="false">AC28-SUM(F28:AA28)</f>
        <v>0</v>
      </c>
      <c r="AC28" s="25" t="n">
        <v>0</v>
      </c>
      <c r="AD28" s="29" t="n">
        <f aca="false">SUM(F28:AA28)</f>
        <v>0</v>
      </c>
      <c r="AE28" s="2"/>
    </row>
    <row r="29" customFormat="false" ht="15" hidden="false" customHeight="true" outlineLevel="0" collapsed="false">
      <c r="A29" s="21"/>
      <c r="B29" s="15" t="s">
        <v>56</v>
      </c>
      <c r="C29" s="2"/>
      <c r="D29" s="2"/>
      <c r="E29" s="2"/>
      <c r="F29" s="25" t="n">
        <v>0</v>
      </c>
      <c r="G29" s="25" t="n">
        <v>0</v>
      </c>
      <c r="H29" s="25" t="n">
        <v>0</v>
      </c>
      <c r="I29" s="25" t="n">
        <v>0</v>
      </c>
      <c r="J29" s="25" t="n">
        <v>0</v>
      </c>
      <c r="K29" s="25" t="n">
        <v>0</v>
      </c>
      <c r="L29" s="25" t="n">
        <v>0</v>
      </c>
      <c r="M29" s="25" t="n">
        <v>0</v>
      </c>
      <c r="N29" s="25" t="n">
        <v>0</v>
      </c>
      <c r="O29" s="25" t="n">
        <v>0</v>
      </c>
      <c r="P29" s="25" t="n">
        <v>0</v>
      </c>
      <c r="Q29" s="25" t="n">
        <v>0</v>
      </c>
      <c r="R29" s="25" t="n">
        <v>0</v>
      </c>
      <c r="S29" s="25" t="n">
        <v>0</v>
      </c>
      <c r="T29" s="25" t="n">
        <v>0</v>
      </c>
      <c r="U29" s="25" t="n">
        <v>0</v>
      </c>
      <c r="V29" s="25" t="n">
        <v>0</v>
      </c>
      <c r="W29" s="25" t="n">
        <v>0</v>
      </c>
      <c r="X29" s="25" t="n">
        <v>0</v>
      </c>
      <c r="Y29" s="25" t="n">
        <v>0</v>
      </c>
      <c r="Z29" s="25" t="n">
        <v>0</v>
      </c>
      <c r="AA29" s="25" t="n">
        <v>0</v>
      </c>
      <c r="AB29" s="27" t="n">
        <f aca="false">AC29-SUM(F29:AA29)</f>
        <v>0</v>
      </c>
      <c r="AC29" s="25" t="n">
        <v>0</v>
      </c>
      <c r="AD29" s="29" t="n">
        <f aca="false">SUM(F29:AA29)</f>
        <v>0</v>
      </c>
      <c r="AE29" s="2"/>
    </row>
    <row r="30" customFormat="false" ht="15" hidden="false" customHeight="true" outlineLevel="0" collapsed="false">
      <c r="A30" s="21"/>
      <c r="B30" s="15" t="s">
        <v>57</v>
      </c>
      <c r="C30" s="2"/>
      <c r="D30" s="2"/>
      <c r="E30" s="2"/>
      <c r="F30" s="25" t="n">
        <v>0</v>
      </c>
      <c r="G30" s="25" t="n">
        <v>0</v>
      </c>
      <c r="H30" s="25" t="n">
        <v>0</v>
      </c>
      <c r="I30" s="25" t="n">
        <v>0.1</v>
      </c>
      <c r="J30" s="25" t="n">
        <v>0</v>
      </c>
      <c r="K30" s="25" t="n">
        <v>0.1</v>
      </c>
      <c r="L30" s="25" t="n">
        <v>0.1</v>
      </c>
      <c r="M30" s="25" t="n">
        <v>0</v>
      </c>
      <c r="N30" s="25" t="n">
        <v>0.1</v>
      </c>
      <c r="O30" s="25" t="n">
        <v>0.1</v>
      </c>
      <c r="P30" s="25" t="n">
        <v>0</v>
      </c>
      <c r="Q30" s="25" t="n">
        <v>0</v>
      </c>
      <c r="R30" s="25" t="n">
        <v>0</v>
      </c>
      <c r="S30" s="25" t="n">
        <v>0</v>
      </c>
      <c r="T30" s="25" t="n">
        <v>0.1</v>
      </c>
      <c r="U30" s="25" t="n">
        <v>0</v>
      </c>
      <c r="V30" s="25" t="n">
        <v>0</v>
      </c>
      <c r="W30" s="25" t="n">
        <v>0</v>
      </c>
      <c r="X30" s="25" t="n">
        <v>0.1</v>
      </c>
      <c r="Y30" s="25" t="n">
        <v>0.1</v>
      </c>
      <c r="Z30" s="25" t="n">
        <v>0</v>
      </c>
      <c r="AA30" s="25" t="n">
        <v>0</v>
      </c>
      <c r="AB30" s="27" t="n">
        <f aca="false">AC30-SUM(F30:AA30)</f>
        <v>0.1</v>
      </c>
      <c r="AC30" s="25" t="n">
        <v>0.9</v>
      </c>
      <c r="AD30" s="29" t="n">
        <f aca="false">SUM(F30:AA30)</f>
        <v>0.8</v>
      </c>
      <c r="AE30" s="2"/>
    </row>
    <row r="31" customFormat="false" ht="15" hidden="false" customHeight="true" outlineLevel="0" collapsed="false">
      <c r="A31" s="21"/>
      <c r="B31" s="15"/>
      <c r="C31" s="15" t="s">
        <v>58</v>
      </c>
      <c r="D31" s="2"/>
      <c r="E31" s="5"/>
      <c r="F31" s="25" t="n">
        <v>0</v>
      </c>
      <c r="G31" s="25" t="n">
        <v>0</v>
      </c>
      <c r="H31" s="25" t="n">
        <v>0</v>
      </c>
      <c r="I31" s="25" t="n">
        <v>0</v>
      </c>
      <c r="J31" s="25" t="n">
        <v>0</v>
      </c>
      <c r="K31" s="25" t="n">
        <v>0</v>
      </c>
      <c r="L31" s="25" t="n">
        <v>0</v>
      </c>
      <c r="M31" s="25" t="n">
        <v>0</v>
      </c>
      <c r="N31" s="25" t="n">
        <v>0</v>
      </c>
      <c r="O31" s="25" t="n">
        <v>0</v>
      </c>
      <c r="P31" s="25" t="n">
        <v>0</v>
      </c>
      <c r="Q31" s="25" t="n">
        <v>0</v>
      </c>
      <c r="R31" s="25" t="n">
        <v>0</v>
      </c>
      <c r="S31" s="25" t="n">
        <v>0</v>
      </c>
      <c r="T31" s="25" t="n">
        <v>0</v>
      </c>
      <c r="U31" s="25" t="n">
        <v>0</v>
      </c>
      <c r="V31" s="25" t="n">
        <v>0</v>
      </c>
      <c r="W31" s="25" t="n">
        <v>0</v>
      </c>
      <c r="X31" s="25" t="n">
        <v>0</v>
      </c>
      <c r="Y31" s="25" t="n">
        <v>0</v>
      </c>
      <c r="Z31" s="25" t="n">
        <v>0</v>
      </c>
      <c r="AA31" s="25" t="n">
        <v>0</v>
      </c>
      <c r="AB31" s="27" t="n">
        <f aca="false">AC31-SUM(F31:AA31)</f>
        <v>0</v>
      </c>
      <c r="AC31" s="25" t="n">
        <v>0</v>
      </c>
      <c r="AD31" s="29" t="n">
        <f aca="false">SUM(F31:AA31)</f>
        <v>0</v>
      </c>
      <c r="AE31" s="2"/>
    </row>
    <row r="32" customFormat="false" ht="15" hidden="false" customHeight="true" outlineLevel="0" collapsed="false">
      <c r="A32" s="21"/>
      <c r="B32" s="15"/>
      <c r="C32" s="15" t="s">
        <v>136</v>
      </c>
      <c r="D32" s="2"/>
      <c r="E32" s="2"/>
      <c r="F32" s="25" t="n">
        <v>0</v>
      </c>
      <c r="G32" s="25" t="n">
        <v>0</v>
      </c>
      <c r="H32" s="25" t="n">
        <v>0</v>
      </c>
      <c r="I32" s="25" t="n">
        <v>0</v>
      </c>
      <c r="J32" s="25" t="n">
        <v>0</v>
      </c>
      <c r="K32" s="25" t="n">
        <v>0</v>
      </c>
      <c r="L32" s="25" t="n">
        <v>0</v>
      </c>
      <c r="M32" s="25" t="n">
        <v>0</v>
      </c>
      <c r="N32" s="25" t="n">
        <v>0</v>
      </c>
      <c r="O32" s="25" t="n">
        <v>0</v>
      </c>
      <c r="P32" s="25" t="n">
        <v>0</v>
      </c>
      <c r="Q32" s="25" t="n">
        <v>0</v>
      </c>
      <c r="R32" s="25" t="n">
        <v>0</v>
      </c>
      <c r="S32" s="25" t="n">
        <v>0</v>
      </c>
      <c r="T32" s="25" t="n">
        <v>0</v>
      </c>
      <c r="U32" s="25" t="n">
        <v>0</v>
      </c>
      <c r="V32" s="25" t="n">
        <v>0</v>
      </c>
      <c r="W32" s="25" t="n">
        <v>0</v>
      </c>
      <c r="X32" s="25" t="n">
        <v>0</v>
      </c>
      <c r="Y32" s="25" t="n">
        <v>0</v>
      </c>
      <c r="Z32" s="25" t="n">
        <v>0</v>
      </c>
      <c r="AA32" s="25" t="n">
        <v>0</v>
      </c>
      <c r="AB32" s="27" t="n">
        <f aca="false">AC32-SUM(F32:AA32)</f>
        <v>0</v>
      </c>
      <c r="AC32" s="25" t="n">
        <v>0</v>
      </c>
      <c r="AD32" s="29" t="n">
        <f aca="false">SUM(F32:AA32)</f>
        <v>0</v>
      </c>
      <c r="AE32" s="2"/>
    </row>
    <row r="33" customFormat="false" ht="15" hidden="false" customHeight="true" outlineLevel="0" collapsed="false">
      <c r="A33" s="21"/>
      <c r="B33" s="15" t="s">
        <v>60</v>
      </c>
      <c r="C33" s="2"/>
      <c r="D33" s="2"/>
      <c r="E33" s="2"/>
      <c r="F33" s="25" t="n">
        <v>0</v>
      </c>
      <c r="G33" s="25" t="n">
        <v>0</v>
      </c>
      <c r="H33" s="25" t="n">
        <v>0</v>
      </c>
      <c r="I33" s="25" t="n">
        <v>0</v>
      </c>
      <c r="J33" s="25" t="n">
        <v>0</v>
      </c>
      <c r="K33" s="25" t="n">
        <v>0</v>
      </c>
      <c r="L33" s="25" t="n">
        <v>0</v>
      </c>
      <c r="M33" s="25" t="n">
        <v>0</v>
      </c>
      <c r="N33" s="25" t="n">
        <v>0</v>
      </c>
      <c r="O33" s="25" t="n">
        <v>0</v>
      </c>
      <c r="P33" s="25" t="n">
        <v>0</v>
      </c>
      <c r="Q33" s="25" t="n">
        <v>0</v>
      </c>
      <c r="R33" s="25" t="n">
        <v>0</v>
      </c>
      <c r="S33" s="25" t="n">
        <v>0</v>
      </c>
      <c r="T33" s="25" t="n">
        <v>0</v>
      </c>
      <c r="U33" s="25" t="n">
        <v>0.1</v>
      </c>
      <c r="V33" s="25" t="n">
        <v>0</v>
      </c>
      <c r="W33" s="25" t="n">
        <v>0</v>
      </c>
      <c r="X33" s="25" t="n">
        <v>0</v>
      </c>
      <c r="Y33" s="25" t="n">
        <v>0</v>
      </c>
      <c r="Z33" s="25" t="n">
        <v>0</v>
      </c>
      <c r="AA33" s="25" t="n">
        <v>0</v>
      </c>
      <c r="AB33" s="27" t="n">
        <f aca="false">AC33-SUM(F33:AA33)</f>
        <v>0</v>
      </c>
      <c r="AC33" s="25" t="n">
        <v>0.1</v>
      </c>
      <c r="AD33" s="29" t="n">
        <f aca="false">SUM(F33:AA33)</f>
        <v>0.1</v>
      </c>
      <c r="AE33" s="2"/>
    </row>
    <row r="34" customFormat="false" ht="15" hidden="false" customHeight="true" outlineLevel="0" collapsed="false">
      <c r="A34" s="21"/>
      <c r="B34" s="15" t="s">
        <v>79</v>
      </c>
      <c r="C34" s="2"/>
      <c r="D34" s="2"/>
      <c r="E34" s="2"/>
      <c r="F34" s="25" t="n">
        <v>0</v>
      </c>
      <c r="G34" s="25" t="n">
        <v>0.1</v>
      </c>
      <c r="H34" s="25" t="n">
        <v>0.4</v>
      </c>
      <c r="I34" s="25" t="n">
        <v>0.1</v>
      </c>
      <c r="J34" s="25" t="n">
        <v>0</v>
      </c>
      <c r="K34" s="25" t="n">
        <v>0</v>
      </c>
      <c r="L34" s="25" t="n">
        <v>0</v>
      </c>
      <c r="M34" s="25" t="n">
        <v>0.1</v>
      </c>
      <c r="N34" s="25" t="n">
        <v>0</v>
      </c>
      <c r="O34" s="25" t="n">
        <v>0</v>
      </c>
      <c r="P34" s="25" t="n">
        <v>0</v>
      </c>
      <c r="Q34" s="25" t="n">
        <v>0.2</v>
      </c>
      <c r="R34" s="25" t="n">
        <v>0</v>
      </c>
      <c r="S34" s="25" t="n">
        <v>0</v>
      </c>
      <c r="T34" s="25" t="n">
        <v>0</v>
      </c>
      <c r="U34" s="25" t="n">
        <v>0.1</v>
      </c>
      <c r="V34" s="25" t="n">
        <v>0.1</v>
      </c>
      <c r="W34" s="25" t="n">
        <v>0</v>
      </c>
      <c r="X34" s="25" t="n">
        <v>0</v>
      </c>
      <c r="Y34" s="25" t="n">
        <v>0</v>
      </c>
      <c r="Z34" s="25" t="n">
        <v>0</v>
      </c>
      <c r="AA34" s="25" t="n">
        <v>0.1</v>
      </c>
      <c r="AB34" s="27" t="n">
        <f aca="false">AC34-SUM(F34:AA34)</f>
        <v>0.5</v>
      </c>
      <c r="AC34" s="25" t="n">
        <v>1.7</v>
      </c>
      <c r="AD34" s="29" t="n">
        <f aca="false">SUM(F34:AA34)</f>
        <v>1.2</v>
      </c>
      <c r="AE34" s="2"/>
    </row>
    <row r="35" customFormat="false" ht="15" hidden="false" customHeight="true" outlineLevel="0" collapsed="false">
      <c r="A35" s="21"/>
      <c r="B35" s="15" t="s">
        <v>62</v>
      </c>
      <c r="C35" s="2"/>
      <c r="D35" s="2"/>
      <c r="E35" s="2"/>
      <c r="F35" s="25" t="n">
        <v>0</v>
      </c>
      <c r="G35" s="25" t="n">
        <v>0</v>
      </c>
      <c r="H35" s="25" t="n">
        <v>0</v>
      </c>
      <c r="I35" s="25" t="n">
        <v>0</v>
      </c>
      <c r="J35" s="25" t="n">
        <v>0</v>
      </c>
      <c r="K35" s="25" t="n">
        <v>0</v>
      </c>
      <c r="L35" s="25" t="n">
        <v>0</v>
      </c>
      <c r="M35" s="25" t="n">
        <v>0</v>
      </c>
      <c r="N35" s="25" t="n">
        <v>0</v>
      </c>
      <c r="O35" s="25" t="n">
        <v>0</v>
      </c>
      <c r="P35" s="25" t="n">
        <v>0</v>
      </c>
      <c r="Q35" s="25" t="n">
        <v>0</v>
      </c>
      <c r="R35" s="25" t="n">
        <v>0</v>
      </c>
      <c r="S35" s="25" t="n">
        <v>0</v>
      </c>
      <c r="T35" s="25" t="n">
        <v>0</v>
      </c>
      <c r="U35" s="25" t="n">
        <v>0</v>
      </c>
      <c r="V35" s="25" t="n">
        <v>0</v>
      </c>
      <c r="W35" s="25" t="n">
        <v>0</v>
      </c>
      <c r="X35" s="25" t="n">
        <v>0</v>
      </c>
      <c r="Y35" s="25" t="n">
        <v>0</v>
      </c>
      <c r="Z35" s="25" t="n">
        <v>0</v>
      </c>
      <c r="AA35" s="25" t="n">
        <v>0</v>
      </c>
      <c r="AB35" s="27" t="n">
        <f aca="false">AC35-SUM(F35:AA35)</f>
        <v>0</v>
      </c>
      <c r="AC35" s="25" t="n">
        <v>0</v>
      </c>
      <c r="AD35" s="29" t="n">
        <f aca="false">SUM(F35:AA35)</f>
        <v>0</v>
      </c>
      <c r="AE35" s="2"/>
    </row>
    <row r="36" customFormat="false" ht="15" hidden="false" customHeight="true" outlineLevel="0" collapsed="false">
      <c r="A36" s="21"/>
      <c r="B36" s="15" t="s">
        <v>80</v>
      </c>
      <c r="C36" s="2"/>
      <c r="D36" s="2"/>
      <c r="E36" s="2"/>
      <c r="F36" s="25" t="n">
        <v>0</v>
      </c>
      <c r="G36" s="25" t="n">
        <v>0</v>
      </c>
      <c r="H36" s="25" t="n">
        <v>0</v>
      </c>
      <c r="I36" s="25" t="n">
        <v>0</v>
      </c>
      <c r="J36" s="25" t="n">
        <v>0</v>
      </c>
      <c r="K36" s="25" t="n">
        <v>0</v>
      </c>
      <c r="L36" s="25" t="n">
        <v>0</v>
      </c>
      <c r="M36" s="25" t="n">
        <v>1.7</v>
      </c>
      <c r="N36" s="25" t="n">
        <v>0</v>
      </c>
      <c r="O36" s="25" t="n">
        <v>0</v>
      </c>
      <c r="P36" s="25" t="n">
        <v>0</v>
      </c>
      <c r="Q36" s="25" t="n">
        <v>0</v>
      </c>
      <c r="R36" s="25" t="n">
        <v>0</v>
      </c>
      <c r="S36" s="25" t="n">
        <v>0</v>
      </c>
      <c r="T36" s="25" t="n">
        <v>0</v>
      </c>
      <c r="U36" s="25" t="n">
        <v>0</v>
      </c>
      <c r="V36" s="25" t="n">
        <v>0</v>
      </c>
      <c r="W36" s="25" t="n">
        <v>0</v>
      </c>
      <c r="X36" s="25" t="n">
        <v>0</v>
      </c>
      <c r="Y36" s="25" t="n">
        <v>0</v>
      </c>
      <c r="Z36" s="25" t="n">
        <v>0</v>
      </c>
      <c r="AA36" s="25" t="n">
        <v>0</v>
      </c>
      <c r="AB36" s="27" t="n">
        <f aca="false">AC36-SUM(F36:AA36)</f>
        <v>0</v>
      </c>
      <c r="AC36" s="25" t="n">
        <v>1.7</v>
      </c>
      <c r="AD36" s="29" t="n">
        <f aca="false">SUM(F36:AA36)</f>
        <v>1.7</v>
      </c>
      <c r="AE36" s="2"/>
    </row>
    <row r="37" customFormat="false" ht="15" hidden="false" customHeight="true" outlineLevel="0" collapsed="false">
      <c r="A37" s="21"/>
      <c r="B37" s="15" t="s">
        <v>74</v>
      </c>
      <c r="C37" s="2"/>
      <c r="D37" s="2"/>
      <c r="E37" s="2"/>
      <c r="F37" s="25" t="n">
        <v>0</v>
      </c>
      <c r="G37" s="25" t="n">
        <v>0</v>
      </c>
      <c r="H37" s="25" t="n">
        <v>0</v>
      </c>
      <c r="I37" s="25" t="n">
        <v>0</v>
      </c>
      <c r="J37" s="25" t="n">
        <v>0</v>
      </c>
      <c r="K37" s="25" t="n">
        <v>0</v>
      </c>
      <c r="L37" s="25" t="n">
        <v>0</v>
      </c>
      <c r="M37" s="25" t="n">
        <v>0</v>
      </c>
      <c r="N37" s="25" t="n">
        <v>0</v>
      </c>
      <c r="O37" s="25" t="n">
        <v>0</v>
      </c>
      <c r="P37" s="25" t="n">
        <v>0</v>
      </c>
      <c r="Q37" s="25" t="n">
        <v>0</v>
      </c>
      <c r="R37" s="25" t="n">
        <v>0</v>
      </c>
      <c r="S37" s="25" t="n">
        <v>0</v>
      </c>
      <c r="T37" s="25" t="n">
        <v>0</v>
      </c>
      <c r="U37" s="25" t="n">
        <v>0</v>
      </c>
      <c r="V37" s="25" t="n">
        <v>0</v>
      </c>
      <c r="W37" s="25" t="n">
        <v>0</v>
      </c>
      <c r="X37" s="25" t="n">
        <v>0</v>
      </c>
      <c r="Y37" s="25" t="n">
        <v>0</v>
      </c>
      <c r="Z37" s="25" t="n">
        <v>0</v>
      </c>
      <c r="AA37" s="25" t="n">
        <v>0</v>
      </c>
      <c r="AB37" s="27" t="n">
        <f aca="false">AC37-SUM(F37:AA37)</f>
        <v>0</v>
      </c>
      <c r="AC37" s="25" t="n">
        <f aca="false">0</f>
        <v>0</v>
      </c>
      <c r="AD37" s="29" t="n">
        <f aca="false">SUM(F37:AA37)</f>
        <v>0</v>
      </c>
      <c r="AE37" s="2"/>
    </row>
    <row r="38" customFormat="false" ht="15" hidden="false" customHeight="true" outlineLevel="0" collapsed="false">
      <c r="A38" s="21"/>
      <c r="B38" s="15" t="s">
        <v>74</v>
      </c>
      <c r="C38" s="2"/>
      <c r="D38" s="2"/>
      <c r="E38" s="2"/>
      <c r="F38" s="25" t="n">
        <v>0</v>
      </c>
      <c r="G38" s="25" t="n">
        <v>0</v>
      </c>
      <c r="H38" s="25" t="n">
        <v>0</v>
      </c>
      <c r="I38" s="25" t="n">
        <v>0</v>
      </c>
      <c r="J38" s="25" t="n">
        <v>0</v>
      </c>
      <c r="K38" s="25" t="n">
        <v>0</v>
      </c>
      <c r="L38" s="25" t="n">
        <v>0</v>
      </c>
      <c r="M38" s="25" t="n">
        <v>0</v>
      </c>
      <c r="N38" s="25" t="n">
        <v>0</v>
      </c>
      <c r="O38" s="25" t="n">
        <v>0</v>
      </c>
      <c r="P38" s="25" t="n">
        <v>0</v>
      </c>
      <c r="Q38" s="25" t="n">
        <v>0</v>
      </c>
      <c r="R38" s="25" t="n">
        <v>0</v>
      </c>
      <c r="S38" s="25" t="n">
        <v>0</v>
      </c>
      <c r="T38" s="25" t="n">
        <v>0</v>
      </c>
      <c r="U38" s="25" t="n">
        <v>0</v>
      </c>
      <c r="V38" s="25" t="n">
        <v>0</v>
      </c>
      <c r="W38" s="25" t="n">
        <v>0</v>
      </c>
      <c r="X38" s="25" t="n">
        <v>0</v>
      </c>
      <c r="Y38" s="25" t="n">
        <v>0</v>
      </c>
      <c r="Z38" s="25" t="n">
        <v>0</v>
      </c>
      <c r="AA38" s="25" t="n">
        <v>0</v>
      </c>
      <c r="AB38" s="27" t="n">
        <f aca="false">AC38-SUM(F38:AA38)</f>
        <v>0</v>
      </c>
      <c r="AC38" s="25" t="n">
        <v>0</v>
      </c>
      <c r="AD38" s="29" t="n">
        <f aca="false">SUM(F38:AA38)</f>
        <v>0</v>
      </c>
      <c r="AE38" s="2"/>
    </row>
    <row r="39" customFormat="false" ht="15" hidden="false" customHeight="true" outlineLevel="0" collapsed="false">
      <c r="A39" s="21"/>
      <c r="B39" s="15" t="s">
        <v>65</v>
      </c>
      <c r="C39" s="2"/>
      <c r="D39" s="2"/>
      <c r="E39" s="2"/>
      <c r="F39" s="39" t="n">
        <v>0</v>
      </c>
      <c r="G39" s="39" t="n">
        <v>0</v>
      </c>
      <c r="H39" s="39" t="n">
        <v>0</v>
      </c>
      <c r="I39" s="39" t="n">
        <v>0</v>
      </c>
      <c r="J39" s="39" t="n">
        <v>0</v>
      </c>
      <c r="K39" s="39" t="n">
        <v>0</v>
      </c>
      <c r="L39" s="39" t="n">
        <v>0</v>
      </c>
      <c r="M39" s="39" t="n">
        <v>0</v>
      </c>
      <c r="N39" s="39" t="n">
        <v>0</v>
      </c>
      <c r="O39" s="39" t="n">
        <v>0</v>
      </c>
      <c r="P39" s="39" t="n">
        <v>0</v>
      </c>
      <c r="Q39" s="39" t="n">
        <v>0</v>
      </c>
      <c r="R39" s="39" t="n">
        <v>0</v>
      </c>
      <c r="S39" s="39" t="n">
        <v>0</v>
      </c>
      <c r="T39" s="39" t="n">
        <v>0</v>
      </c>
      <c r="U39" s="39" t="n">
        <v>0</v>
      </c>
      <c r="V39" s="39" t="n">
        <v>0</v>
      </c>
      <c r="W39" s="39" t="n">
        <v>0</v>
      </c>
      <c r="X39" s="39" t="n">
        <v>0</v>
      </c>
      <c r="Y39" s="39" t="n">
        <v>0</v>
      </c>
      <c r="Z39" s="39" t="n">
        <v>0</v>
      </c>
      <c r="AA39" s="39" t="n">
        <v>0</v>
      </c>
      <c r="AB39" s="34" t="n">
        <f aca="false">AC39-SUM(F39:AA39)</f>
        <v>0</v>
      </c>
      <c r="AC39" s="33" t="n">
        <v>0</v>
      </c>
      <c r="AD39" s="35" t="n">
        <f aca="false">SUM(F39:AA39)</f>
        <v>0</v>
      </c>
      <c r="AE39" s="2"/>
    </row>
    <row r="40" customFormat="false" ht="3.95" hidden="false" customHeight="true" outlineLevel="0" collapsed="false">
      <c r="A40" s="21"/>
      <c r="B40" s="2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2"/>
      <c r="AE40" s="2"/>
    </row>
    <row r="41" customFormat="false" ht="15" hidden="false" customHeight="true" outlineLevel="0" collapsed="false">
      <c r="A41" s="21"/>
      <c r="B41" s="21"/>
      <c r="C41" s="20" t="s">
        <v>66</v>
      </c>
      <c r="D41" s="2"/>
      <c r="E41" s="2"/>
      <c r="F41" s="37" t="n">
        <f aca="false">SUM(F25:F39)</f>
        <v>0</v>
      </c>
      <c r="G41" s="37" t="n">
        <f aca="false">SUM(G25:G39)</f>
        <v>0.1</v>
      </c>
      <c r="H41" s="37" t="n">
        <f aca="false">SUM(H25:H39)</f>
        <v>0.4</v>
      </c>
      <c r="I41" s="37" t="n">
        <f aca="false">SUM(I25:I39)</f>
        <v>0.2</v>
      </c>
      <c r="J41" s="37" t="n">
        <f aca="false">SUM(J25:J39)</f>
        <v>0</v>
      </c>
      <c r="K41" s="37" t="n">
        <f aca="false">SUM(K25:K39)</f>
        <v>0.1</v>
      </c>
      <c r="L41" s="37" t="n">
        <f aca="false">SUM(L25:L39)</f>
        <v>0.1</v>
      </c>
      <c r="M41" s="37" t="n">
        <f aca="false">SUM(M25:M39)</f>
        <v>1.8</v>
      </c>
      <c r="N41" s="37" t="n">
        <f aca="false">SUM(N25:N39)</f>
        <v>0.1</v>
      </c>
      <c r="O41" s="37" t="n">
        <f aca="false">SUM(O25:O39)</f>
        <v>0.1</v>
      </c>
      <c r="P41" s="37" t="n">
        <f aca="false">SUM(P25:P39)</f>
        <v>0</v>
      </c>
      <c r="Q41" s="37" t="n">
        <f aca="false">SUM(Q25:Q39)</f>
        <v>0.2</v>
      </c>
      <c r="R41" s="37" t="n">
        <f aca="false">SUM(R25:R39)</f>
        <v>0</v>
      </c>
      <c r="S41" s="37" t="n">
        <f aca="false">SUM(S25:S39)</f>
        <v>0</v>
      </c>
      <c r="T41" s="37" t="n">
        <f aca="false">SUM(T25:T39)</f>
        <v>0.1</v>
      </c>
      <c r="U41" s="37" t="n">
        <f aca="false">SUM(U25:U39)</f>
        <v>0.2</v>
      </c>
      <c r="V41" s="37" t="n">
        <f aca="false">SUM(V25:V39)</f>
        <v>0.1</v>
      </c>
      <c r="W41" s="37" t="n">
        <f aca="false">SUM(W25:W39)</f>
        <v>0</v>
      </c>
      <c r="X41" s="37" t="n">
        <f aca="false">SUM(X25:X39)</f>
        <v>0.1</v>
      </c>
      <c r="Y41" s="37" t="n">
        <f aca="false">SUM(Y25:Y39)</f>
        <v>0.1</v>
      </c>
      <c r="Z41" s="37" t="n">
        <f aca="false">SUM(Z25:Z39)</f>
        <v>0</v>
      </c>
      <c r="AA41" s="37" t="n">
        <f aca="false">SUM(AA25:AA39)</f>
        <v>0.1</v>
      </c>
      <c r="AB41" s="37" t="n">
        <f aca="false">SUM(AB25:AB39)</f>
        <v>0.8</v>
      </c>
      <c r="AC41" s="37" t="n">
        <f aca="false">SUM(AC25:AC39)</f>
        <v>4.6</v>
      </c>
      <c r="AD41" s="37" t="n">
        <f aca="false">SUM(AD25:AD39)</f>
        <v>3.8</v>
      </c>
      <c r="AE41" s="2"/>
    </row>
    <row r="42" customFormat="false" ht="15" hidden="false" customHeight="true" outlineLevel="0" collapsed="false">
      <c r="A42" s="21"/>
      <c r="B42" s="21"/>
      <c r="C42" s="2"/>
      <c r="D42" s="2"/>
      <c r="E42" s="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"/>
    </row>
    <row r="43" customFormat="false" ht="15" hidden="false" customHeight="true" outlineLevel="0" collapsed="false">
      <c r="A43" s="40" t="s">
        <v>81</v>
      </c>
      <c r="B43" s="41"/>
      <c r="C43" s="42"/>
      <c r="D43" s="42"/>
      <c r="E43" s="42"/>
      <c r="F43" s="43" t="n">
        <f aca="false">F22-F41</f>
        <v>0</v>
      </c>
      <c r="G43" s="43" t="n">
        <f aca="false">G22-G41</f>
        <v>-0.1</v>
      </c>
      <c r="H43" s="43" t="n">
        <f aca="false">H22-H41</f>
        <v>-0.4</v>
      </c>
      <c r="I43" s="43" t="n">
        <f aca="false">I22-I41</f>
        <v>-0.2</v>
      </c>
      <c r="J43" s="43" t="n">
        <f aca="false">J22-J41</f>
        <v>0</v>
      </c>
      <c r="K43" s="43" t="n">
        <f aca="false">K22-K41</f>
        <v>1.5</v>
      </c>
      <c r="L43" s="43" t="n">
        <f aca="false">L22-L41</f>
        <v>-0.1</v>
      </c>
      <c r="M43" s="43" t="n">
        <f aca="false">M22-M41</f>
        <v>-1.8</v>
      </c>
      <c r="N43" s="43" t="n">
        <f aca="false">N22-N41</f>
        <v>13.8</v>
      </c>
      <c r="O43" s="43" t="n">
        <f aca="false">O22-O41</f>
        <v>0</v>
      </c>
      <c r="P43" s="43" t="n">
        <f aca="false">P22-P41</f>
        <v>0.2</v>
      </c>
      <c r="Q43" s="43" t="n">
        <f aca="false">Q22-Q41</f>
        <v>-0.1</v>
      </c>
      <c r="R43" s="43" t="n">
        <f aca="false">R22-R41</f>
        <v>0</v>
      </c>
      <c r="S43" s="43" t="n">
        <f aca="false">S22-S41</f>
        <v>0.1</v>
      </c>
      <c r="T43" s="43" t="n">
        <f aca="false">T22-T41</f>
        <v>-0.1</v>
      </c>
      <c r="U43" s="43" t="n">
        <f aca="false">U22-U41</f>
        <v>0</v>
      </c>
      <c r="V43" s="43" t="n">
        <f aca="false">V22-V41</f>
        <v>0</v>
      </c>
      <c r="W43" s="43" t="n">
        <f aca="false">W22-W41</f>
        <v>3.7</v>
      </c>
      <c r="X43" s="43" t="n">
        <f aca="false">X22-X41</f>
        <v>2.1</v>
      </c>
      <c r="Y43" s="43" t="n">
        <f aca="false">Y22-Y41</f>
        <v>-0.1</v>
      </c>
      <c r="Z43" s="43" t="n">
        <f aca="false">Z22-Z41</f>
        <v>2.1</v>
      </c>
      <c r="AA43" s="43" t="n">
        <f aca="false">AA22-AA41</f>
        <v>-0.1</v>
      </c>
      <c r="AB43" s="43" t="n">
        <f aca="false">AB22-AB41</f>
        <v>-0.8</v>
      </c>
      <c r="AC43" s="43" t="n">
        <f aca="false">AC22-AC41</f>
        <v>19.7</v>
      </c>
      <c r="AD43" s="43" t="n">
        <f aca="false">AD22-AD41</f>
        <v>20.5</v>
      </c>
      <c r="AE43" s="2"/>
    </row>
    <row r="44" customFormat="false" ht="12" hidden="false" customHeight="true" outlineLevel="0" collapsed="false">
      <c r="A44" s="40"/>
      <c r="B44" s="41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2"/>
    </row>
    <row r="45" customFormat="false" ht="15" hidden="false" customHeight="true" outlineLevel="0" collapsed="false">
      <c r="A45" s="40"/>
      <c r="B45" s="20" t="s">
        <v>68</v>
      </c>
      <c r="C45" s="42"/>
      <c r="D45" s="42"/>
      <c r="E45" s="42"/>
      <c r="F45" s="33" t="n">
        <v>0</v>
      </c>
      <c r="G45" s="33" t="n">
        <v>0</v>
      </c>
      <c r="H45" s="33" t="n">
        <v>0</v>
      </c>
      <c r="I45" s="33" t="n">
        <v>0</v>
      </c>
      <c r="J45" s="33" t="n">
        <v>0</v>
      </c>
      <c r="K45" s="33" t="n">
        <v>0</v>
      </c>
      <c r="L45" s="33" t="n">
        <v>0</v>
      </c>
      <c r="M45" s="33" t="n">
        <v>0</v>
      </c>
      <c r="N45" s="33" t="n">
        <v>0</v>
      </c>
      <c r="O45" s="33" t="n">
        <v>0</v>
      </c>
      <c r="P45" s="33" t="n">
        <v>0</v>
      </c>
      <c r="Q45" s="33" t="n">
        <v>0</v>
      </c>
      <c r="R45" s="33" t="n">
        <v>0</v>
      </c>
      <c r="S45" s="33" t="n">
        <v>0</v>
      </c>
      <c r="T45" s="33" t="n">
        <v>0</v>
      </c>
      <c r="U45" s="33" t="n">
        <v>0</v>
      </c>
      <c r="V45" s="33" t="n">
        <v>0</v>
      </c>
      <c r="W45" s="33" t="n">
        <v>0</v>
      </c>
      <c r="X45" s="33" t="n">
        <v>0</v>
      </c>
      <c r="Y45" s="33" t="n">
        <v>0</v>
      </c>
      <c r="Z45" s="33" t="n">
        <v>0</v>
      </c>
      <c r="AA45" s="33" t="n">
        <v>0</v>
      </c>
      <c r="AB45" s="34" t="n">
        <f aca="false">AC45-SUM(F45:AA45)</f>
        <v>0</v>
      </c>
      <c r="AC45" s="33" t="n">
        <v>0</v>
      </c>
      <c r="AD45" s="44" t="n">
        <f aca="false">SUM(F45:AA45)</f>
        <v>0</v>
      </c>
      <c r="AE45" s="2"/>
    </row>
    <row r="46" customFormat="false" ht="12" hidden="false" customHeight="true" outlineLevel="0" collapsed="false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2"/>
    </row>
    <row r="47" customFormat="false" ht="15" hidden="false" customHeight="true" outlineLevel="0" collapsed="false">
      <c r="A47" s="40" t="s">
        <v>69</v>
      </c>
      <c r="B47" s="41"/>
      <c r="C47" s="42"/>
      <c r="D47" s="42"/>
      <c r="E47" s="42"/>
      <c r="F47" s="43" t="n">
        <f aca="false">F43-F45</f>
        <v>0</v>
      </c>
      <c r="G47" s="43" t="n">
        <f aca="false">G43-G45</f>
        <v>-0.1</v>
      </c>
      <c r="H47" s="43" t="n">
        <f aca="false">H43-H45</f>
        <v>-0.4</v>
      </c>
      <c r="I47" s="43" t="n">
        <f aca="false">I43-I45</f>
        <v>-0.2</v>
      </c>
      <c r="J47" s="43" t="n">
        <f aca="false">J43-J45</f>
        <v>0</v>
      </c>
      <c r="K47" s="43" t="n">
        <f aca="false">K43-K45</f>
        <v>1.5</v>
      </c>
      <c r="L47" s="43" t="n">
        <f aca="false">L43-L45</f>
        <v>-0.1</v>
      </c>
      <c r="M47" s="43" t="n">
        <f aca="false">M43-M45</f>
        <v>-1.8</v>
      </c>
      <c r="N47" s="43" t="n">
        <f aca="false">N43-N45</f>
        <v>13.8</v>
      </c>
      <c r="O47" s="43" t="n">
        <f aca="false">O43-O45</f>
        <v>0</v>
      </c>
      <c r="P47" s="43" t="n">
        <f aca="false">P43-P45</f>
        <v>0.2</v>
      </c>
      <c r="Q47" s="43" t="n">
        <f aca="false">Q43-Q45</f>
        <v>-0.1</v>
      </c>
      <c r="R47" s="43" t="n">
        <f aca="false">R43-R45</f>
        <v>0</v>
      </c>
      <c r="S47" s="43" t="n">
        <f aca="false">S43-S45</f>
        <v>0.1</v>
      </c>
      <c r="T47" s="43" t="n">
        <f aca="false">T43-T45</f>
        <v>-0.1</v>
      </c>
      <c r="U47" s="43" t="n">
        <f aca="false">U43-U45</f>
        <v>0</v>
      </c>
      <c r="V47" s="43" t="n">
        <f aca="false">V43-V45</f>
        <v>0</v>
      </c>
      <c r="W47" s="43" t="n">
        <f aca="false">W43-W45</f>
        <v>3.7</v>
      </c>
      <c r="X47" s="43" t="n">
        <f aca="false">X43-X45</f>
        <v>2.1</v>
      </c>
      <c r="Y47" s="43" t="n">
        <f aca="false">Y43-Y45</f>
        <v>-0.1</v>
      </c>
      <c r="Z47" s="43" t="n">
        <f aca="false">Z43-Z45</f>
        <v>2.1</v>
      </c>
      <c r="AA47" s="43" t="n">
        <f aca="false">AA43-AA45</f>
        <v>-0.1</v>
      </c>
      <c r="AB47" s="43" t="n">
        <f aca="false">AB43-AB45</f>
        <v>-0.8</v>
      </c>
      <c r="AC47" s="43" t="n">
        <f aca="false">AC43-AC45</f>
        <v>19.7</v>
      </c>
      <c r="AD47" s="43" t="n">
        <f aca="false">AD43-AD45</f>
        <v>20.5</v>
      </c>
      <c r="AE47" s="2"/>
    </row>
    <row r="48" customFormat="false" ht="12" hidden="false" customHeight="true" outlineLevel="0" collapsed="false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2"/>
    </row>
    <row r="49" customFormat="false" ht="12" hidden="false" customHeight="true" outlineLevel="0" collapsed="false">
      <c r="A49" s="40"/>
      <c r="B49" s="41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2"/>
    </row>
    <row r="50" customFormat="false" ht="12" hidden="false" customHeight="true" outlineLevel="0" collapsed="false">
      <c r="A50" s="40"/>
      <c r="B50" s="41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2"/>
    </row>
    <row r="51" customFormat="false" ht="12" hidden="false" customHeight="true" outlineLevel="0" collapsed="false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2"/>
    </row>
    <row r="52" customFormat="false" ht="12" hidden="false" customHeight="true" outlineLevel="0" collapsed="false">
      <c r="A52" s="40"/>
      <c r="B52" s="41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5" t="n">
        <f aca="true">NOW()</f>
        <v>45926.9584544066</v>
      </c>
      <c r="AE52" s="2"/>
    </row>
    <row r="53" customFormat="false" ht="12" hidden="false" customHeight="true" outlineLevel="0" collapsed="false">
      <c r="A53" s="46" t="str">
        <f aca="true">CELL("FILENAME")</f>
        <v>'file:///mnt/12tb/@roms/datasets/enron/EDRM Enron Email Data Set v2 XML/filtered-attachments/xls/NNG_TWDAY01.xls'#$TW-Mar.</v>
      </c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7" t="n">
        <f aca="true">NOW()</f>
        <v>45926.9584544067</v>
      </c>
      <c r="AE53" s="2"/>
    </row>
    <row r="54" customFormat="false" ht="3.95" hidden="false" customHeight="true" outlineLevel="0" collapsed="false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2"/>
      <c r="AE54" s="2"/>
    </row>
    <row r="55" customFormat="false" ht="14.65" hidden="false" customHeight="false" outlineLevel="0" collapsed="false">
      <c r="AD55" s="48"/>
    </row>
    <row r="56" customFormat="false" ht="14.65" hidden="false" customHeight="false" outlineLevel="0" collapsed="false">
      <c r="AD56" s="48"/>
    </row>
    <row r="57" customFormat="false" ht="12" hidden="false" customHeight="true" outlineLevel="0" collapsed="false">
      <c r="B57" s="49"/>
      <c r="C57" s="49"/>
    </row>
    <row r="58" customFormat="false" ht="12" hidden="false" customHeight="true" outlineLevel="0" collapsed="false">
      <c r="C58" s="49"/>
    </row>
    <row r="59" customFormat="false" ht="12" hidden="false" customHeight="true" outlineLevel="0" collapsed="false">
      <c r="C59" s="49"/>
    </row>
    <row r="60" customFormat="false" ht="12" hidden="false" customHeight="true" outlineLevel="0" collapsed="false"/>
    <row r="63" customFormat="false" ht="12" hidden="false" customHeight="true" outlineLevel="0" collapsed="false">
      <c r="B63" s="49"/>
      <c r="C63" s="49"/>
    </row>
    <row r="64" customFormat="false" ht="12" hidden="false" customHeight="true" outlineLevel="0" collapsed="false">
      <c r="C64" s="49"/>
    </row>
    <row r="65" customFormat="false" ht="12" hidden="false" customHeight="true" outlineLevel="0" collapsed="false">
      <c r="C65" s="49"/>
    </row>
    <row r="66" customFormat="false" ht="12" hidden="false" customHeight="true" outlineLevel="0" collapsed="false">
      <c r="C66" s="49"/>
    </row>
    <row r="67" customFormat="false" ht="14.65" hidden="false" customHeight="false" outlineLevel="0" collapsed="false">
      <c r="C67" s="49"/>
    </row>
    <row r="68" customFormat="false" ht="14.65" hidden="false" customHeight="false" outlineLevel="0" collapsed="false">
      <c r="C68" s="49"/>
    </row>
    <row r="69" customFormat="false" ht="12" hidden="false" customHeight="true" outlineLevel="0" collapsed="false">
      <c r="C69" s="49"/>
    </row>
    <row r="70" customFormat="false" ht="12" hidden="false" customHeight="true" outlineLevel="0" collapsed="false"/>
    <row r="71" customFormat="false" ht="12" hidden="false" customHeight="true" outlineLevel="0" collapsed="false"/>
    <row r="72" customFormat="false" ht="12" hidden="false" customHeight="true" outlineLevel="0" collapsed="false"/>
    <row r="73" customFormat="false" ht="12" hidden="false" customHeight="true" outlineLevel="0" collapsed="false"/>
    <row r="74" customFormat="false" ht="12" hidden="false" customHeight="true" outlineLevel="0" collapsed="false"/>
    <row r="75" customFormat="false" ht="12" hidden="false" customHeight="true" outlineLevel="0" collapsed="false"/>
    <row r="76" customFormat="false" ht="12" hidden="false" customHeight="true" outlineLevel="0" collapsed="false"/>
    <row r="77" customFormat="false" ht="12" hidden="false" customHeight="true" outlineLevel="0" collapsed="false"/>
    <row r="78" customFormat="false" ht="12" hidden="false" customHeight="true" outlineLevel="0" collapsed="false"/>
    <row r="79" customFormat="false" ht="3.95" hidden="false" customHeight="true" outlineLevel="0" collapsed="false"/>
    <row r="80" customFormat="false" ht="12" hidden="false" customHeight="true" outlineLevel="0" collapsed="false"/>
    <row r="81" customFormat="false" ht="3.95" hidden="false" customHeight="true" outlineLevel="0" collapsed="false"/>
    <row r="82" customFormat="false" ht="12" hidden="false" customHeight="true" outlineLevel="0" collapsed="false"/>
    <row r="83" customFormat="false" ht="12" hidden="false" customHeight="true" outlineLevel="0" collapsed="false"/>
    <row r="85" customFormat="false" ht="12" hidden="false" customHeight="true" outlineLevel="0" collapsed="false"/>
    <row r="88" customFormat="false" ht="12" hidden="false" customHeight="true" outlineLevel="0" collapsed="false"/>
    <row r="91" customFormat="false" ht="12" hidden="false" customHeight="true" outlineLevel="0" collapsed="false"/>
    <row r="92" customFormat="false" ht="12" hidden="false" customHeight="true" outlineLevel="0" collapsed="false"/>
    <row r="94" customFormat="false" ht="12" hidden="false" customHeight="true" outlineLevel="0" collapsed="false"/>
    <row r="96" customFormat="false" ht="12" hidden="false" customHeight="true" outlineLevel="0" collapsed="false"/>
    <row r="97" customFormat="false" ht="12" hidden="false" customHeight="true" outlineLevel="0" collapsed="false"/>
    <row r="98" customFormat="false" ht="12" hidden="false" customHeight="true" outlineLevel="0" collapsed="false"/>
    <row r="100" customFormat="false" ht="12" hidden="false" customHeight="true" outlineLevel="0" collapsed="false"/>
    <row r="104" customFormat="false" ht="12" hidden="false" customHeight="true" outlineLevel="0" collapsed="false"/>
    <row r="105" customFormat="false" ht="3.95" hidden="false" customHeight="true" outlineLevel="0" collapsed="false"/>
    <row r="107" customFormat="false" ht="6" hidden="false" customHeight="true" outlineLevel="0" collapsed="false"/>
    <row r="109" customFormat="false" ht="6" hidden="false" customHeight="true" outlineLevel="0" collapsed="false"/>
    <row r="110" customFormat="false" ht="12" hidden="false" customHeight="true" outlineLevel="0" collapsed="false"/>
    <row r="111" customFormat="false" ht="12" hidden="false" customHeight="true" outlineLevel="0" collapsed="false"/>
    <row r="112" customFormat="false" ht="12" hidden="false" customHeight="true" outlineLevel="0" collapsed="false"/>
    <row r="113" customFormat="false" ht="12" hidden="false" customHeight="true" outlineLevel="0" collapsed="false"/>
    <row r="114" customFormat="false" ht="12" hidden="false" customHeight="true" outlineLevel="0" collapsed="false"/>
    <row r="115" customFormat="false" ht="3.95" hidden="false" customHeight="true" outlineLevel="0" collapsed="false"/>
    <row r="117" customFormat="false" ht="6" hidden="false" customHeight="true" outlineLevel="0" collapsed="false"/>
    <row r="120" customFormat="false" ht="6" hidden="false" customHeight="true" outlineLevel="0" collapsed="false"/>
    <row r="123" customFormat="false" ht="6" hidden="false" customHeight="true" outlineLevel="0" collapsed="false"/>
    <row r="126" customFormat="false" ht="6" hidden="false" customHeight="true" outlineLevel="0" collapsed="false"/>
    <row r="130" customFormat="false" ht="8.1" hidden="false" customHeight="true" outlineLevel="0" collapsed="false"/>
  </sheetData>
  <mergeCells count="3">
    <mergeCell ref="A1:AD1"/>
    <mergeCell ref="A2:AD2"/>
    <mergeCell ref="A3:AD3"/>
  </mergeCells>
  <printOptions headings="false" gridLines="false" gridLinesSet="true" horizontalCentered="true" verticalCentered="false"/>
  <pageMargins left="0.25" right="0.25" top="0.7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130"/>
  <sheetViews>
    <sheetView showFormulas="false" showGridLines="false" showRowColHeaders="true" showZeros="true" rightToLeft="false" tabSelected="false" showOutlineSymbols="true" defaultGridColor="true" view="normal" topLeftCell="A7" colorId="64" zoomScale="100" zoomScaleNormal="100" zoomScalePageLayoutView="100" workbookViewId="0">
      <pane xSplit="5" ySplit="3" topLeftCell="W10" activePane="bottomRight" state="frozen"/>
      <selection pane="topLeft" activeCell="A7" activeCellId="0" sqref="A7"/>
      <selection pane="topRight" activeCell="W7" activeCellId="0" sqref="W7"/>
      <selection pane="bottomLeft" activeCell="A10" activeCellId="0" sqref="A10"/>
      <selection pane="bottomRight" activeCell="AC11" activeCellId="0" sqref="AC11 AC11"/>
    </sheetView>
  </sheetViews>
  <sheetFormatPr defaultColWidth="9.70703125" defaultRowHeight="14.65" customHeight="true" zeroHeight="false" outlineLevelRow="0" outlineLevelCol="0"/>
  <cols>
    <col collapsed="false" customWidth="true" hidden="false" outlineLevel="0" max="2" min="1" style="0" width="1.7"/>
    <col collapsed="false" customWidth="true" hidden="false" outlineLevel="0" max="4" min="3" style="0" width="15.7"/>
    <col collapsed="false" customWidth="true" hidden="false" outlineLevel="0" max="5" min="5" style="0" width="10.71"/>
    <col collapsed="false" customWidth="true" hidden="false" outlineLevel="0" max="28" min="6" style="0" width="5.71"/>
    <col collapsed="false" customWidth="true" hidden="false" outlineLevel="0" max="30" min="29" style="0" width="8.7"/>
    <col collapsed="false" customWidth="true" hidden="false" outlineLevel="0" max="36" min="35" style="0" width="2.7"/>
    <col collapsed="false" customWidth="true" hidden="false" outlineLevel="0" max="37" min="37" style="0" width="3.7"/>
    <col collapsed="false" customWidth="true" hidden="false" outlineLevel="0" max="53" min="41" style="0" width="6.7"/>
    <col collapsed="false" customWidth="true" hidden="false" outlineLevel="0" max="55" min="54" style="0" width="7.7"/>
    <col collapsed="false" customWidth="true" hidden="false" outlineLevel="0" max="56" min="56" style="0" width="2.7"/>
  </cols>
  <sheetData>
    <row r="1" customFormat="false" ht="1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2"/>
    </row>
    <row r="2" customFormat="false" ht="15" hidden="false" customHeight="true" outlineLevel="0" collapsed="false">
      <c r="A2" s="3" t="s">
        <v>140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2"/>
    </row>
    <row r="3" customFormat="false" ht="15" hidden="false" customHeight="tru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2"/>
    </row>
    <row r="4" customFormat="false" ht="12" hidden="false" customHeight="true" outlineLevel="0" collapsed="false">
      <c r="A4" s="5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6"/>
      <c r="T4" s="7"/>
      <c r="U4" s="7"/>
      <c r="V4" s="7"/>
      <c r="W4" s="7"/>
      <c r="X4" s="2"/>
      <c r="Y4" s="2"/>
      <c r="Z4" s="2"/>
      <c r="AA4" s="2"/>
      <c r="AB4" s="2"/>
      <c r="AC4" s="2"/>
      <c r="AD4" s="2"/>
      <c r="AE4" s="2"/>
    </row>
    <row r="5" customFormat="false" ht="12" hidden="false" customHeight="true" outlineLevel="0" collapsed="false">
      <c r="A5" s="5"/>
      <c r="B5" s="8"/>
      <c r="C5" s="9"/>
      <c r="D5" s="9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10"/>
      <c r="S5" s="10"/>
      <c r="T5" s="11"/>
      <c r="U5" s="12"/>
      <c r="V5" s="11"/>
      <c r="W5" s="11"/>
      <c r="X5" s="10"/>
      <c r="Y5" s="10"/>
      <c r="Z5" s="10"/>
      <c r="AA5" s="13"/>
      <c r="AB5" s="14"/>
      <c r="AC5" s="2"/>
      <c r="AD5" s="2"/>
      <c r="AE5" s="2"/>
    </row>
    <row r="6" customFormat="false" ht="12" hidden="false" customHeight="true" outlineLevel="0" collapsed="false">
      <c r="A6" s="5"/>
      <c r="B6" s="8"/>
      <c r="C6" s="9"/>
      <c r="D6" s="9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10"/>
      <c r="S6" s="10"/>
      <c r="T6" s="11"/>
      <c r="U6" s="12"/>
      <c r="V6" s="11"/>
      <c r="W6" s="11"/>
      <c r="X6" s="10"/>
      <c r="Y6" s="10"/>
      <c r="Z6" s="10"/>
      <c r="AA6" s="13"/>
      <c r="AB6" s="14"/>
      <c r="AC6" s="2"/>
      <c r="AD6" s="2"/>
      <c r="AE6" s="2"/>
    </row>
    <row r="7" customFormat="false" ht="12" hidden="false" customHeight="true" outlineLevel="0" collapsed="false">
      <c r="A7" s="5"/>
      <c r="B7" s="8"/>
      <c r="C7" s="9"/>
      <c r="D7" s="9"/>
      <c r="E7" s="2"/>
      <c r="F7" s="10"/>
      <c r="G7" s="10"/>
      <c r="H7" s="10" t="s">
        <v>4</v>
      </c>
      <c r="I7" s="10" t="s">
        <v>4</v>
      </c>
      <c r="J7" s="10" t="s">
        <v>4</v>
      </c>
      <c r="K7" s="10" t="s">
        <v>4</v>
      </c>
      <c r="L7" s="10" t="s">
        <v>4</v>
      </c>
      <c r="M7" s="10" t="s">
        <v>4</v>
      </c>
      <c r="N7" s="10" t="s">
        <v>4</v>
      </c>
      <c r="O7" s="10" t="s">
        <v>4</v>
      </c>
      <c r="P7" s="10" t="s">
        <v>4</v>
      </c>
      <c r="Q7" s="10" t="s">
        <v>4</v>
      </c>
      <c r="R7" s="10" t="s">
        <v>4</v>
      </c>
      <c r="S7" s="10" t="s">
        <v>4</v>
      </c>
      <c r="T7" s="10" t="s">
        <v>4</v>
      </c>
      <c r="U7" s="10" t="s">
        <v>4</v>
      </c>
      <c r="V7" s="10" t="s">
        <v>4</v>
      </c>
      <c r="W7" s="10" t="s">
        <v>4</v>
      </c>
      <c r="X7" s="10" t="s">
        <v>4</v>
      </c>
      <c r="Y7" s="10" t="s">
        <v>4</v>
      </c>
      <c r="Z7" s="10" t="s">
        <v>4</v>
      </c>
      <c r="AA7" s="10" t="s">
        <v>4</v>
      </c>
      <c r="AB7" s="10" t="s">
        <v>4</v>
      </c>
      <c r="AC7" s="2"/>
      <c r="AD7" s="10" t="s">
        <v>5</v>
      </c>
      <c r="AE7" s="2"/>
    </row>
    <row r="8" customFormat="false" ht="15" hidden="false" customHeight="true" outlineLevel="0" collapsed="false">
      <c r="A8" s="2"/>
      <c r="B8" s="2"/>
      <c r="C8" s="2"/>
      <c r="D8" s="2"/>
      <c r="E8" s="5"/>
      <c r="F8" s="10" t="s">
        <v>83</v>
      </c>
      <c r="G8" s="10" t="s">
        <v>83</v>
      </c>
      <c r="H8" s="10" t="s">
        <v>6</v>
      </c>
      <c r="I8" s="10" t="s">
        <v>7</v>
      </c>
      <c r="J8" s="10" t="s">
        <v>8</v>
      </c>
      <c r="K8" s="10" t="s">
        <v>9</v>
      </c>
      <c r="L8" s="10" t="s">
        <v>10</v>
      </c>
      <c r="M8" s="10" t="s">
        <v>6</v>
      </c>
      <c r="N8" s="10" t="s">
        <v>7</v>
      </c>
      <c r="O8" s="10" t="s">
        <v>8</v>
      </c>
      <c r="P8" s="10" t="s">
        <v>9</v>
      </c>
      <c r="Q8" s="10" t="s">
        <v>10</v>
      </c>
      <c r="R8" s="10" t="s">
        <v>6</v>
      </c>
      <c r="S8" s="10" t="s">
        <v>7</v>
      </c>
      <c r="T8" s="10" t="s">
        <v>8</v>
      </c>
      <c r="U8" s="10" t="s">
        <v>9</v>
      </c>
      <c r="V8" s="10" t="s">
        <v>10</v>
      </c>
      <c r="W8" s="10" t="s">
        <v>6</v>
      </c>
      <c r="X8" s="10" t="s">
        <v>7</v>
      </c>
      <c r="Y8" s="10" t="s">
        <v>8</v>
      </c>
      <c r="Z8" s="10" t="s">
        <v>9</v>
      </c>
      <c r="AA8" s="10" t="s">
        <v>10</v>
      </c>
      <c r="AB8" s="10" t="s">
        <v>6</v>
      </c>
      <c r="AC8" s="6" t="s">
        <v>141</v>
      </c>
      <c r="AD8" s="6" t="s">
        <v>142</v>
      </c>
      <c r="AE8" s="2"/>
    </row>
    <row r="9" customFormat="false" ht="15" hidden="false" customHeight="true" outlineLevel="0" collapsed="false">
      <c r="A9" s="2"/>
      <c r="B9" s="2"/>
      <c r="C9" s="15"/>
      <c r="D9" s="2"/>
      <c r="E9" s="16"/>
      <c r="F9" s="17" t="s">
        <v>86</v>
      </c>
      <c r="G9" s="17" t="s">
        <v>143</v>
      </c>
      <c r="H9" s="17" t="s">
        <v>144</v>
      </c>
      <c r="I9" s="17" t="s">
        <v>145</v>
      </c>
      <c r="J9" s="17" t="s">
        <v>146</v>
      </c>
      <c r="K9" s="17" t="s">
        <v>147</v>
      </c>
      <c r="L9" s="17" t="s">
        <v>148</v>
      </c>
      <c r="M9" s="17" t="s">
        <v>149</v>
      </c>
      <c r="N9" s="17" t="s">
        <v>150</v>
      </c>
      <c r="O9" s="17" t="s">
        <v>151</v>
      </c>
      <c r="P9" s="17" t="s">
        <v>152</v>
      </c>
      <c r="Q9" s="17" t="s">
        <v>153</v>
      </c>
      <c r="R9" s="17" t="s">
        <v>154</v>
      </c>
      <c r="S9" s="17" t="s">
        <v>155</v>
      </c>
      <c r="T9" s="17" t="s">
        <v>156</v>
      </c>
      <c r="U9" s="17" t="s">
        <v>157</v>
      </c>
      <c r="V9" s="17" t="s">
        <v>158</v>
      </c>
      <c r="W9" s="17" t="s">
        <v>159</v>
      </c>
      <c r="X9" s="17" t="s">
        <v>160</v>
      </c>
      <c r="Y9" s="17" t="s">
        <v>161</v>
      </c>
      <c r="Z9" s="17" t="s">
        <v>162</v>
      </c>
      <c r="AA9" s="17" t="s">
        <v>163</v>
      </c>
      <c r="AB9" s="17" t="s">
        <v>164</v>
      </c>
      <c r="AC9" s="18" t="s">
        <v>36</v>
      </c>
      <c r="AD9" s="19" t="s">
        <v>163</v>
      </c>
      <c r="AE9" s="2"/>
    </row>
    <row r="10" customFormat="false" ht="15" hidden="false" customHeight="true" outlineLevel="0" collapsed="false">
      <c r="A10" s="20" t="s">
        <v>37</v>
      </c>
      <c r="B10" s="21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3" t="s">
        <v>38</v>
      </c>
      <c r="AD10" s="2"/>
      <c r="AE10" s="2"/>
    </row>
    <row r="11" customFormat="false" ht="15" hidden="false" customHeight="true" outlineLevel="0" collapsed="false">
      <c r="A11" s="21"/>
      <c r="B11" s="15" t="s">
        <v>39</v>
      </c>
      <c r="C11" s="2"/>
      <c r="D11" s="2"/>
      <c r="E11" s="2"/>
      <c r="F11" s="24" t="s">
        <v>40</v>
      </c>
      <c r="G11" s="24" t="s">
        <v>40</v>
      </c>
      <c r="H11" s="25" t="n">
        <v>0</v>
      </c>
      <c r="I11" s="25" t="n">
        <v>0.2</v>
      </c>
      <c r="J11" s="25" t="n">
        <v>0.1</v>
      </c>
      <c r="K11" s="25" t="n">
        <v>0</v>
      </c>
      <c r="L11" s="25" t="n">
        <v>0</v>
      </c>
      <c r="M11" s="25" t="n">
        <v>0</v>
      </c>
      <c r="N11" s="26" t="n">
        <f aca="false">0.8+0.5</f>
        <v>1.3</v>
      </c>
      <c r="O11" s="25" t="n">
        <v>0.1</v>
      </c>
      <c r="P11" s="26" t="n">
        <f aca="false">45.4+0.8</f>
        <v>46.2</v>
      </c>
      <c r="Q11" s="25" t="n">
        <v>0.1</v>
      </c>
      <c r="R11" s="25" t="n">
        <v>0.3</v>
      </c>
      <c r="S11" s="25" t="n">
        <v>0</v>
      </c>
      <c r="T11" s="25" t="n">
        <v>0.3</v>
      </c>
      <c r="U11" s="25" t="n">
        <v>0.6</v>
      </c>
      <c r="V11" s="26" t="n">
        <f aca="false">0+0.1</f>
        <v>0.1</v>
      </c>
      <c r="W11" s="26" t="n">
        <f aca="false">5.5+0.5</f>
        <v>6</v>
      </c>
      <c r="X11" s="26" t="n">
        <f aca="false">0+0.6</f>
        <v>0.6</v>
      </c>
      <c r="Y11" s="26" t="n">
        <f aca="false">0.4+0.1</f>
        <v>0.5</v>
      </c>
      <c r="Z11" s="25" t="n">
        <v>0.7</v>
      </c>
      <c r="AA11" s="26" t="n">
        <f aca="false">0.1+0.2</f>
        <v>0.3</v>
      </c>
      <c r="AB11" s="27" t="n">
        <f aca="false">AC11-SUM(F11:AA11)</f>
        <v>0.100000000000009</v>
      </c>
      <c r="AC11" s="28" t="n">
        <f aca="false">55.9+1.6</f>
        <v>57.5</v>
      </c>
      <c r="AD11" s="56" t="n">
        <f aca="false">SUM(F11:AA11)</f>
        <v>57.4</v>
      </c>
      <c r="AE11" s="2"/>
    </row>
    <row r="12" customFormat="false" ht="15" hidden="false" customHeight="true" outlineLevel="0" collapsed="false">
      <c r="A12" s="21"/>
      <c r="B12" s="15"/>
      <c r="C12" s="15" t="s">
        <v>107</v>
      </c>
      <c r="D12" s="2"/>
      <c r="E12" s="2"/>
      <c r="F12" s="24" t="s">
        <v>40</v>
      </c>
      <c r="G12" s="24" t="s">
        <v>40</v>
      </c>
      <c r="H12" s="25" t="n">
        <v>0</v>
      </c>
      <c r="I12" s="25" t="n">
        <v>0</v>
      </c>
      <c r="J12" s="25" t="n">
        <v>0</v>
      </c>
      <c r="K12" s="25" t="n">
        <v>0</v>
      </c>
      <c r="L12" s="25" t="n">
        <v>0</v>
      </c>
      <c r="M12" s="25" t="n">
        <v>0</v>
      </c>
      <c r="N12" s="25" t="n">
        <v>0</v>
      </c>
      <c r="O12" s="25" t="n">
        <v>0</v>
      </c>
      <c r="P12" s="25" t="n">
        <v>0</v>
      </c>
      <c r="Q12" s="25" t="n">
        <v>0.7</v>
      </c>
      <c r="R12" s="25" t="n">
        <v>0</v>
      </c>
      <c r="S12" s="25" t="n">
        <v>0</v>
      </c>
      <c r="T12" s="25" t="n">
        <v>0</v>
      </c>
      <c r="U12" s="25" t="n">
        <v>0</v>
      </c>
      <c r="V12" s="25" t="n">
        <v>0.7</v>
      </c>
      <c r="W12" s="25" t="n">
        <v>0</v>
      </c>
      <c r="X12" s="25" t="n">
        <v>0</v>
      </c>
      <c r="Y12" s="25" t="n">
        <v>0</v>
      </c>
      <c r="Z12" s="25" t="n">
        <v>0</v>
      </c>
      <c r="AA12" s="25" t="n">
        <v>0</v>
      </c>
      <c r="AB12" s="27" t="n">
        <f aca="false">AC12-SUM(F12:AA12)</f>
        <v>0</v>
      </c>
      <c r="AC12" s="25" t="n">
        <v>1.4</v>
      </c>
      <c r="AD12" s="56" t="n">
        <f aca="false">SUM(F12:AA12)</f>
        <v>1.4</v>
      </c>
    </row>
    <row r="13" customFormat="false" ht="15" hidden="false" customHeight="true" outlineLevel="0" collapsed="false">
      <c r="A13" s="21"/>
      <c r="B13" s="15"/>
      <c r="C13" s="15" t="s">
        <v>42</v>
      </c>
      <c r="D13" s="2"/>
      <c r="E13" s="2"/>
      <c r="F13" s="24" t="s">
        <v>40</v>
      </c>
      <c r="G13" s="24" t="s">
        <v>40</v>
      </c>
      <c r="H13" s="25" t="n">
        <v>0</v>
      </c>
      <c r="I13" s="25" t="n">
        <v>0.1</v>
      </c>
      <c r="J13" s="25" t="n">
        <v>0</v>
      </c>
      <c r="K13" s="25" t="n">
        <v>0</v>
      </c>
      <c r="L13" s="25" t="n">
        <v>0</v>
      </c>
      <c r="M13" s="25" t="n">
        <v>0.1</v>
      </c>
      <c r="N13" s="25" t="n">
        <v>0</v>
      </c>
      <c r="O13" s="25" t="n">
        <v>0</v>
      </c>
      <c r="P13" s="25" t="n">
        <v>0</v>
      </c>
      <c r="Q13" s="25" t="n">
        <v>0</v>
      </c>
      <c r="R13" s="25" t="n">
        <v>0</v>
      </c>
      <c r="S13" s="25" t="n">
        <v>0</v>
      </c>
      <c r="T13" s="25" t="n">
        <v>0</v>
      </c>
      <c r="U13" s="25" t="n">
        <v>0.1</v>
      </c>
      <c r="V13" s="25" t="n">
        <v>0</v>
      </c>
      <c r="W13" s="25" t="n">
        <v>4</v>
      </c>
      <c r="X13" s="25" t="n">
        <v>0</v>
      </c>
      <c r="Y13" s="25" t="n">
        <v>0</v>
      </c>
      <c r="Z13" s="25" t="n">
        <v>0</v>
      </c>
      <c r="AA13" s="25" t="n">
        <v>0</v>
      </c>
      <c r="AB13" s="27" t="n">
        <f aca="false">AC13-SUM(F13:AA13)</f>
        <v>0</v>
      </c>
      <c r="AC13" s="25" t="n">
        <v>4.3</v>
      </c>
      <c r="AD13" s="56" t="n">
        <f aca="false">SUM(F13:AA13)</f>
        <v>4.3</v>
      </c>
      <c r="AE13" s="2"/>
    </row>
    <row r="14" customFormat="false" ht="15" hidden="false" customHeight="true" outlineLevel="0" collapsed="false">
      <c r="A14" s="21"/>
      <c r="B14" s="15" t="s">
        <v>43</v>
      </c>
      <c r="C14" s="2"/>
      <c r="D14" s="2"/>
      <c r="E14" s="2"/>
      <c r="F14" s="24" t="s">
        <v>40</v>
      </c>
      <c r="G14" s="24" t="s">
        <v>40</v>
      </c>
      <c r="H14" s="25" t="n">
        <v>0</v>
      </c>
      <c r="I14" s="25" t="n">
        <v>0</v>
      </c>
      <c r="J14" s="25" t="n">
        <v>0</v>
      </c>
      <c r="K14" s="25" t="n">
        <v>0</v>
      </c>
      <c r="L14" s="25" t="n">
        <v>0</v>
      </c>
      <c r="M14" s="25" t="n">
        <v>0</v>
      </c>
      <c r="N14" s="25" t="n">
        <v>0</v>
      </c>
      <c r="O14" s="25" t="n">
        <v>0</v>
      </c>
      <c r="P14" s="25" t="n">
        <v>0</v>
      </c>
      <c r="Q14" s="25" t="n">
        <v>0</v>
      </c>
      <c r="R14" s="25" t="n">
        <v>0</v>
      </c>
      <c r="S14" s="25" t="n">
        <v>0</v>
      </c>
      <c r="T14" s="25" t="n">
        <v>0</v>
      </c>
      <c r="U14" s="25" t="n">
        <v>0</v>
      </c>
      <c r="V14" s="25" t="n">
        <v>0</v>
      </c>
      <c r="W14" s="25" t="n">
        <v>0</v>
      </c>
      <c r="X14" s="25" t="n">
        <v>0</v>
      </c>
      <c r="Y14" s="25" t="n">
        <v>0</v>
      </c>
      <c r="Z14" s="25" t="n">
        <v>0</v>
      </c>
      <c r="AA14" s="25" t="n">
        <v>0</v>
      </c>
      <c r="AB14" s="27" t="n">
        <f aca="false">AC14-SUM(F14:AA14)</f>
        <v>0</v>
      </c>
      <c r="AC14" s="25" t="n">
        <v>0</v>
      </c>
      <c r="AD14" s="56" t="n">
        <f aca="false">SUM(F14:AA14)</f>
        <v>0</v>
      </c>
      <c r="AE14" s="2"/>
    </row>
    <row r="15" customFormat="false" ht="15" hidden="false" customHeight="true" outlineLevel="0" collapsed="false">
      <c r="A15" s="21"/>
      <c r="B15" s="15" t="s">
        <v>73</v>
      </c>
      <c r="C15" s="2"/>
      <c r="D15" s="2"/>
      <c r="E15" s="2"/>
      <c r="F15" s="24" t="s">
        <v>40</v>
      </c>
      <c r="G15" s="24" t="s">
        <v>40</v>
      </c>
      <c r="H15" s="25" t="n">
        <v>0</v>
      </c>
      <c r="I15" s="25" t="n">
        <v>0</v>
      </c>
      <c r="J15" s="25" t="n">
        <v>0</v>
      </c>
      <c r="K15" s="25" t="n">
        <v>0</v>
      </c>
      <c r="L15" s="25" t="n">
        <v>0</v>
      </c>
      <c r="M15" s="25" t="n">
        <v>0</v>
      </c>
      <c r="N15" s="25" t="n">
        <v>0</v>
      </c>
      <c r="O15" s="25" t="n">
        <v>0</v>
      </c>
      <c r="P15" s="25" t="n">
        <v>0</v>
      </c>
      <c r="Q15" s="25" t="n">
        <v>0</v>
      </c>
      <c r="R15" s="25" t="n">
        <v>0</v>
      </c>
      <c r="S15" s="25" t="n">
        <v>0</v>
      </c>
      <c r="T15" s="25" t="n">
        <v>0</v>
      </c>
      <c r="U15" s="25" t="n">
        <v>0</v>
      </c>
      <c r="V15" s="25" t="n">
        <v>0</v>
      </c>
      <c r="W15" s="25" t="n">
        <v>0</v>
      </c>
      <c r="X15" s="25" t="n">
        <v>0</v>
      </c>
      <c r="Y15" s="25" t="n">
        <v>0</v>
      </c>
      <c r="Z15" s="25" t="n">
        <v>0</v>
      </c>
      <c r="AA15" s="25" t="n">
        <v>0</v>
      </c>
      <c r="AB15" s="27" t="n">
        <f aca="false">AC15-SUM(F15:AA15)</f>
        <v>0</v>
      </c>
      <c r="AC15" s="25" t="n">
        <v>0</v>
      </c>
      <c r="AD15" s="56" t="n">
        <f aca="false">SUM(F15:AA15)</f>
        <v>0</v>
      </c>
      <c r="AE15" s="2"/>
    </row>
    <row r="16" customFormat="false" ht="15" hidden="false" customHeight="true" outlineLevel="0" collapsed="false">
      <c r="A16" s="21"/>
      <c r="B16" s="15" t="s">
        <v>45</v>
      </c>
      <c r="C16" s="2"/>
      <c r="D16" s="2"/>
      <c r="E16" s="2"/>
      <c r="F16" s="24" t="s">
        <v>40</v>
      </c>
      <c r="G16" s="24" t="s">
        <v>40</v>
      </c>
      <c r="H16" s="25" t="n">
        <v>0</v>
      </c>
      <c r="I16" s="25" t="n">
        <v>0</v>
      </c>
      <c r="J16" s="25" t="n">
        <v>0</v>
      </c>
      <c r="K16" s="25" t="n">
        <v>0</v>
      </c>
      <c r="L16" s="25" t="n">
        <v>0</v>
      </c>
      <c r="M16" s="25" t="n">
        <v>0</v>
      </c>
      <c r="N16" s="25" t="n">
        <v>0</v>
      </c>
      <c r="O16" s="25" t="n">
        <v>0</v>
      </c>
      <c r="P16" s="25" t="n">
        <v>0</v>
      </c>
      <c r="Q16" s="25" t="n">
        <v>0</v>
      </c>
      <c r="R16" s="25" t="n">
        <v>0</v>
      </c>
      <c r="S16" s="25" t="n">
        <v>0</v>
      </c>
      <c r="T16" s="25" t="n">
        <v>0</v>
      </c>
      <c r="U16" s="25" t="n">
        <v>0</v>
      </c>
      <c r="V16" s="25" t="n">
        <v>0</v>
      </c>
      <c r="W16" s="25" t="n">
        <v>0</v>
      </c>
      <c r="X16" s="25" t="n">
        <v>0</v>
      </c>
      <c r="Y16" s="25" t="n">
        <v>0</v>
      </c>
      <c r="Z16" s="25" t="n">
        <v>0</v>
      </c>
      <c r="AA16" s="25" t="n">
        <v>0</v>
      </c>
      <c r="AB16" s="27" t="n">
        <f aca="false">AC16-SUM(F16:AA16)</f>
        <v>0</v>
      </c>
      <c r="AC16" s="25" t="n">
        <v>0</v>
      </c>
      <c r="AD16" s="56" t="n">
        <f aca="false">SUM(F16:AA16)</f>
        <v>0</v>
      </c>
      <c r="AE16" s="2"/>
    </row>
    <row r="17" customFormat="false" ht="15" hidden="false" customHeight="true" outlineLevel="0" collapsed="false">
      <c r="A17" s="21"/>
      <c r="B17" s="15" t="s">
        <v>108</v>
      </c>
      <c r="C17" s="2"/>
      <c r="D17" s="2"/>
      <c r="E17" s="2"/>
      <c r="F17" s="24" t="s">
        <v>40</v>
      </c>
      <c r="G17" s="24" t="s">
        <v>40</v>
      </c>
      <c r="H17" s="25" t="n">
        <v>0</v>
      </c>
      <c r="I17" s="25" t="n">
        <v>0</v>
      </c>
      <c r="J17" s="25" t="n">
        <v>0</v>
      </c>
      <c r="K17" s="25" t="n">
        <v>0</v>
      </c>
      <c r="L17" s="25" t="n">
        <v>0</v>
      </c>
      <c r="M17" s="25" t="n">
        <v>0</v>
      </c>
      <c r="N17" s="25" t="n">
        <v>0</v>
      </c>
      <c r="O17" s="25" t="n">
        <v>0</v>
      </c>
      <c r="P17" s="25" t="n">
        <v>0</v>
      </c>
      <c r="Q17" s="25" t="n">
        <v>0</v>
      </c>
      <c r="R17" s="25" t="n">
        <v>0</v>
      </c>
      <c r="S17" s="25" t="n">
        <v>0</v>
      </c>
      <c r="T17" s="25" t="n">
        <v>0</v>
      </c>
      <c r="U17" s="25" t="n">
        <v>0</v>
      </c>
      <c r="V17" s="25" t="n">
        <v>0</v>
      </c>
      <c r="W17" s="25" t="n">
        <v>0</v>
      </c>
      <c r="X17" s="25" t="n">
        <v>0</v>
      </c>
      <c r="Y17" s="25" t="n">
        <v>0</v>
      </c>
      <c r="Z17" s="25" t="n">
        <v>0</v>
      </c>
      <c r="AA17" s="25" t="n">
        <v>0</v>
      </c>
      <c r="AB17" s="27" t="n">
        <f aca="false">AC17-SUM(F17:AA17)</f>
        <v>0</v>
      </c>
      <c r="AC17" s="25" t="n">
        <v>0</v>
      </c>
      <c r="AD17" s="56" t="n">
        <f aca="false">SUM(F17:AA17)</f>
        <v>0</v>
      </c>
      <c r="AE17" s="2"/>
    </row>
    <row r="18" customFormat="false" ht="15" hidden="false" customHeight="true" outlineLevel="0" collapsed="false">
      <c r="A18" s="21"/>
      <c r="B18" s="15" t="s">
        <v>165</v>
      </c>
      <c r="C18" s="2"/>
      <c r="D18" s="2"/>
      <c r="E18" s="2"/>
      <c r="F18" s="24" t="s">
        <v>40</v>
      </c>
      <c r="G18" s="24" t="s">
        <v>40</v>
      </c>
      <c r="H18" s="25" t="n">
        <v>0</v>
      </c>
      <c r="I18" s="25" t="n">
        <v>0</v>
      </c>
      <c r="J18" s="25" t="n">
        <v>0</v>
      </c>
      <c r="K18" s="25" t="n">
        <v>0.4</v>
      </c>
      <c r="L18" s="25" t="n">
        <v>0</v>
      </c>
      <c r="M18" s="25" t="n">
        <v>0</v>
      </c>
      <c r="N18" s="25" t="n">
        <v>0</v>
      </c>
      <c r="O18" s="25" t="n">
        <v>0</v>
      </c>
      <c r="P18" s="25" t="n">
        <v>0</v>
      </c>
      <c r="Q18" s="25" t="n">
        <v>0</v>
      </c>
      <c r="R18" s="25" t="n">
        <v>0</v>
      </c>
      <c r="S18" s="25" t="n">
        <v>0</v>
      </c>
      <c r="T18" s="25" t="n">
        <v>0</v>
      </c>
      <c r="U18" s="25" t="n">
        <v>0</v>
      </c>
      <c r="V18" s="25" t="n">
        <v>0</v>
      </c>
      <c r="W18" s="25" t="n">
        <v>0</v>
      </c>
      <c r="X18" s="25" t="n">
        <v>0</v>
      </c>
      <c r="Y18" s="25" t="n">
        <v>0</v>
      </c>
      <c r="Z18" s="25" t="n">
        <v>0</v>
      </c>
      <c r="AA18" s="25" t="n">
        <v>0</v>
      </c>
      <c r="AB18" s="27" t="n">
        <f aca="false">AC18-SUM(F18:AA18)</f>
        <v>0</v>
      </c>
      <c r="AC18" s="25" t="n">
        <v>0.4</v>
      </c>
      <c r="AD18" s="56" t="n">
        <f aca="false">SUM(F18:AA18)</f>
        <v>0.4</v>
      </c>
      <c r="AE18" s="2"/>
    </row>
    <row r="19" customFormat="false" ht="15" hidden="false" customHeight="true" outlineLevel="0" collapsed="false">
      <c r="A19" s="21"/>
      <c r="B19" s="15" t="s">
        <v>48</v>
      </c>
      <c r="C19" s="2"/>
      <c r="D19" s="2"/>
      <c r="E19" s="2"/>
      <c r="F19" s="24" t="s">
        <v>40</v>
      </c>
      <c r="G19" s="24" t="s">
        <v>40</v>
      </c>
      <c r="H19" s="25" t="n">
        <v>0</v>
      </c>
      <c r="I19" s="25" t="n">
        <v>0</v>
      </c>
      <c r="J19" s="25" t="n">
        <v>0</v>
      </c>
      <c r="K19" s="25" t="n">
        <v>0</v>
      </c>
      <c r="L19" s="25" t="n">
        <v>0</v>
      </c>
      <c r="M19" s="25" t="n">
        <v>0</v>
      </c>
      <c r="N19" s="25" t="n">
        <v>0</v>
      </c>
      <c r="O19" s="25" t="n">
        <v>0</v>
      </c>
      <c r="P19" s="25" t="n">
        <v>0.1</v>
      </c>
      <c r="Q19" s="25" t="n">
        <v>0</v>
      </c>
      <c r="R19" s="25" t="n">
        <v>0</v>
      </c>
      <c r="S19" s="25" t="n">
        <v>0</v>
      </c>
      <c r="T19" s="25" t="n">
        <v>0</v>
      </c>
      <c r="U19" s="25" t="n">
        <v>0</v>
      </c>
      <c r="V19" s="25" t="n">
        <v>0</v>
      </c>
      <c r="W19" s="25" t="n">
        <v>0</v>
      </c>
      <c r="X19" s="25" t="n">
        <v>0</v>
      </c>
      <c r="Y19" s="25" t="n">
        <v>0</v>
      </c>
      <c r="Z19" s="25" t="n">
        <v>0</v>
      </c>
      <c r="AA19" s="25" t="n">
        <v>0.3</v>
      </c>
      <c r="AB19" s="27" t="n">
        <f aca="false">AC19-SUM(F19:AA19)</f>
        <v>0</v>
      </c>
      <c r="AC19" s="25" t="n">
        <v>0.4</v>
      </c>
      <c r="AD19" s="56" t="n">
        <f aca="false">SUM(F19:AA19)</f>
        <v>0.4</v>
      </c>
      <c r="AE19" s="2"/>
    </row>
    <row r="20" customFormat="false" ht="15" hidden="false" customHeight="true" outlineLevel="0" collapsed="false">
      <c r="A20" s="21"/>
      <c r="B20" s="15" t="s">
        <v>166</v>
      </c>
      <c r="C20" s="2"/>
      <c r="D20" s="2"/>
      <c r="E20" s="2"/>
      <c r="F20" s="32" t="s">
        <v>40</v>
      </c>
      <c r="G20" s="32" t="s">
        <v>40</v>
      </c>
      <c r="H20" s="33" t="n">
        <v>0</v>
      </c>
      <c r="I20" s="33" t="n">
        <v>0</v>
      </c>
      <c r="J20" s="33" t="n">
        <v>0</v>
      </c>
      <c r="K20" s="33" t="n">
        <v>0</v>
      </c>
      <c r="L20" s="33" t="n">
        <v>0</v>
      </c>
      <c r="M20" s="33" t="n">
        <v>0</v>
      </c>
      <c r="N20" s="33" t="n">
        <v>0</v>
      </c>
      <c r="O20" s="33" t="n">
        <v>0</v>
      </c>
      <c r="P20" s="33" t="n">
        <v>0</v>
      </c>
      <c r="Q20" s="33" t="n">
        <v>0</v>
      </c>
      <c r="R20" s="33" t="n">
        <v>0</v>
      </c>
      <c r="S20" s="33" t="n">
        <v>0</v>
      </c>
      <c r="T20" s="33" t="n">
        <v>0</v>
      </c>
      <c r="U20" s="33" t="n">
        <v>0</v>
      </c>
      <c r="V20" s="33" t="n">
        <v>0</v>
      </c>
      <c r="W20" s="33" t="n">
        <v>0</v>
      </c>
      <c r="X20" s="33" t="n">
        <v>0</v>
      </c>
      <c r="Y20" s="33" t="n">
        <v>0</v>
      </c>
      <c r="Z20" s="33" t="n">
        <v>0</v>
      </c>
      <c r="AA20" s="33" t="n">
        <v>0</v>
      </c>
      <c r="AB20" s="34" t="n">
        <f aca="false">AC20-SUM(F20:AA20)</f>
        <v>0</v>
      </c>
      <c r="AC20" s="33" t="n">
        <v>0</v>
      </c>
      <c r="AD20" s="44" t="n">
        <f aca="false">SUM(F20:AA20)</f>
        <v>0</v>
      </c>
      <c r="AE20" s="2"/>
    </row>
    <row r="21" customFormat="false" ht="3.95" hidden="false" customHeight="true" outlineLevel="0" collapsed="false">
      <c r="A21" s="21"/>
      <c r="B21" s="21"/>
      <c r="C21" s="2"/>
      <c r="D21" s="2"/>
      <c r="E21" s="2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22"/>
      <c r="AE21" s="2"/>
    </row>
    <row r="22" customFormat="false" ht="15" hidden="false" customHeight="true" outlineLevel="0" collapsed="false">
      <c r="A22" s="21"/>
      <c r="B22" s="21"/>
      <c r="C22" s="20" t="s">
        <v>50</v>
      </c>
      <c r="D22" s="2"/>
      <c r="E22" s="2"/>
      <c r="F22" s="37" t="n">
        <f aca="false">SUM(F11:F20)</f>
        <v>0</v>
      </c>
      <c r="G22" s="37" t="n">
        <f aca="false">SUM(G11:G20)</f>
        <v>0</v>
      </c>
      <c r="H22" s="37" t="n">
        <f aca="false">SUM(H11:H20)</f>
        <v>0</v>
      </c>
      <c r="I22" s="37" t="n">
        <f aca="false">SUM(I11:I20)</f>
        <v>0.3</v>
      </c>
      <c r="J22" s="37" t="n">
        <f aca="false">SUM(J11:J20)</f>
        <v>0.1</v>
      </c>
      <c r="K22" s="37" t="n">
        <f aca="false">SUM(K11:K20)</f>
        <v>0.4</v>
      </c>
      <c r="L22" s="37" t="n">
        <f aca="false">SUM(L11:L20)</f>
        <v>0</v>
      </c>
      <c r="M22" s="37" t="n">
        <f aca="false">SUM(M11:M20)</f>
        <v>0.1</v>
      </c>
      <c r="N22" s="37" t="n">
        <f aca="false">SUM(N11:N20)</f>
        <v>1.3</v>
      </c>
      <c r="O22" s="37" t="n">
        <f aca="false">SUM(O11:O20)</f>
        <v>0.1</v>
      </c>
      <c r="P22" s="37" t="n">
        <f aca="false">SUM(P11:P20)</f>
        <v>46.3</v>
      </c>
      <c r="Q22" s="37" t="n">
        <f aca="false">SUM(Q11:Q20)</f>
        <v>0.8</v>
      </c>
      <c r="R22" s="37" t="n">
        <f aca="false">SUM(R11:R20)</f>
        <v>0.3</v>
      </c>
      <c r="S22" s="37" t="n">
        <f aca="false">SUM(S11:S20)</f>
        <v>0</v>
      </c>
      <c r="T22" s="37" t="n">
        <f aca="false">SUM(T11:T20)</f>
        <v>0.3</v>
      </c>
      <c r="U22" s="37" t="n">
        <f aca="false">SUM(U11:U20)</f>
        <v>0.7</v>
      </c>
      <c r="V22" s="37" t="n">
        <f aca="false">SUM(V11:V20)</f>
        <v>0.8</v>
      </c>
      <c r="W22" s="37" t="n">
        <f aca="false">SUM(W11:W20)</f>
        <v>10</v>
      </c>
      <c r="X22" s="37" t="n">
        <f aca="false">SUM(X11:X20)</f>
        <v>0.6</v>
      </c>
      <c r="Y22" s="37" t="n">
        <f aca="false">SUM(Y11:Y20)</f>
        <v>0.5</v>
      </c>
      <c r="Z22" s="37" t="n">
        <f aca="false">SUM(Z11:Z20)</f>
        <v>0.7</v>
      </c>
      <c r="AA22" s="37" t="n">
        <f aca="false">SUM(AA11:AA20)</f>
        <v>0.6</v>
      </c>
      <c r="AB22" s="37" t="n">
        <f aca="false">SUM(AB11:AB20)</f>
        <v>0.100000000000009</v>
      </c>
      <c r="AC22" s="37" t="n">
        <f aca="false">SUM(AC11:AC20)</f>
        <v>64</v>
      </c>
      <c r="AD22" s="37" t="n">
        <f aca="false">SUM(AD11:AD20)</f>
        <v>63.9</v>
      </c>
      <c r="AE22" s="2"/>
    </row>
    <row r="23" customFormat="false" ht="15" hidden="false" customHeight="true" outlineLevel="0" collapsed="false">
      <c r="A23" s="21"/>
      <c r="B23" s="2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2"/>
      <c r="AE23" s="2"/>
    </row>
    <row r="24" customFormat="false" ht="15" hidden="false" customHeight="true" outlineLevel="0" collapsed="false">
      <c r="A24" s="20" t="s">
        <v>51</v>
      </c>
      <c r="B24" s="21"/>
      <c r="C24" s="2"/>
      <c r="D24" s="2"/>
      <c r="E24" s="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"/>
    </row>
    <row r="25" customFormat="false" ht="15" hidden="false" customHeight="true" outlineLevel="0" collapsed="false">
      <c r="A25" s="21"/>
      <c r="B25" s="15" t="s">
        <v>52</v>
      </c>
      <c r="C25" s="2"/>
      <c r="D25" s="2"/>
      <c r="E25" s="2"/>
      <c r="F25" s="24" t="s">
        <v>40</v>
      </c>
      <c r="G25" s="24" t="s">
        <v>40</v>
      </c>
      <c r="H25" s="25" t="n">
        <v>0.2</v>
      </c>
      <c r="I25" s="25" t="n">
        <v>0</v>
      </c>
      <c r="J25" s="25" t="n">
        <v>0</v>
      </c>
      <c r="K25" s="25" t="n">
        <v>0</v>
      </c>
      <c r="L25" s="25" t="n">
        <v>0</v>
      </c>
      <c r="M25" s="25" t="n">
        <v>0</v>
      </c>
      <c r="N25" s="25" t="n">
        <v>0</v>
      </c>
      <c r="O25" s="25" t="n">
        <v>0</v>
      </c>
      <c r="P25" s="25" t="n">
        <v>0</v>
      </c>
      <c r="Q25" s="25" t="n">
        <v>0</v>
      </c>
      <c r="R25" s="25" t="n">
        <v>0</v>
      </c>
      <c r="S25" s="25" t="n">
        <v>0</v>
      </c>
      <c r="T25" s="25" t="n">
        <v>0</v>
      </c>
      <c r="U25" s="25" t="n">
        <v>0</v>
      </c>
      <c r="V25" s="25" t="n">
        <v>2</v>
      </c>
      <c r="W25" s="25" t="n">
        <v>0</v>
      </c>
      <c r="X25" s="25" t="n">
        <v>0</v>
      </c>
      <c r="Y25" s="25" t="n">
        <v>0</v>
      </c>
      <c r="Z25" s="25" t="n">
        <v>0</v>
      </c>
      <c r="AA25" s="25" t="n">
        <v>0</v>
      </c>
      <c r="AB25" s="27" t="n">
        <f aca="false">AC25-SUM(F25:AA25)</f>
        <v>0</v>
      </c>
      <c r="AC25" s="25" t="n">
        <v>2.2</v>
      </c>
      <c r="AD25" s="56" t="n">
        <f aca="false">SUM(F25:AA25)</f>
        <v>2.2</v>
      </c>
      <c r="AE25" s="2"/>
    </row>
    <row r="26" customFormat="false" ht="15" hidden="false" customHeight="true" outlineLevel="0" collapsed="false">
      <c r="A26" s="21"/>
      <c r="B26" s="15"/>
      <c r="C26" s="15" t="s">
        <v>53</v>
      </c>
      <c r="D26" s="2"/>
      <c r="E26" s="2"/>
      <c r="F26" s="24" t="s">
        <v>40</v>
      </c>
      <c r="G26" s="24" t="s">
        <v>40</v>
      </c>
      <c r="H26" s="25" t="n">
        <v>0</v>
      </c>
      <c r="I26" s="25" t="n">
        <v>0</v>
      </c>
      <c r="J26" s="25" t="n">
        <v>0</v>
      </c>
      <c r="K26" s="25" t="n">
        <v>0</v>
      </c>
      <c r="L26" s="25" t="n">
        <v>0</v>
      </c>
      <c r="M26" s="25" t="n">
        <v>0</v>
      </c>
      <c r="N26" s="25" t="n">
        <v>0</v>
      </c>
      <c r="O26" s="25" t="n">
        <v>0</v>
      </c>
      <c r="P26" s="25" t="n">
        <v>0</v>
      </c>
      <c r="Q26" s="25" t="n">
        <v>0</v>
      </c>
      <c r="R26" s="25" t="n">
        <v>0</v>
      </c>
      <c r="S26" s="25" t="n">
        <v>0</v>
      </c>
      <c r="T26" s="25" t="n">
        <v>0</v>
      </c>
      <c r="U26" s="25" t="n">
        <v>0</v>
      </c>
      <c r="V26" s="25" t="n">
        <v>0</v>
      </c>
      <c r="W26" s="25" t="n">
        <v>0</v>
      </c>
      <c r="X26" s="25" t="n">
        <v>0</v>
      </c>
      <c r="Y26" s="25" t="n">
        <v>0</v>
      </c>
      <c r="Z26" s="25" t="n">
        <v>0</v>
      </c>
      <c r="AA26" s="25" t="n">
        <v>0</v>
      </c>
      <c r="AB26" s="27" t="n">
        <f aca="false">AC26-SUM(F26:AA26)</f>
        <v>0.5</v>
      </c>
      <c r="AC26" s="25" t="n">
        <v>0.5</v>
      </c>
      <c r="AD26" s="56" t="n">
        <f aca="false">SUM(F26:AA26)</f>
        <v>0</v>
      </c>
      <c r="AE26" s="2"/>
    </row>
    <row r="27" customFormat="false" ht="15" hidden="false" customHeight="true" outlineLevel="0" collapsed="false">
      <c r="A27" s="21"/>
      <c r="B27" s="15"/>
      <c r="C27" s="15" t="s">
        <v>54</v>
      </c>
      <c r="D27" s="2"/>
      <c r="E27" s="2"/>
      <c r="F27" s="24" t="s">
        <v>40</v>
      </c>
      <c r="G27" s="24" t="s">
        <v>40</v>
      </c>
      <c r="H27" s="25" t="n">
        <v>0</v>
      </c>
      <c r="I27" s="25" t="n">
        <v>0</v>
      </c>
      <c r="J27" s="25" t="n">
        <v>0</v>
      </c>
      <c r="K27" s="25" t="n">
        <v>0</v>
      </c>
      <c r="L27" s="25" t="n">
        <v>0</v>
      </c>
      <c r="M27" s="25" t="n">
        <v>0</v>
      </c>
      <c r="N27" s="25" t="n">
        <v>0</v>
      </c>
      <c r="O27" s="25" t="n">
        <v>0</v>
      </c>
      <c r="P27" s="25" t="n">
        <v>0</v>
      </c>
      <c r="Q27" s="25" t="n">
        <v>0</v>
      </c>
      <c r="R27" s="25" t="n">
        <v>0</v>
      </c>
      <c r="S27" s="25" t="n">
        <v>0</v>
      </c>
      <c r="T27" s="25" t="n">
        <v>0</v>
      </c>
      <c r="U27" s="25" t="n">
        <v>0</v>
      </c>
      <c r="V27" s="25" t="n">
        <v>0</v>
      </c>
      <c r="W27" s="25" t="n">
        <v>0</v>
      </c>
      <c r="X27" s="25" t="n">
        <v>0</v>
      </c>
      <c r="Y27" s="25" t="n">
        <v>0</v>
      </c>
      <c r="Z27" s="25" t="n">
        <v>0</v>
      </c>
      <c r="AA27" s="25" t="n">
        <v>0</v>
      </c>
      <c r="AB27" s="27" t="n">
        <f aca="false">AC27-SUM(F27:AA27)</f>
        <v>0</v>
      </c>
      <c r="AC27" s="25" t="n">
        <v>0</v>
      </c>
      <c r="AD27" s="56" t="n">
        <f aca="false">SUM(F27:AA27)</f>
        <v>0</v>
      </c>
      <c r="AE27" s="2"/>
    </row>
    <row r="28" customFormat="false" ht="15" hidden="false" customHeight="true" outlineLevel="0" collapsed="false">
      <c r="A28" s="21"/>
      <c r="B28" s="15"/>
      <c r="C28" s="15" t="s">
        <v>55</v>
      </c>
      <c r="D28" s="2"/>
      <c r="E28" s="2"/>
      <c r="F28" s="24" t="s">
        <v>40</v>
      </c>
      <c r="G28" s="24" t="s">
        <v>40</v>
      </c>
      <c r="H28" s="25" t="n">
        <v>0</v>
      </c>
      <c r="I28" s="25" t="n">
        <v>0</v>
      </c>
      <c r="J28" s="25" t="n">
        <v>0</v>
      </c>
      <c r="K28" s="25" t="n">
        <v>0</v>
      </c>
      <c r="L28" s="25" t="n">
        <v>0</v>
      </c>
      <c r="M28" s="25" t="n">
        <v>0</v>
      </c>
      <c r="N28" s="26" t="n">
        <f aca="false">0.9+0.5</f>
        <v>1.4</v>
      </c>
      <c r="O28" s="25" t="n">
        <v>0</v>
      </c>
      <c r="P28" s="26" t="n">
        <f aca="false">0+0.8</f>
        <v>0.8</v>
      </c>
      <c r="Q28" s="25" t="n">
        <v>0</v>
      </c>
      <c r="R28" s="25" t="n">
        <v>0</v>
      </c>
      <c r="S28" s="25" t="n">
        <v>0</v>
      </c>
      <c r="T28" s="25" t="n">
        <v>0</v>
      </c>
      <c r="U28" s="25" t="n">
        <v>0</v>
      </c>
      <c r="V28" s="26" t="n">
        <f aca="false">0.1+0.1</f>
        <v>0.2</v>
      </c>
      <c r="W28" s="26" t="n">
        <f aca="false">0.3+0.5</f>
        <v>0.8</v>
      </c>
      <c r="X28" s="26" t="n">
        <f aca="false">1.5+0.6</f>
        <v>2.1</v>
      </c>
      <c r="Y28" s="26" t="n">
        <f aca="false">0+0.1</f>
        <v>0.1</v>
      </c>
      <c r="Z28" s="25" t="n">
        <v>0</v>
      </c>
      <c r="AA28" s="26" t="n">
        <f aca="false">0.6+0.2</f>
        <v>0.8</v>
      </c>
      <c r="AB28" s="27" t="n">
        <f aca="false">AC28-SUM(F28:AA28)</f>
        <v>0</v>
      </c>
      <c r="AC28" s="25" t="n">
        <v>6.2</v>
      </c>
      <c r="AD28" s="56" t="n">
        <f aca="false">SUM(F28:AA28)</f>
        <v>6.2</v>
      </c>
      <c r="AE28" s="2"/>
    </row>
    <row r="29" customFormat="false" ht="15" hidden="false" customHeight="true" outlineLevel="0" collapsed="false">
      <c r="A29" s="21"/>
      <c r="B29" s="15" t="s">
        <v>56</v>
      </c>
      <c r="C29" s="2"/>
      <c r="D29" s="2"/>
      <c r="E29" s="2"/>
      <c r="F29" s="24" t="s">
        <v>40</v>
      </c>
      <c r="G29" s="24" t="s">
        <v>40</v>
      </c>
      <c r="H29" s="25" t="n">
        <v>0</v>
      </c>
      <c r="I29" s="25" t="n">
        <v>0</v>
      </c>
      <c r="J29" s="25" t="n">
        <v>0</v>
      </c>
      <c r="K29" s="25" t="n">
        <v>0</v>
      </c>
      <c r="L29" s="25" t="n">
        <v>0</v>
      </c>
      <c r="M29" s="25" t="n">
        <v>0</v>
      </c>
      <c r="N29" s="25" t="n">
        <v>0</v>
      </c>
      <c r="O29" s="25" t="n">
        <v>0</v>
      </c>
      <c r="P29" s="25" t="n">
        <v>0</v>
      </c>
      <c r="Q29" s="25" t="n">
        <v>0</v>
      </c>
      <c r="R29" s="25" t="n">
        <v>0</v>
      </c>
      <c r="S29" s="25" t="n">
        <v>0</v>
      </c>
      <c r="T29" s="25" t="n">
        <v>0</v>
      </c>
      <c r="U29" s="25" t="n">
        <v>0</v>
      </c>
      <c r="V29" s="25" t="n">
        <v>0</v>
      </c>
      <c r="W29" s="25" t="n">
        <v>0</v>
      </c>
      <c r="X29" s="25" t="n">
        <v>0</v>
      </c>
      <c r="Y29" s="25" t="n">
        <v>0</v>
      </c>
      <c r="Z29" s="25" t="n">
        <v>0</v>
      </c>
      <c r="AA29" s="25" t="n">
        <v>0</v>
      </c>
      <c r="AB29" s="27" t="n">
        <f aca="false">AC29-SUM(F29:AA29)</f>
        <v>0</v>
      </c>
      <c r="AC29" s="25" t="n">
        <v>0</v>
      </c>
      <c r="AD29" s="56" t="n">
        <f aca="false">SUM(F29:AA29)</f>
        <v>0</v>
      </c>
      <c r="AE29" s="2"/>
    </row>
    <row r="30" customFormat="false" ht="15" hidden="false" customHeight="true" outlineLevel="0" collapsed="false">
      <c r="A30" s="21"/>
      <c r="B30" s="15" t="s">
        <v>57</v>
      </c>
      <c r="C30" s="2"/>
      <c r="D30" s="2"/>
      <c r="E30" s="2"/>
      <c r="F30" s="24" t="s">
        <v>40</v>
      </c>
      <c r="G30" s="24" t="s">
        <v>40</v>
      </c>
      <c r="H30" s="25" t="n">
        <v>0.1</v>
      </c>
      <c r="I30" s="25" t="n">
        <v>0.1</v>
      </c>
      <c r="J30" s="25" t="n">
        <v>0.1</v>
      </c>
      <c r="K30" s="25" t="n">
        <v>0</v>
      </c>
      <c r="L30" s="25" t="n">
        <v>0.1</v>
      </c>
      <c r="M30" s="25" t="n">
        <v>0.1</v>
      </c>
      <c r="N30" s="25" t="n">
        <v>0.1</v>
      </c>
      <c r="O30" s="25" t="n">
        <v>0.2</v>
      </c>
      <c r="P30" s="25" t="n">
        <v>0.1</v>
      </c>
      <c r="Q30" s="25" t="n">
        <v>0.1</v>
      </c>
      <c r="R30" s="25" t="n">
        <v>0.1</v>
      </c>
      <c r="S30" s="25" t="n">
        <v>0.1</v>
      </c>
      <c r="T30" s="25" t="n">
        <v>0.1</v>
      </c>
      <c r="U30" s="25" t="n">
        <v>0.1</v>
      </c>
      <c r="V30" s="25" t="n">
        <v>0</v>
      </c>
      <c r="W30" s="25" t="n">
        <v>0</v>
      </c>
      <c r="X30" s="25" t="n">
        <v>0.1</v>
      </c>
      <c r="Y30" s="25" t="n">
        <v>0.1</v>
      </c>
      <c r="Z30" s="25" t="n">
        <v>0</v>
      </c>
      <c r="AA30" s="25" t="n">
        <v>0.2</v>
      </c>
      <c r="AB30" s="27" t="n">
        <f aca="false">AC30-SUM(F30:AA30)</f>
        <v>0.3</v>
      </c>
      <c r="AC30" s="25" t="n">
        <v>2.1</v>
      </c>
      <c r="AD30" s="56" t="n">
        <f aca="false">SUM(F30:AA30)</f>
        <v>1.8</v>
      </c>
      <c r="AE30" s="2"/>
    </row>
    <row r="31" customFormat="false" ht="15" hidden="false" customHeight="true" outlineLevel="0" collapsed="false">
      <c r="A31" s="21"/>
      <c r="B31" s="15"/>
      <c r="C31" s="15" t="s">
        <v>58</v>
      </c>
      <c r="D31" s="2"/>
      <c r="E31" s="5"/>
      <c r="F31" s="24" t="s">
        <v>40</v>
      </c>
      <c r="G31" s="24" t="s">
        <v>40</v>
      </c>
      <c r="H31" s="25" t="n">
        <v>0</v>
      </c>
      <c r="I31" s="25" t="n">
        <v>0</v>
      </c>
      <c r="J31" s="25" t="n">
        <v>0</v>
      </c>
      <c r="K31" s="25" t="n">
        <v>0</v>
      </c>
      <c r="L31" s="25" t="n">
        <v>0</v>
      </c>
      <c r="M31" s="25" t="n">
        <v>0</v>
      </c>
      <c r="N31" s="25" t="n">
        <v>0</v>
      </c>
      <c r="O31" s="25" t="n">
        <v>0</v>
      </c>
      <c r="P31" s="25" t="n">
        <v>0</v>
      </c>
      <c r="Q31" s="25" t="n">
        <v>0</v>
      </c>
      <c r="R31" s="25" t="n">
        <v>0</v>
      </c>
      <c r="S31" s="25" t="n">
        <v>0</v>
      </c>
      <c r="T31" s="25" t="n">
        <v>0</v>
      </c>
      <c r="U31" s="25" t="n">
        <v>0</v>
      </c>
      <c r="V31" s="25" t="n">
        <v>0</v>
      </c>
      <c r="W31" s="25" t="n">
        <v>0</v>
      </c>
      <c r="X31" s="25" t="n">
        <v>0</v>
      </c>
      <c r="Y31" s="25" t="n">
        <v>0</v>
      </c>
      <c r="Z31" s="25" t="n">
        <v>0</v>
      </c>
      <c r="AA31" s="25" t="n">
        <v>0</v>
      </c>
      <c r="AB31" s="27" t="n">
        <f aca="false">AC31-SUM(F31:AA31)</f>
        <v>0</v>
      </c>
      <c r="AC31" s="25" t="n">
        <v>0</v>
      </c>
      <c r="AD31" s="56" t="n">
        <f aca="false">SUM(F31:AA31)</f>
        <v>0</v>
      </c>
      <c r="AE31" s="2"/>
    </row>
    <row r="32" customFormat="false" ht="15" hidden="false" customHeight="true" outlineLevel="0" collapsed="false">
      <c r="A32" s="21"/>
      <c r="B32" s="15"/>
      <c r="C32" s="15" t="s">
        <v>136</v>
      </c>
      <c r="D32" s="2"/>
      <c r="E32" s="2"/>
      <c r="F32" s="24" t="s">
        <v>40</v>
      </c>
      <c r="G32" s="24" t="s">
        <v>40</v>
      </c>
      <c r="H32" s="25" t="n">
        <v>0</v>
      </c>
      <c r="I32" s="25" t="n">
        <v>0</v>
      </c>
      <c r="J32" s="25" t="n">
        <v>0</v>
      </c>
      <c r="K32" s="25" t="n">
        <v>0</v>
      </c>
      <c r="L32" s="25" t="n">
        <v>0</v>
      </c>
      <c r="M32" s="25" t="n">
        <v>0</v>
      </c>
      <c r="N32" s="25" t="n">
        <v>0</v>
      </c>
      <c r="O32" s="25" t="n">
        <v>0</v>
      </c>
      <c r="P32" s="25" t="n">
        <v>0</v>
      </c>
      <c r="Q32" s="25" t="n">
        <v>0</v>
      </c>
      <c r="R32" s="25" t="n">
        <v>0</v>
      </c>
      <c r="S32" s="25" t="n">
        <v>0</v>
      </c>
      <c r="T32" s="25" t="n">
        <v>0</v>
      </c>
      <c r="U32" s="25" t="n">
        <v>0</v>
      </c>
      <c r="V32" s="25" t="n">
        <v>0</v>
      </c>
      <c r="W32" s="25" t="n">
        <v>0</v>
      </c>
      <c r="X32" s="25" t="n">
        <v>0</v>
      </c>
      <c r="Y32" s="25" t="n">
        <v>0</v>
      </c>
      <c r="Z32" s="25" t="n">
        <v>0</v>
      </c>
      <c r="AA32" s="25" t="n">
        <v>0</v>
      </c>
      <c r="AB32" s="27" t="n">
        <f aca="false">AC32-SUM(F32:AA32)</f>
        <v>0</v>
      </c>
      <c r="AC32" s="25" t="n">
        <v>0</v>
      </c>
      <c r="AD32" s="56" t="n">
        <f aca="false">SUM(F32:AA32)</f>
        <v>0</v>
      </c>
      <c r="AE32" s="2"/>
    </row>
    <row r="33" customFormat="false" ht="15" hidden="false" customHeight="true" outlineLevel="0" collapsed="false">
      <c r="A33" s="21"/>
      <c r="B33" s="15" t="s">
        <v>60</v>
      </c>
      <c r="C33" s="2"/>
      <c r="D33" s="2"/>
      <c r="E33" s="2"/>
      <c r="F33" s="24" t="s">
        <v>40</v>
      </c>
      <c r="G33" s="24" t="s">
        <v>40</v>
      </c>
      <c r="H33" s="25" t="n">
        <v>0</v>
      </c>
      <c r="I33" s="25" t="n">
        <v>0</v>
      </c>
      <c r="J33" s="25" t="n">
        <v>0.3</v>
      </c>
      <c r="K33" s="25" t="n">
        <v>0</v>
      </c>
      <c r="L33" s="25" t="n">
        <v>0</v>
      </c>
      <c r="M33" s="25" t="n">
        <v>0</v>
      </c>
      <c r="N33" s="25" t="n">
        <v>0</v>
      </c>
      <c r="O33" s="25" t="n">
        <v>0</v>
      </c>
      <c r="P33" s="25" t="n">
        <v>0</v>
      </c>
      <c r="Q33" s="25" t="n">
        <v>0</v>
      </c>
      <c r="R33" s="25" t="n">
        <v>0</v>
      </c>
      <c r="S33" s="25" t="n">
        <v>0</v>
      </c>
      <c r="T33" s="25" t="n">
        <v>0</v>
      </c>
      <c r="U33" s="25" t="n">
        <v>0</v>
      </c>
      <c r="V33" s="25" t="n">
        <v>0</v>
      </c>
      <c r="W33" s="25" t="n">
        <v>0</v>
      </c>
      <c r="X33" s="25" t="n">
        <v>0</v>
      </c>
      <c r="Y33" s="25" t="n">
        <v>0</v>
      </c>
      <c r="Z33" s="25" t="n">
        <v>0</v>
      </c>
      <c r="AA33" s="25" t="n">
        <v>0</v>
      </c>
      <c r="AB33" s="27" t="n">
        <f aca="false">AC33-SUM(F33:AA33)</f>
        <v>0</v>
      </c>
      <c r="AC33" s="28" t="n">
        <v>0.3</v>
      </c>
      <c r="AD33" s="56" t="n">
        <f aca="false">SUM(F33:AA33)</f>
        <v>0.3</v>
      </c>
      <c r="AE33" s="2"/>
    </row>
    <row r="34" customFormat="false" ht="15" hidden="false" customHeight="true" outlineLevel="0" collapsed="false">
      <c r="A34" s="21"/>
      <c r="B34" s="15" t="s">
        <v>109</v>
      </c>
      <c r="C34" s="2"/>
      <c r="D34" s="2"/>
      <c r="E34" s="2"/>
      <c r="F34" s="24" t="s">
        <v>40</v>
      </c>
      <c r="G34" s="24" t="s">
        <v>40</v>
      </c>
      <c r="H34" s="25" t="n">
        <v>0.2</v>
      </c>
      <c r="I34" s="25" t="n">
        <v>0.1</v>
      </c>
      <c r="J34" s="25" t="n">
        <v>0.2</v>
      </c>
      <c r="K34" s="25" t="n">
        <v>0.1</v>
      </c>
      <c r="L34" s="25" t="n">
        <v>0.1</v>
      </c>
      <c r="M34" s="25" t="n">
        <v>0.2</v>
      </c>
      <c r="N34" s="25" t="n">
        <v>0.1</v>
      </c>
      <c r="O34" s="25" t="n">
        <v>0.3</v>
      </c>
      <c r="P34" s="25" t="n">
        <v>0.1</v>
      </c>
      <c r="Q34" s="25" t="n">
        <v>0.9</v>
      </c>
      <c r="R34" s="25" t="n">
        <v>0.2</v>
      </c>
      <c r="S34" s="25" t="n">
        <v>0.2</v>
      </c>
      <c r="T34" s="25" t="n">
        <v>0.1</v>
      </c>
      <c r="U34" s="25" t="n">
        <v>0.1</v>
      </c>
      <c r="V34" s="25" t="n">
        <v>0.2</v>
      </c>
      <c r="W34" s="25" t="n">
        <v>0</v>
      </c>
      <c r="X34" s="25" t="n">
        <v>0.2</v>
      </c>
      <c r="Y34" s="25" t="n">
        <v>0</v>
      </c>
      <c r="Z34" s="25" t="n">
        <v>0.1</v>
      </c>
      <c r="AA34" s="25" t="n">
        <v>0.2</v>
      </c>
      <c r="AB34" s="27" t="n">
        <f aca="false">AC34-SUM(F34:AA34)</f>
        <v>1.3</v>
      </c>
      <c r="AC34" s="25" t="n">
        <v>4.9</v>
      </c>
      <c r="AD34" s="56" t="n">
        <f aca="false">SUM(F34:AA34)</f>
        <v>3.6</v>
      </c>
      <c r="AE34" s="2"/>
    </row>
    <row r="35" customFormat="false" ht="15" hidden="false" customHeight="true" outlineLevel="0" collapsed="false">
      <c r="A35" s="21"/>
      <c r="B35" s="15" t="s">
        <v>62</v>
      </c>
      <c r="C35" s="2"/>
      <c r="D35" s="2"/>
      <c r="E35" s="2"/>
      <c r="F35" s="24" t="s">
        <v>40</v>
      </c>
      <c r="G35" s="24" t="s">
        <v>40</v>
      </c>
      <c r="H35" s="25" t="n">
        <v>0</v>
      </c>
      <c r="I35" s="25" t="n">
        <v>0</v>
      </c>
      <c r="J35" s="25" t="n">
        <v>0</v>
      </c>
      <c r="K35" s="25" t="n">
        <v>0</v>
      </c>
      <c r="L35" s="25" t="n">
        <v>0</v>
      </c>
      <c r="M35" s="25" t="n">
        <v>0</v>
      </c>
      <c r="N35" s="25" t="n">
        <v>0</v>
      </c>
      <c r="O35" s="25" t="n">
        <v>0</v>
      </c>
      <c r="P35" s="25" t="n">
        <v>0</v>
      </c>
      <c r="Q35" s="25" t="n">
        <v>0</v>
      </c>
      <c r="R35" s="25" t="n">
        <v>0</v>
      </c>
      <c r="S35" s="25" t="n">
        <v>0</v>
      </c>
      <c r="T35" s="25" t="n">
        <v>0</v>
      </c>
      <c r="U35" s="25" t="n">
        <v>0</v>
      </c>
      <c r="V35" s="25" t="n">
        <v>0</v>
      </c>
      <c r="W35" s="25" t="n">
        <v>0</v>
      </c>
      <c r="X35" s="25" t="n">
        <v>0</v>
      </c>
      <c r="Y35" s="25" t="n">
        <v>0</v>
      </c>
      <c r="Z35" s="25" t="n">
        <v>0</v>
      </c>
      <c r="AA35" s="25" t="n">
        <v>0</v>
      </c>
      <c r="AB35" s="27" t="n">
        <f aca="false">AC35-SUM(F35:AA35)</f>
        <v>0</v>
      </c>
      <c r="AC35" s="25" t="n">
        <v>0</v>
      </c>
      <c r="AD35" s="56" t="n">
        <f aca="false">SUM(F35:AA35)</f>
        <v>0</v>
      </c>
      <c r="AE35" s="2"/>
    </row>
    <row r="36" customFormat="false" ht="15" hidden="false" customHeight="true" outlineLevel="0" collapsed="false">
      <c r="A36" s="21"/>
      <c r="B36" s="15" t="s">
        <v>138</v>
      </c>
      <c r="C36" s="2"/>
      <c r="D36" s="2"/>
      <c r="E36" s="2"/>
      <c r="F36" s="24" t="s">
        <v>40</v>
      </c>
      <c r="G36" s="24" t="s">
        <v>40</v>
      </c>
      <c r="H36" s="25" t="n">
        <v>0</v>
      </c>
      <c r="I36" s="25" t="n">
        <v>0</v>
      </c>
      <c r="J36" s="25" t="n">
        <v>0</v>
      </c>
      <c r="K36" s="25" t="n">
        <v>0</v>
      </c>
      <c r="L36" s="25" t="n">
        <v>0</v>
      </c>
      <c r="M36" s="25" t="n">
        <v>0</v>
      </c>
      <c r="N36" s="25" t="n">
        <v>0</v>
      </c>
      <c r="O36" s="25" t="n">
        <v>0</v>
      </c>
      <c r="P36" s="25" t="n">
        <v>0</v>
      </c>
      <c r="Q36" s="25" t="n">
        <v>0</v>
      </c>
      <c r="R36" s="25" t="n">
        <v>0</v>
      </c>
      <c r="S36" s="25" t="n">
        <v>0</v>
      </c>
      <c r="T36" s="25" t="n">
        <v>0</v>
      </c>
      <c r="U36" s="25" t="n">
        <v>0</v>
      </c>
      <c r="V36" s="25" t="n">
        <v>0</v>
      </c>
      <c r="W36" s="25" t="n">
        <v>0</v>
      </c>
      <c r="X36" s="25" t="n">
        <v>0</v>
      </c>
      <c r="Y36" s="25" t="n">
        <v>0</v>
      </c>
      <c r="Z36" s="25" t="n">
        <v>0</v>
      </c>
      <c r="AA36" s="25" t="n">
        <v>0</v>
      </c>
      <c r="AB36" s="27" t="n">
        <f aca="false">AC36-SUM(F36:AA36)</f>
        <v>0</v>
      </c>
      <c r="AC36" s="25" t="n">
        <v>0</v>
      </c>
      <c r="AD36" s="56" t="n">
        <f aca="false">SUM(F36:AA36)</f>
        <v>0</v>
      </c>
      <c r="AE36" s="2"/>
    </row>
    <row r="37" customFormat="false" ht="15" hidden="false" customHeight="true" outlineLevel="0" collapsed="false">
      <c r="A37" s="21"/>
      <c r="B37" s="15" t="s">
        <v>138</v>
      </c>
      <c r="C37" s="2"/>
      <c r="D37" s="2"/>
      <c r="E37" s="2"/>
      <c r="F37" s="24" t="s">
        <v>40</v>
      </c>
      <c r="G37" s="24" t="s">
        <v>40</v>
      </c>
      <c r="H37" s="25" t="n">
        <v>0</v>
      </c>
      <c r="I37" s="25" t="n">
        <v>0</v>
      </c>
      <c r="J37" s="25" t="n">
        <v>0</v>
      </c>
      <c r="K37" s="25" t="n">
        <v>0</v>
      </c>
      <c r="L37" s="25" t="n">
        <v>0</v>
      </c>
      <c r="M37" s="25" t="n">
        <v>0</v>
      </c>
      <c r="N37" s="25" t="n">
        <v>0</v>
      </c>
      <c r="O37" s="25" t="n">
        <v>0</v>
      </c>
      <c r="P37" s="25" t="n">
        <v>0</v>
      </c>
      <c r="Q37" s="25" t="n">
        <v>0</v>
      </c>
      <c r="R37" s="25" t="n">
        <v>0</v>
      </c>
      <c r="S37" s="25" t="n">
        <v>0</v>
      </c>
      <c r="T37" s="25" t="n">
        <v>0</v>
      </c>
      <c r="U37" s="25" t="n">
        <v>0</v>
      </c>
      <c r="V37" s="25" t="n">
        <v>0</v>
      </c>
      <c r="W37" s="25" t="n">
        <v>0</v>
      </c>
      <c r="X37" s="25" t="n">
        <v>0</v>
      </c>
      <c r="Y37" s="25" t="n">
        <v>0</v>
      </c>
      <c r="Z37" s="25" t="n">
        <v>0</v>
      </c>
      <c r="AA37" s="25" t="n">
        <v>0</v>
      </c>
      <c r="AB37" s="27" t="n">
        <f aca="false">AC37-SUM(F37:AA37)</f>
        <v>0</v>
      </c>
      <c r="AC37" s="25" t="n">
        <v>0</v>
      </c>
      <c r="AD37" s="56" t="n">
        <f aca="false">SUM(F37:AA37)</f>
        <v>0</v>
      </c>
      <c r="AE37" s="2"/>
    </row>
    <row r="38" customFormat="false" ht="15" hidden="false" customHeight="true" outlineLevel="0" collapsed="false">
      <c r="A38" s="21"/>
      <c r="B38" s="15" t="s">
        <v>138</v>
      </c>
      <c r="C38" s="2"/>
      <c r="D38" s="2"/>
      <c r="E38" s="2"/>
      <c r="F38" s="24" t="s">
        <v>40</v>
      </c>
      <c r="G38" s="24" t="s">
        <v>40</v>
      </c>
      <c r="H38" s="25" t="n">
        <v>0</v>
      </c>
      <c r="I38" s="25" t="n">
        <v>0</v>
      </c>
      <c r="J38" s="25" t="n">
        <v>0</v>
      </c>
      <c r="K38" s="25" t="n">
        <v>0</v>
      </c>
      <c r="L38" s="25" t="n">
        <v>0</v>
      </c>
      <c r="M38" s="25" t="n">
        <v>0</v>
      </c>
      <c r="N38" s="25" t="n">
        <v>0</v>
      </c>
      <c r="O38" s="25" t="n">
        <v>0</v>
      </c>
      <c r="P38" s="25" t="n">
        <v>0</v>
      </c>
      <c r="Q38" s="25" t="n">
        <v>0</v>
      </c>
      <c r="R38" s="25" t="n">
        <v>0</v>
      </c>
      <c r="S38" s="25" t="n">
        <v>0</v>
      </c>
      <c r="T38" s="25" t="n">
        <v>0</v>
      </c>
      <c r="U38" s="25" t="n">
        <v>0</v>
      </c>
      <c r="V38" s="25" t="n">
        <v>0</v>
      </c>
      <c r="W38" s="25" t="n">
        <v>0</v>
      </c>
      <c r="X38" s="25" t="n">
        <v>0</v>
      </c>
      <c r="Y38" s="25" t="n">
        <v>0</v>
      </c>
      <c r="Z38" s="25" t="n">
        <v>0</v>
      </c>
      <c r="AA38" s="25" t="n">
        <v>0</v>
      </c>
      <c r="AB38" s="27" t="n">
        <f aca="false">AC38-SUM(F38:AA38)</f>
        <v>0</v>
      </c>
      <c r="AC38" s="25" t="n">
        <v>0</v>
      </c>
      <c r="AD38" s="56" t="n">
        <f aca="false">SUM(F38:AA38)</f>
        <v>0</v>
      </c>
      <c r="AE38" s="2"/>
    </row>
    <row r="39" customFormat="false" ht="15" hidden="false" customHeight="true" outlineLevel="0" collapsed="false">
      <c r="A39" s="21"/>
      <c r="B39" s="15" t="s">
        <v>65</v>
      </c>
      <c r="C39" s="2"/>
      <c r="D39" s="2"/>
      <c r="E39" s="2"/>
      <c r="F39" s="32" t="s">
        <v>40</v>
      </c>
      <c r="G39" s="32" t="s">
        <v>40</v>
      </c>
      <c r="H39" s="39" t="n">
        <v>0</v>
      </c>
      <c r="I39" s="39" t="n">
        <v>0</v>
      </c>
      <c r="J39" s="39" t="n">
        <v>0</v>
      </c>
      <c r="K39" s="39" t="n">
        <v>0</v>
      </c>
      <c r="L39" s="39" t="n">
        <v>0</v>
      </c>
      <c r="M39" s="39" t="n">
        <v>0</v>
      </c>
      <c r="N39" s="39" t="n">
        <v>0</v>
      </c>
      <c r="O39" s="39" t="n">
        <v>0</v>
      </c>
      <c r="P39" s="39" t="n">
        <v>0</v>
      </c>
      <c r="Q39" s="39" t="n">
        <v>0</v>
      </c>
      <c r="R39" s="39" t="n">
        <v>0</v>
      </c>
      <c r="S39" s="39" t="n">
        <v>0</v>
      </c>
      <c r="T39" s="39" t="n">
        <v>0</v>
      </c>
      <c r="U39" s="39" t="n">
        <v>0</v>
      </c>
      <c r="V39" s="39" t="n">
        <v>0</v>
      </c>
      <c r="W39" s="39" t="n">
        <v>0</v>
      </c>
      <c r="X39" s="39" t="n">
        <v>0</v>
      </c>
      <c r="Y39" s="39" t="n">
        <v>0</v>
      </c>
      <c r="Z39" s="39" t="n">
        <v>0</v>
      </c>
      <c r="AA39" s="39" t="n">
        <v>0</v>
      </c>
      <c r="AB39" s="34" t="n">
        <f aca="false">AC39-SUM(F39:AA39)</f>
        <v>0</v>
      </c>
      <c r="AC39" s="33" t="n">
        <v>0</v>
      </c>
      <c r="AD39" s="44" t="n">
        <f aca="false">SUM(F39:AA39)</f>
        <v>0</v>
      </c>
      <c r="AE39" s="2"/>
    </row>
    <row r="40" customFormat="false" ht="3.95" hidden="false" customHeight="true" outlineLevel="0" collapsed="false">
      <c r="A40" s="21"/>
      <c r="B40" s="2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2"/>
      <c r="AE40" s="2"/>
    </row>
    <row r="41" customFormat="false" ht="15" hidden="false" customHeight="true" outlineLevel="0" collapsed="false">
      <c r="A41" s="21"/>
      <c r="B41" s="21"/>
      <c r="C41" s="20" t="s">
        <v>66</v>
      </c>
      <c r="D41" s="2"/>
      <c r="E41" s="2"/>
      <c r="F41" s="37" t="n">
        <f aca="false">SUM(F25:F39)</f>
        <v>0</v>
      </c>
      <c r="G41" s="37" t="n">
        <f aca="false">SUM(G25:G39)</f>
        <v>0</v>
      </c>
      <c r="H41" s="37" t="n">
        <f aca="false">SUM(H25:H39)</f>
        <v>0.5</v>
      </c>
      <c r="I41" s="37" t="n">
        <f aca="false">SUM(I25:I39)</f>
        <v>0.2</v>
      </c>
      <c r="J41" s="37" t="n">
        <f aca="false">SUM(J25:J39)</f>
        <v>0.6</v>
      </c>
      <c r="K41" s="37" t="n">
        <f aca="false">SUM(K25:K39)</f>
        <v>0.1</v>
      </c>
      <c r="L41" s="37" t="n">
        <f aca="false">SUM(L25:L39)</f>
        <v>0.2</v>
      </c>
      <c r="M41" s="37" t="n">
        <f aca="false">SUM(M25:M39)</f>
        <v>0.3</v>
      </c>
      <c r="N41" s="37" t="n">
        <f aca="false">SUM(N25:N39)</f>
        <v>1.6</v>
      </c>
      <c r="O41" s="37" t="n">
        <f aca="false">SUM(O25:O39)</f>
        <v>0.5</v>
      </c>
      <c r="P41" s="37" t="n">
        <f aca="false">SUM(P25:P39)</f>
        <v>1</v>
      </c>
      <c r="Q41" s="37" t="n">
        <f aca="false">SUM(Q25:Q39)</f>
        <v>1</v>
      </c>
      <c r="R41" s="37" t="n">
        <f aca="false">SUM(R25:R39)</f>
        <v>0.3</v>
      </c>
      <c r="S41" s="37" t="n">
        <f aca="false">SUM(S25:S39)</f>
        <v>0.3</v>
      </c>
      <c r="T41" s="37" t="n">
        <f aca="false">SUM(T25:T39)</f>
        <v>0.2</v>
      </c>
      <c r="U41" s="37" t="n">
        <f aca="false">SUM(U25:U39)</f>
        <v>0.2</v>
      </c>
      <c r="V41" s="37" t="n">
        <f aca="false">SUM(V25:V39)</f>
        <v>2.4</v>
      </c>
      <c r="W41" s="37" t="n">
        <f aca="false">SUM(W25:W39)</f>
        <v>0.8</v>
      </c>
      <c r="X41" s="37" t="n">
        <f aca="false">SUM(X25:X39)</f>
        <v>2.4</v>
      </c>
      <c r="Y41" s="37" t="n">
        <f aca="false">SUM(Y25:Y39)</f>
        <v>0.2</v>
      </c>
      <c r="Z41" s="37" t="n">
        <f aca="false">SUM(Z25:Z39)</f>
        <v>0.1</v>
      </c>
      <c r="AA41" s="37" t="n">
        <f aca="false">SUM(AA25:AA39)</f>
        <v>1.2</v>
      </c>
      <c r="AB41" s="37" t="n">
        <f aca="false">SUM(AB25:AB39)</f>
        <v>2.1</v>
      </c>
      <c r="AC41" s="37" t="n">
        <f aca="false">SUM(AC25:AC39)</f>
        <v>16.2</v>
      </c>
      <c r="AD41" s="37" t="n">
        <f aca="false">SUM(AD25:AD39)</f>
        <v>14.1</v>
      </c>
      <c r="AE41" s="2"/>
    </row>
    <row r="42" customFormat="false" ht="15" hidden="false" customHeight="true" outlineLevel="0" collapsed="false">
      <c r="A42" s="21"/>
      <c r="B42" s="21"/>
      <c r="C42" s="2"/>
      <c r="D42" s="2"/>
      <c r="E42" s="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"/>
    </row>
    <row r="43" customFormat="false" ht="15" hidden="false" customHeight="true" outlineLevel="0" collapsed="false">
      <c r="A43" s="40" t="s">
        <v>67</v>
      </c>
      <c r="B43" s="41"/>
      <c r="C43" s="42"/>
      <c r="D43" s="42"/>
      <c r="E43" s="42"/>
      <c r="F43" s="43" t="n">
        <f aca="false">F22-F41</f>
        <v>0</v>
      </c>
      <c r="G43" s="43" t="n">
        <f aca="false">G22-G41</f>
        <v>0</v>
      </c>
      <c r="H43" s="43" t="n">
        <f aca="false">H22-H41</f>
        <v>-0.5</v>
      </c>
      <c r="I43" s="43" t="n">
        <f aca="false">I22-I41</f>
        <v>0.1</v>
      </c>
      <c r="J43" s="43" t="n">
        <f aca="false">J22-J41</f>
        <v>-0.5</v>
      </c>
      <c r="K43" s="43" t="n">
        <f aca="false">K22-K41</f>
        <v>0.3</v>
      </c>
      <c r="L43" s="43" t="n">
        <f aca="false">L22-L41</f>
        <v>-0.2</v>
      </c>
      <c r="M43" s="43" t="n">
        <f aca="false">M22-M41</f>
        <v>-0.2</v>
      </c>
      <c r="N43" s="43" t="n">
        <f aca="false">N22-N41</f>
        <v>-0.3</v>
      </c>
      <c r="O43" s="43" t="n">
        <f aca="false">O22-O41</f>
        <v>-0.4</v>
      </c>
      <c r="P43" s="43" t="n">
        <f aca="false">P22-P41</f>
        <v>45.3</v>
      </c>
      <c r="Q43" s="43" t="n">
        <f aca="false">Q22-Q41</f>
        <v>-0.2</v>
      </c>
      <c r="R43" s="43" t="n">
        <f aca="false">R22-R41</f>
        <v>0</v>
      </c>
      <c r="S43" s="43" t="n">
        <f aca="false">S22-S41</f>
        <v>-0.3</v>
      </c>
      <c r="T43" s="43" t="n">
        <f aca="false">T22-T41</f>
        <v>0.1</v>
      </c>
      <c r="U43" s="43" t="n">
        <f aca="false">U22-U41</f>
        <v>0.5</v>
      </c>
      <c r="V43" s="43" t="n">
        <f aca="false">V22-V41</f>
        <v>-1.6</v>
      </c>
      <c r="W43" s="43" t="n">
        <f aca="false">W22-W41</f>
        <v>9.2</v>
      </c>
      <c r="X43" s="43" t="n">
        <f aca="false">X22-X41</f>
        <v>-1.8</v>
      </c>
      <c r="Y43" s="43" t="n">
        <f aca="false">Y22-Y41</f>
        <v>0.3</v>
      </c>
      <c r="Z43" s="43" t="n">
        <f aca="false">Z22-Z41</f>
        <v>0.6</v>
      </c>
      <c r="AA43" s="43" t="n">
        <f aca="false">AA22-AA41</f>
        <v>-0.6</v>
      </c>
      <c r="AB43" s="43" t="n">
        <f aca="false">AB22-AB41</f>
        <v>-1.99999999999999</v>
      </c>
      <c r="AC43" s="43" t="n">
        <f aca="false">AC22-AC41</f>
        <v>47.8</v>
      </c>
      <c r="AD43" s="43" t="n">
        <f aca="false">AD22-AD41</f>
        <v>49.8</v>
      </c>
      <c r="AE43" s="2"/>
    </row>
    <row r="44" customFormat="false" ht="12" hidden="false" customHeight="true" outlineLevel="0" collapsed="false">
      <c r="A44" s="40"/>
      <c r="B44" s="41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2"/>
    </row>
    <row r="45" customFormat="false" ht="15" hidden="false" customHeight="true" outlineLevel="0" collapsed="false">
      <c r="A45" s="40"/>
      <c r="B45" s="20" t="s">
        <v>68</v>
      </c>
      <c r="C45" s="42"/>
      <c r="D45" s="42"/>
      <c r="E45" s="42"/>
      <c r="F45" s="33" t="n">
        <v>0</v>
      </c>
      <c r="G45" s="33" t="n">
        <v>0</v>
      </c>
      <c r="H45" s="33" t="n">
        <v>0</v>
      </c>
      <c r="I45" s="33" t="n">
        <v>0</v>
      </c>
      <c r="J45" s="33" t="n">
        <v>0</v>
      </c>
      <c r="K45" s="33" t="n">
        <v>0</v>
      </c>
      <c r="L45" s="33" t="n">
        <v>0</v>
      </c>
      <c r="M45" s="33" t="n">
        <v>0</v>
      </c>
      <c r="N45" s="33" t="n">
        <v>0</v>
      </c>
      <c r="O45" s="33" t="n">
        <v>0</v>
      </c>
      <c r="P45" s="33" t="n">
        <v>0</v>
      </c>
      <c r="Q45" s="33" t="n">
        <v>0</v>
      </c>
      <c r="R45" s="33" t="n">
        <v>0</v>
      </c>
      <c r="S45" s="33" t="n">
        <v>0</v>
      </c>
      <c r="T45" s="33" t="n">
        <v>0</v>
      </c>
      <c r="U45" s="33" t="n">
        <v>0</v>
      </c>
      <c r="V45" s="33" t="n">
        <v>0</v>
      </c>
      <c r="W45" s="33" t="n">
        <v>0</v>
      </c>
      <c r="X45" s="33" t="n">
        <v>0</v>
      </c>
      <c r="Y45" s="33" t="n">
        <v>0</v>
      </c>
      <c r="Z45" s="33" t="n">
        <v>0</v>
      </c>
      <c r="AA45" s="33" t="n">
        <v>0</v>
      </c>
      <c r="AB45" s="34" t="n">
        <f aca="false">AC45-SUM(F45:AA45)</f>
        <v>0</v>
      </c>
      <c r="AC45" s="33" t="n">
        <v>0</v>
      </c>
      <c r="AD45" s="44" t="n">
        <f aca="false">SUM(F45:AA45)</f>
        <v>0</v>
      </c>
      <c r="AE45" s="2"/>
    </row>
    <row r="46" customFormat="false" ht="12" hidden="false" customHeight="true" outlineLevel="0" collapsed="false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2"/>
    </row>
    <row r="47" customFormat="false" ht="15" hidden="false" customHeight="true" outlineLevel="0" collapsed="false">
      <c r="A47" s="40" t="s">
        <v>69</v>
      </c>
      <c r="B47" s="41"/>
      <c r="C47" s="42"/>
      <c r="D47" s="42"/>
      <c r="E47" s="42"/>
      <c r="F47" s="43" t="n">
        <f aca="false">F43-F45</f>
        <v>0</v>
      </c>
      <c r="G47" s="43" t="n">
        <f aca="false">G43-G45</f>
        <v>0</v>
      </c>
      <c r="H47" s="43" t="n">
        <f aca="false">H43-H45</f>
        <v>-0.5</v>
      </c>
      <c r="I47" s="43" t="n">
        <f aca="false">I43-I45</f>
        <v>0.1</v>
      </c>
      <c r="J47" s="43" t="n">
        <f aca="false">J43-J45</f>
        <v>-0.5</v>
      </c>
      <c r="K47" s="43" t="n">
        <f aca="false">K43-K45</f>
        <v>0.3</v>
      </c>
      <c r="L47" s="43" t="n">
        <f aca="false">L43-L45</f>
        <v>-0.2</v>
      </c>
      <c r="M47" s="43" t="n">
        <f aca="false">M43-M45</f>
        <v>-0.2</v>
      </c>
      <c r="N47" s="43" t="n">
        <f aca="false">N43-N45</f>
        <v>-0.3</v>
      </c>
      <c r="O47" s="43" t="n">
        <f aca="false">O43-O45</f>
        <v>-0.4</v>
      </c>
      <c r="P47" s="43" t="n">
        <f aca="false">P43-P45</f>
        <v>45.3</v>
      </c>
      <c r="Q47" s="43" t="n">
        <f aca="false">Q43-Q45</f>
        <v>-0.2</v>
      </c>
      <c r="R47" s="43" t="n">
        <f aca="false">R43-R45</f>
        <v>0</v>
      </c>
      <c r="S47" s="43" t="n">
        <f aca="false">S43-S45</f>
        <v>-0.3</v>
      </c>
      <c r="T47" s="43" t="n">
        <f aca="false">T43-T45</f>
        <v>0.1</v>
      </c>
      <c r="U47" s="43" t="n">
        <f aca="false">U43-U45</f>
        <v>0.5</v>
      </c>
      <c r="V47" s="43" t="n">
        <f aca="false">V43-V45</f>
        <v>-1.6</v>
      </c>
      <c r="W47" s="43" t="n">
        <f aca="false">W43-W45</f>
        <v>9.2</v>
      </c>
      <c r="X47" s="43" t="n">
        <f aca="false">X43-X45</f>
        <v>-1.8</v>
      </c>
      <c r="Y47" s="43" t="n">
        <f aca="false">Y43-Y45</f>
        <v>0.3</v>
      </c>
      <c r="Z47" s="43" t="n">
        <f aca="false">Z43-Z45</f>
        <v>0.6</v>
      </c>
      <c r="AA47" s="43" t="n">
        <f aca="false">AA43-AA45</f>
        <v>-0.6</v>
      </c>
      <c r="AB47" s="43" t="n">
        <f aca="false">AB43-AB45</f>
        <v>-1.99999999999999</v>
      </c>
      <c r="AC47" s="43" t="n">
        <f aca="false">AC43-AC45</f>
        <v>47.8</v>
      </c>
      <c r="AD47" s="43" t="n">
        <f aca="false">AD43-AD45</f>
        <v>49.8</v>
      </c>
      <c r="AE47" s="2"/>
    </row>
    <row r="48" customFormat="false" ht="12" hidden="false" customHeight="true" outlineLevel="0" collapsed="false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2"/>
    </row>
    <row r="49" customFormat="false" ht="12" hidden="false" customHeight="true" outlineLevel="0" collapsed="false">
      <c r="A49" s="40"/>
      <c r="B49" s="41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2"/>
    </row>
    <row r="50" customFormat="false" ht="12" hidden="false" customHeight="true" outlineLevel="0" collapsed="false">
      <c r="A50" s="40"/>
      <c r="B50" s="41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2"/>
    </row>
    <row r="51" customFormat="false" ht="12" hidden="false" customHeight="true" outlineLevel="0" collapsed="false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2"/>
    </row>
    <row r="52" customFormat="false" ht="12" hidden="false" customHeight="true" outlineLevel="0" collapsed="false">
      <c r="A52" s="40"/>
      <c r="B52" s="41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5" t="n">
        <f aca="true">NOW()</f>
        <v>45926.9584544256</v>
      </c>
      <c r="AE52" s="2"/>
    </row>
    <row r="53" customFormat="false" ht="12" hidden="false" customHeight="true" outlineLevel="0" collapsed="false">
      <c r="A53" s="46" t="str">
        <f aca="true">CELL("FILENAME")</f>
        <v>'file:///mnt/12tb/@roms/datasets/enron/EDRM Enron Email Data Set v2 XML/filtered-attachments/xls/NNG_TWDAY01.xls'#$NNG-Apr.</v>
      </c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7" t="n">
        <f aca="true">NOW()</f>
        <v>45926.9584544257</v>
      </c>
      <c r="AE53" s="2"/>
    </row>
    <row r="54" customFormat="false" ht="3.95" hidden="false" customHeight="true" outlineLevel="0" collapsed="false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2"/>
      <c r="AE54" s="2"/>
    </row>
    <row r="55" customFormat="false" ht="14.65" hidden="false" customHeight="false" outlineLevel="0" collapsed="false">
      <c r="AD55" s="48"/>
    </row>
    <row r="56" customFormat="false" ht="14.65" hidden="false" customHeight="false" outlineLevel="0" collapsed="false">
      <c r="AD56" s="48"/>
    </row>
    <row r="57" customFormat="false" ht="12" hidden="false" customHeight="true" outlineLevel="0" collapsed="false">
      <c r="B57" s="49"/>
      <c r="C57" s="49"/>
    </row>
    <row r="58" customFormat="false" ht="12" hidden="false" customHeight="true" outlineLevel="0" collapsed="false">
      <c r="C58" s="49"/>
    </row>
    <row r="59" customFormat="false" ht="12" hidden="false" customHeight="true" outlineLevel="0" collapsed="false">
      <c r="C59" s="49"/>
    </row>
    <row r="60" customFormat="false" ht="12" hidden="false" customHeight="true" outlineLevel="0" collapsed="false"/>
    <row r="63" customFormat="false" ht="12" hidden="false" customHeight="true" outlineLevel="0" collapsed="false">
      <c r="B63" s="49"/>
      <c r="C63" s="49"/>
    </row>
    <row r="64" customFormat="false" ht="12" hidden="false" customHeight="true" outlineLevel="0" collapsed="false">
      <c r="C64" s="49"/>
    </row>
    <row r="65" customFormat="false" ht="12" hidden="false" customHeight="true" outlineLevel="0" collapsed="false">
      <c r="C65" s="49"/>
    </row>
    <row r="66" customFormat="false" ht="12" hidden="false" customHeight="true" outlineLevel="0" collapsed="false">
      <c r="C66" s="49"/>
    </row>
    <row r="67" customFormat="false" ht="14.65" hidden="false" customHeight="false" outlineLevel="0" collapsed="false">
      <c r="C67" s="49"/>
    </row>
    <row r="68" customFormat="false" ht="14.65" hidden="false" customHeight="false" outlineLevel="0" collapsed="false">
      <c r="C68" s="49"/>
    </row>
    <row r="69" customFormat="false" ht="12" hidden="false" customHeight="true" outlineLevel="0" collapsed="false">
      <c r="C69" s="49"/>
    </row>
    <row r="70" customFormat="false" ht="12" hidden="false" customHeight="true" outlineLevel="0" collapsed="false"/>
    <row r="71" customFormat="false" ht="12" hidden="false" customHeight="true" outlineLevel="0" collapsed="false"/>
    <row r="72" customFormat="false" ht="12" hidden="false" customHeight="true" outlineLevel="0" collapsed="false"/>
    <row r="73" customFormat="false" ht="12" hidden="false" customHeight="true" outlineLevel="0" collapsed="false"/>
    <row r="74" customFormat="false" ht="12" hidden="false" customHeight="true" outlineLevel="0" collapsed="false"/>
    <row r="75" customFormat="false" ht="12" hidden="false" customHeight="true" outlineLevel="0" collapsed="false"/>
    <row r="76" customFormat="false" ht="12" hidden="false" customHeight="true" outlineLevel="0" collapsed="false"/>
    <row r="77" customFormat="false" ht="12" hidden="false" customHeight="true" outlineLevel="0" collapsed="false"/>
    <row r="78" customFormat="false" ht="12" hidden="false" customHeight="true" outlineLevel="0" collapsed="false"/>
    <row r="79" customFormat="false" ht="3.95" hidden="false" customHeight="true" outlineLevel="0" collapsed="false"/>
    <row r="80" customFormat="false" ht="12" hidden="false" customHeight="true" outlineLevel="0" collapsed="false"/>
    <row r="81" customFormat="false" ht="3.95" hidden="false" customHeight="true" outlineLevel="0" collapsed="false"/>
    <row r="82" customFormat="false" ht="12" hidden="false" customHeight="true" outlineLevel="0" collapsed="false"/>
    <row r="83" customFormat="false" ht="12" hidden="false" customHeight="true" outlineLevel="0" collapsed="false"/>
    <row r="85" customFormat="false" ht="12" hidden="false" customHeight="true" outlineLevel="0" collapsed="false"/>
    <row r="88" customFormat="false" ht="12" hidden="false" customHeight="true" outlineLevel="0" collapsed="false"/>
    <row r="91" customFormat="false" ht="12" hidden="false" customHeight="true" outlineLevel="0" collapsed="false"/>
    <row r="92" customFormat="false" ht="12" hidden="false" customHeight="true" outlineLevel="0" collapsed="false"/>
    <row r="94" customFormat="false" ht="12" hidden="false" customHeight="true" outlineLevel="0" collapsed="false"/>
    <row r="96" customFormat="false" ht="12" hidden="false" customHeight="true" outlineLevel="0" collapsed="false"/>
    <row r="97" customFormat="false" ht="12" hidden="false" customHeight="true" outlineLevel="0" collapsed="false"/>
    <row r="98" customFormat="false" ht="12" hidden="false" customHeight="true" outlineLevel="0" collapsed="false"/>
    <row r="100" customFormat="false" ht="12" hidden="false" customHeight="true" outlineLevel="0" collapsed="false"/>
    <row r="104" customFormat="false" ht="12" hidden="false" customHeight="true" outlineLevel="0" collapsed="false"/>
    <row r="105" customFormat="false" ht="3.95" hidden="false" customHeight="true" outlineLevel="0" collapsed="false"/>
    <row r="107" customFormat="false" ht="6" hidden="false" customHeight="true" outlineLevel="0" collapsed="false"/>
    <row r="109" customFormat="false" ht="6" hidden="false" customHeight="true" outlineLevel="0" collapsed="false"/>
    <row r="110" customFormat="false" ht="12" hidden="false" customHeight="true" outlineLevel="0" collapsed="false"/>
    <row r="111" customFormat="false" ht="12" hidden="false" customHeight="true" outlineLevel="0" collapsed="false"/>
    <row r="112" customFormat="false" ht="12" hidden="false" customHeight="true" outlineLevel="0" collapsed="false"/>
    <row r="113" customFormat="false" ht="12" hidden="false" customHeight="true" outlineLevel="0" collapsed="false"/>
    <row r="114" customFormat="false" ht="12" hidden="false" customHeight="true" outlineLevel="0" collapsed="false"/>
    <row r="115" customFormat="false" ht="3.95" hidden="false" customHeight="true" outlineLevel="0" collapsed="false"/>
    <row r="117" customFormat="false" ht="6" hidden="false" customHeight="true" outlineLevel="0" collapsed="false"/>
    <row r="120" customFormat="false" ht="6" hidden="false" customHeight="true" outlineLevel="0" collapsed="false"/>
    <row r="123" customFormat="false" ht="6" hidden="false" customHeight="true" outlineLevel="0" collapsed="false"/>
    <row r="126" customFormat="false" ht="6" hidden="false" customHeight="true" outlineLevel="0" collapsed="false"/>
    <row r="130" customFormat="false" ht="8.1" hidden="false" customHeight="true" outlineLevel="0" collapsed="false"/>
  </sheetData>
  <mergeCells count="3">
    <mergeCell ref="A1:AD1"/>
    <mergeCell ref="A2:AD2"/>
    <mergeCell ref="A3:AD3"/>
  </mergeCells>
  <printOptions headings="false" gridLines="false" gridLinesSet="true" horizontalCentered="true" verticalCentered="false"/>
  <pageMargins left="0.25" right="0.25" top="0.7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130"/>
  <sheetViews>
    <sheetView showFormulas="false" showGridLines="false" showRowColHeaders="true" showZeros="true" rightToLeft="false" tabSelected="false" showOutlineSymbols="true" defaultGridColor="true" view="normal" topLeftCell="A7" colorId="64" zoomScale="100" zoomScaleNormal="100" zoomScalePageLayoutView="100" workbookViewId="0">
      <pane xSplit="5" ySplit="3" topLeftCell="W10" activePane="bottomRight" state="frozen"/>
      <selection pane="topLeft" activeCell="A7" activeCellId="0" sqref="A7"/>
      <selection pane="topRight" activeCell="W7" activeCellId="0" sqref="W7"/>
      <selection pane="bottomLeft" activeCell="A10" activeCellId="0" sqref="A10"/>
      <selection pane="bottomRight" activeCell="AC11" activeCellId="0" sqref="AC11 AC11"/>
    </sheetView>
  </sheetViews>
  <sheetFormatPr defaultColWidth="9.70703125" defaultRowHeight="14.65" customHeight="true" zeroHeight="false" outlineLevelRow="0" outlineLevelCol="0"/>
  <cols>
    <col collapsed="false" customWidth="true" hidden="false" outlineLevel="0" max="2" min="1" style="0" width="1.7"/>
    <col collapsed="false" customWidth="true" hidden="false" outlineLevel="0" max="4" min="3" style="0" width="15.7"/>
    <col collapsed="false" customWidth="true" hidden="false" outlineLevel="0" max="5" min="5" style="0" width="10.71"/>
    <col collapsed="false" customWidth="true" hidden="false" outlineLevel="0" max="28" min="6" style="0" width="5.71"/>
    <col collapsed="false" customWidth="true" hidden="false" outlineLevel="0" max="30" min="29" style="0" width="8.7"/>
    <col collapsed="false" customWidth="true" hidden="false" outlineLevel="0" max="36" min="35" style="0" width="2.7"/>
    <col collapsed="false" customWidth="true" hidden="false" outlineLevel="0" max="37" min="37" style="0" width="3.7"/>
    <col collapsed="false" customWidth="true" hidden="false" outlineLevel="0" max="53" min="41" style="0" width="6.7"/>
    <col collapsed="false" customWidth="true" hidden="false" outlineLevel="0" max="55" min="54" style="0" width="7.7"/>
    <col collapsed="false" customWidth="true" hidden="false" outlineLevel="0" max="56" min="56" style="0" width="2.7"/>
  </cols>
  <sheetData>
    <row r="1" customFormat="false" ht="15" hidden="false" customHeight="true" outlineLevel="0" collapsed="false">
      <c r="A1" s="1" t="s">
        <v>70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2"/>
    </row>
    <row r="2" customFormat="false" ht="15" hidden="false" customHeight="true" outlineLevel="0" collapsed="false">
      <c r="A2" s="50" t="str">
        <f aca="false">'NNG-Apr.'!A2</f>
        <v>APRIL, 2001 CASH FLOW - DIRECT METHOD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2"/>
    </row>
    <row r="3" customFormat="false" ht="15" hidden="false" customHeight="true" outlineLevel="0" collapsed="false">
      <c r="A3" s="51" t="str">
        <f aca="false">'NNG-Apr.'!A3</f>
        <v>(Millions of Dollars)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2"/>
    </row>
    <row r="4" customFormat="false" ht="12" hidden="false" customHeight="true" outlineLevel="0" collapsed="false">
      <c r="A4" s="5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6"/>
      <c r="T4" s="7"/>
      <c r="U4" s="7"/>
      <c r="V4" s="7"/>
      <c r="W4" s="7"/>
      <c r="X4" s="2"/>
      <c r="Y4" s="2"/>
      <c r="Z4" s="2"/>
      <c r="AA4" s="2"/>
      <c r="AB4" s="2"/>
      <c r="AC4" s="2"/>
      <c r="AD4" s="2"/>
      <c r="AE4" s="2"/>
    </row>
    <row r="5" customFormat="false" ht="12" hidden="false" customHeight="true" outlineLevel="0" collapsed="false">
      <c r="A5" s="5"/>
      <c r="B5" s="8"/>
      <c r="C5" s="9"/>
      <c r="D5" s="9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10"/>
      <c r="S5" s="10"/>
      <c r="T5" s="11"/>
      <c r="U5" s="12"/>
      <c r="V5" s="11"/>
      <c r="W5" s="11"/>
      <c r="X5" s="10"/>
      <c r="Y5" s="10"/>
      <c r="Z5" s="10"/>
      <c r="AA5" s="13"/>
      <c r="AB5" s="14"/>
      <c r="AC5" s="2"/>
      <c r="AD5" s="2"/>
      <c r="AE5" s="2"/>
    </row>
    <row r="6" customFormat="false" ht="12" hidden="false" customHeight="true" outlineLevel="0" collapsed="false">
      <c r="A6" s="5"/>
      <c r="B6" s="8"/>
      <c r="C6" s="9"/>
      <c r="D6" s="9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10"/>
      <c r="S6" s="10"/>
      <c r="T6" s="11"/>
      <c r="U6" s="12"/>
      <c r="V6" s="11"/>
      <c r="W6" s="11"/>
      <c r="X6" s="10"/>
      <c r="Y6" s="10"/>
      <c r="Z6" s="10"/>
      <c r="AA6" s="13"/>
      <c r="AB6" s="14"/>
      <c r="AC6" s="2"/>
      <c r="AD6" s="2"/>
      <c r="AE6" s="2"/>
    </row>
    <row r="7" customFormat="false" ht="12" hidden="false" customHeight="true" outlineLevel="0" collapsed="false">
      <c r="A7" s="5"/>
      <c r="B7" s="8"/>
      <c r="C7" s="9"/>
      <c r="D7" s="9"/>
      <c r="E7" s="2"/>
      <c r="F7" s="52" t="n">
        <f aca="false">'NNG-Apr.'!F7</f>
        <v>0</v>
      </c>
      <c r="G7" s="52" t="n">
        <f aca="false">'NNG-Apr.'!G7</f>
        <v>0</v>
      </c>
      <c r="H7" s="52" t="str">
        <f aca="false">'NNG-Apr.'!H7</f>
        <v>Act</v>
      </c>
      <c r="I7" s="52" t="str">
        <f aca="false">'NNG-Apr.'!I7</f>
        <v>Act</v>
      </c>
      <c r="J7" s="52" t="str">
        <f aca="false">'NNG-Apr.'!J7</f>
        <v>Act</v>
      </c>
      <c r="K7" s="52" t="str">
        <f aca="false">'NNG-Apr.'!K7</f>
        <v>Act</v>
      </c>
      <c r="L7" s="52" t="str">
        <f aca="false">'NNG-Apr.'!L7</f>
        <v>Act</v>
      </c>
      <c r="M7" s="52" t="str">
        <f aca="false">'NNG-Apr.'!M7</f>
        <v>Act</v>
      </c>
      <c r="N7" s="52" t="str">
        <f aca="false">'NNG-Apr.'!N7</f>
        <v>Act</v>
      </c>
      <c r="O7" s="52" t="str">
        <f aca="false">'NNG-Apr.'!O7</f>
        <v>Act</v>
      </c>
      <c r="P7" s="52" t="str">
        <f aca="false">'NNG-Apr.'!P7</f>
        <v>Act</v>
      </c>
      <c r="Q7" s="52" t="str">
        <f aca="false">'NNG-Apr.'!Q7</f>
        <v>Act</v>
      </c>
      <c r="R7" s="52" t="str">
        <f aca="false">'NNG-Apr.'!R7</f>
        <v>Act</v>
      </c>
      <c r="S7" s="52" t="str">
        <f aca="false">'NNG-Apr.'!S7</f>
        <v>Act</v>
      </c>
      <c r="T7" s="52" t="str">
        <f aca="false">'NNG-Apr.'!T7</f>
        <v>Act</v>
      </c>
      <c r="U7" s="52" t="str">
        <f aca="false">'NNG-Apr.'!U7</f>
        <v>Act</v>
      </c>
      <c r="V7" s="52" t="str">
        <f aca="false">'NNG-Apr.'!V7</f>
        <v>Act</v>
      </c>
      <c r="W7" s="52" t="str">
        <f aca="false">'NNG-Apr.'!W7</f>
        <v>Act</v>
      </c>
      <c r="X7" s="52" t="str">
        <f aca="false">'NNG-Apr.'!X7</f>
        <v>Act</v>
      </c>
      <c r="Y7" s="52" t="str">
        <f aca="false">'NNG-Apr.'!Y7</f>
        <v>Act</v>
      </c>
      <c r="Z7" s="52" t="str">
        <f aca="false">'NNG-Apr.'!Z7</f>
        <v>Act</v>
      </c>
      <c r="AA7" s="52" t="str">
        <f aca="false">'NNG-Apr.'!AA7</f>
        <v>Act</v>
      </c>
      <c r="AB7" s="52" t="str">
        <f aca="false">'NNG-Apr.'!AB7</f>
        <v>Act</v>
      </c>
      <c r="AC7" s="52"/>
      <c r="AD7" s="52" t="str">
        <f aca="false">'NNG-Apr.'!AD7</f>
        <v>ACT.</v>
      </c>
      <c r="AE7" s="2"/>
    </row>
    <row r="8" customFormat="false" ht="15" hidden="false" customHeight="true" outlineLevel="0" collapsed="false">
      <c r="A8" s="2"/>
      <c r="B8" s="2"/>
      <c r="C8" s="2"/>
      <c r="D8" s="2"/>
      <c r="E8" s="5"/>
      <c r="F8" s="52" t="str">
        <f aca="false">'NNG-Apr.'!F8</f>
        <v>Day</v>
      </c>
      <c r="G8" s="52" t="str">
        <f aca="false">'NNG-Apr.'!G8</f>
        <v>Day</v>
      </c>
      <c r="H8" s="52" t="str">
        <f aca="false">'NNG-Apr.'!H8</f>
        <v>Mon</v>
      </c>
      <c r="I8" s="52" t="str">
        <f aca="false">'NNG-Apr.'!I8</f>
        <v>Tue</v>
      </c>
      <c r="J8" s="52" t="str">
        <f aca="false">'NNG-Apr.'!J8</f>
        <v>Wed</v>
      </c>
      <c r="K8" s="52" t="str">
        <f aca="false">'NNG-Apr.'!K8</f>
        <v>Thu</v>
      </c>
      <c r="L8" s="52" t="str">
        <f aca="false">'NNG-Apr.'!L8</f>
        <v>Fri</v>
      </c>
      <c r="M8" s="52" t="str">
        <f aca="false">'NNG-Apr.'!M8</f>
        <v>Mon</v>
      </c>
      <c r="N8" s="52" t="str">
        <f aca="false">'NNG-Apr.'!N8</f>
        <v>Tue</v>
      </c>
      <c r="O8" s="52" t="str">
        <f aca="false">'NNG-Apr.'!O8</f>
        <v>Wed</v>
      </c>
      <c r="P8" s="52" t="str">
        <f aca="false">'NNG-Apr.'!P8</f>
        <v>Thu</v>
      </c>
      <c r="Q8" s="52" t="str">
        <f aca="false">'NNG-Apr.'!Q8</f>
        <v>Fri</v>
      </c>
      <c r="R8" s="52" t="str">
        <f aca="false">'NNG-Apr.'!R8</f>
        <v>Mon</v>
      </c>
      <c r="S8" s="52" t="str">
        <f aca="false">'NNG-Apr.'!S8</f>
        <v>Tue</v>
      </c>
      <c r="T8" s="52" t="str">
        <f aca="false">'NNG-Apr.'!T8</f>
        <v>Wed</v>
      </c>
      <c r="U8" s="52" t="str">
        <f aca="false">'NNG-Apr.'!U8</f>
        <v>Thu</v>
      </c>
      <c r="V8" s="52" t="str">
        <f aca="false">'NNG-Apr.'!V8</f>
        <v>Fri</v>
      </c>
      <c r="W8" s="52" t="str">
        <f aca="false">'NNG-Apr.'!W8</f>
        <v>Mon</v>
      </c>
      <c r="X8" s="52" t="str">
        <f aca="false">'NNG-Apr.'!X8</f>
        <v>Tue</v>
      </c>
      <c r="Y8" s="52" t="str">
        <f aca="false">'NNG-Apr.'!Y8</f>
        <v>Wed</v>
      </c>
      <c r="Z8" s="52" t="str">
        <f aca="false">'NNG-Apr.'!Z8</f>
        <v>Thu</v>
      </c>
      <c r="AA8" s="52" t="str">
        <f aca="false">'NNG-Apr.'!AA8</f>
        <v>Fri</v>
      </c>
      <c r="AB8" s="52" t="str">
        <f aca="false">'NNG-Apr.'!AB8</f>
        <v>Mon</v>
      </c>
      <c r="AC8" s="52" t="str">
        <f aca="false">'NNG-Apr.'!AC8</f>
        <v>APRIL</v>
      </c>
      <c r="AD8" s="52" t="str">
        <f aca="false">'NNG-Apr.'!AD8</f>
        <v>4/1 Thru</v>
      </c>
      <c r="AE8" s="2"/>
    </row>
    <row r="9" customFormat="false" ht="15" hidden="false" customHeight="true" outlineLevel="0" collapsed="false">
      <c r="A9" s="2"/>
      <c r="B9" s="2"/>
      <c r="C9" s="15"/>
      <c r="D9" s="2"/>
      <c r="E9" s="16"/>
      <c r="F9" s="53" t="str">
        <f aca="false">'NNG-Apr.'!F9</f>
        <v>0/0</v>
      </c>
      <c r="G9" s="53" t="str">
        <f aca="false">'NNG-Apr.'!G9</f>
        <v>4/1</v>
      </c>
      <c r="H9" s="53" t="str">
        <f aca="false">'NNG-Apr.'!H9</f>
        <v>4/2</v>
      </c>
      <c r="I9" s="53" t="str">
        <f aca="false">'NNG-Apr.'!I9</f>
        <v>4/3</v>
      </c>
      <c r="J9" s="53" t="str">
        <f aca="false">'NNG-Apr.'!J9</f>
        <v>4/4</v>
      </c>
      <c r="K9" s="53" t="str">
        <f aca="false">'NNG-Apr.'!K9</f>
        <v>4/5</v>
      </c>
      <c r="L9" s="53" t="str">
        <f aca="false">'NNG-Apr.'!L9</f>
        <v>4/6</v>
      </c>
      <c r="M9" s="53" t="str">
        <f aca="false">'NNG-Apr.'!M9</f>
        <v>4/9</v>
      </c>
      <c r="N9" s="53" t="str">
        <f aca="false">'NNG-Apr.'!N9</f>
        <v>4/10</v>
      </c>
      <c r="O9" s="53" t="str">
        <f aca="false">'NNG-Apr.'!O9</f>
        <v>4/11</v>
      </c>
      <c r="P9" s="53" t="str">
        <f aca="false">'NNG-Apr.'!P9</f>
        <v>4/12</v>
      </c>
      <c r="Q9" s="53" t="str">
        <f aca="false">'NNG-Apr.'!Q9</f>
        <v>4/13</v>
      </c>
      <c r="R9" s="53" t="str">
        <f aca="false">'NNG-Apr.'!R9</f>
        <v>4/16</v>
      </c>
      <c r="S9" s="53" t="str">
        <f aca="false">'NNG-Apr.'!S9</f>
        <v>4/17</v>
      </c>
      <c r="T9" s="53" t="str">
        <f aca="false">'NNG-Apr.'!T9</f>
        <v>4/18</v>
      </c>
      <c r="U9" s="53" t="str">
        <f aca="false">'NNG-Apr.'!U9</f>
        <v>4/19</v>
      </c>
      <c r="V9" s="53" t="str">
        <f aca="false">'NNG-Apr.'!V9</f>
        <v>4/20</v>
      </c>
      <c r="W9" s="53" t="str">
        <f aca="false">'NNG-Apr.'!W9</f>
        <v>4/23</v>
      </c>
      <c r="X9" s="53" t="str">
        <f aca="false">'NNG-Apr.'!X9</f>
        <v>4/24</v>
      </c>
      <c r="Y9" s="53" t="str">
        <f aca="false">'NNG-Apr.'!Y9</f>
        <v>4/25</v>
      </c>
      <c r="Z9" s="53" t="str">
        <f aca="false">'NNG-Apr.'!Z9</f>
        <v>4/26</v>
      </c>
      <c r="AA9" s="53" t="str">
        <f aca="false">'NNG-Apr.'!AA9</f>
        <v>4/27</v>
      </c>
      <c r="AB9" s="53" t="str">
        <f aca="false">'NNG-Apr.'!AB9</f>
        <v>4/30</v>
      </c>
      <c r="AC9" s="53" t="str">
        <f aca="false">'NNG-Apr.'!AC9</f>
        <v>TOTAL</v>
      </c>
      <c r="AD9" s="53" t="str">
        <f aca="false">'NNG-Apr.'!AD9</f>
        <v>4/27</v>
      </c>
      <c r="AE9" s="2"/>
    </row>
    <row r="10" customFormat="false" ht="15" hidden="false" customHeight="true" outlineLevel="0" collapsed="false">
      <c r="A10" s="20" t="s">
        <v>37</v>
      </c>
      <c r="B10" s="21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3" t="s">
        <v>38</v>
      </c>
      <c r="AD10" s="2"/>
      <c r="AE10" s="2"/>
    </row>
    <row r="11" customFormat="false" ht="15" hidden="false" customHeight="true" outlineLevel="0" collapsed="false">
      <c r="A11" s="21"/>
      <c r="B11" s="15" t="s">
        <v>39</v>
      </c>
      <c r="C11" s="2"/>
      <c r="D11" s="2"/>
      <c r="E11" s="2"/>
      <c r="F11" s="24" t="s">
        <v>40</v>
      </c>
      <c r="G11" s="24" t="s">
        <v>40</v>
      </c>
      <c r="H11" s="25" t="n">
        <v>0</v>
      </c>
      <c r="I11" s="25" t="n">
        <v>0.6</v>
      </c>
      <c r="J11" s="25" t="n">
        <v>0</v>
      </c>
      <c r="K11" s="25" t="n">
        <v>0</v>
      </c>
      <c r="L11" s="25" t="n">
        <v>0</v>
      </c>
      <c r="M11" s="25" t="n">
        <v>0</v>
      </c>
      <c r="N11" s="25" t="n">
        <v>0</v>
      </c>
      <c r="O11" s="25" t="n">
        <v>0</v>
      </c>
      <c r="P11" s="25" t="n">
        <v>4.2</v>
      </c>
      <c r="Q11" s="25" t="n">
        <v>7.2</v>
      </c>
      <c r="R11" s="25" t="n">
        <v>1.3</v>
      </c>
      <c r="S11" s="25" t="n">
        <v>0</v>
      </c>
      <c r="T11" s="25" t="n">
        <v>0.7</v>
      </c>
      <c r="U11" s="25" t="n">
        <v>0</v>
      </c>
      <c r="V11" s="25" t="n">
        <v>2.4</v>
      </c>
      <c r="W11" s="25" t="n">
        <v>0</v>
      </c>
      <c r="X11" s="25" t="n">
        <v>0</v>
      </c>
      <c r="Y11" s="25" t="n">
        <v>0.2</v>
      </c>
      <c r="Z11" s="25" t="n">
        <v>0</v>
      </c>
      <c r="AA11" s="25" t="n">
        <v>0</v>
      </c>
      <c r="AB11" s="27" t="n">
        <f aca="false">AC11-SUM(F11:AA11)</f>
        <v>0.400000000000006</v>
      </c>
      <c r="AC11" s="28" t="n">
        <f aca="false">17.6-2.2+1.6</f>
        <v>17</v>
      </c>
      <c r="AD11" s="29" t="n">
        <f aca="false">SUM(F11:AA11)</f>
        <v>16.6</v>
      </c>
      <c r="AE11" s="2"/>
    </row>
    <row r="12" customFormat="false" ht="15" hidden="false" customHeight="true" outlineLevel="0" collapsed="false">
      <c r="A12" s="21"/>
      <c r="B12" s="15"/>
      <c r="C12" s="15" t="s">
        <v>42</v>
      </c>
      <c r="D12" s="2"/>
      <c r="E12" s="2"/>
      <c r="F12" s="24" t="s">
        <v>40</v>
      </c>
      <c r="G12" s="24" t="s">
        <v>40</v>
      </c>
      <c r="H12" s="25" t="n">
        <v>0</v>
      </c>
      <c r="I12" s="25" t="n">
        <v>0</v>
      </c>
      <c r="J12" s="25" t="n">
        <v>0</v>
      </c>
      <c r="K12" s="25" t="n">
        <v>0</v>
      </c>
      <c r="L12" s="25" t="n">
        <v>0</v>
      </c>
      <c r="M12" s="25" t="n">
        <v>0</v>
      </c>
      <c r="N12" s="25" t="n">
        <v>0</v>
      </c>
      <c r="O12" s="25" t="n">
        <v>0</v>
      </c>
      <c r="P12" s="25" t="n">
        <v>0</v>
      </c>
      <c r="Q12" s="25" t="n">
        <v>0</v>
      </c>
      <c r="R12" s="25" t="n">
        <v>0</v>
      </c>
      <c r="S12" s="25" t="n">
        <v>0</v>
      </c>
      <c r="T12" s="25" t="n">
        <v>0</v>
      </c>
      <c r="U12" s="25" t="n">
        <v>0</v>
      </c>
      <c r="V12" s="25" t="n">
        <v>0</v>
      </c>
      <c r="W12" s="25" t="n">
        <v>0</v>
      </c>
      <c r="X12" s="25" t="n">
        <v>0</v>
      </c>
      <c r="Y12" s="25" t="n">
        <v>0</v>
      </c>
      <c r="Z12" s="25" t="n">
        <v>0</v>
      </c>
      <c r="AA12" s="25" t="n">
        <v>0.4</v>
      </c>
      <c r="AB12" s="27" t="n">
        <f aca="false">AC12-SUM(F12:AA12)</f>
        <v>0</v>
      </c>
      <c r="AC12" s="25" t="n">
        <v>0.4</v>
      </c>
      <c r="AD12" s="29" t="n">
        <f aca="false">SUM(F12:AA12)</f>
        <v>0.4</v>
      </c>
      <c r="AE12" s="2"/>
    </row>
    <row r="13" customFormat="false" ht="15" hidden="false" customHeight="true" outlineLevel="0" collapsed="false">
      <c r="A13" s="21"/>
      <c r="B13" s="15"/>
      <c r="C13" s="15" t="s">
        <v>167</v>
      </c>
      <c r="D13" s="2"/>
      <c r="E13" s="2"/>
      <c r="F13" s="24" t="s">
        <v>40</v>
      </c>
      <c r="G13" s="24" t="s">
        <v>40</v>
      </c>
      <c r="H13" s="25" t="n">
        <v>0</v>
      </c>
      <c r="I13" s="25" t="n">
        <v>0</v>
      </c>
      <c r="J13" s="25" t="n">
        <v>0</v>
      </c>
      <c r="K13" s="25" t="n">
        <v>0</v>
      </c>
      <c r="L13" s="25" t="n">
        <v>0</v>
      </c>
      <c r="M13" s="25" t="n">
        <v>0</v>
      </c>
      <c r="N13" s="25" t="n">
        <v>0</v>
      </c>
      <c r="O13" s="25" t="n">
        <v>0</v>
      </c>
      <c r="P13" s="25" t="n">
        <v>0</v>
      </c>
      <c r="Q13" s="25" t="n">
        <v>0</v>
      </c>
      <c r="R13" s="25" t="n">
        <v>0</v>
      </c>
      <c r="S13" s="25" t="n">
        <v>0</v>
      </c>
      <c r="T13" s="25" t="n">
        <v>0</v>
      </c>
      <c r="U13" s="25" t="n">
        <v>0</v>
      </c>
      <c r="V13" s="25" t="n">
        <v>0</v>
      </c>
      <c r="W13" s="25" t="n">
        <v>0</v>
      </c>
      <c r="X13" s="25" t="n">
        <v>0</v>
      </c>
      <c r="Y13" s="25" t="n">
        <v>1.6</v>
      </c>
      <c r="Z13" s="25" t="n">
        <v>0</v>
      </c>
      <c r="AA13" s="25" t="n">
        <v>0</v>
      </c>
      <c r="AB13" s="27" t="n">
        <f aca="false">AC13-SUM(F13:AA13)</f>
        <v>0</v>
      </c>
      <c r="AC13" s="25" t="n">
        <v>1.6</v>
      </c>
      <c r="AD13" s="29" t="n">
        <f aca="false">SUM(F13:AA13)</f>
        <v>1.6</v>
      </c>
      <c r="AE13" s="2"/>
    </row>
    <row r="14" customFormat="false" ht="15" hidden="false" customHeight="true" outlineLevel="0" collapsed="false">
      <c r="A14" s="21"/>
      <c r="B14" s="15" t="s">
        <v>72</v>
      </c>
      <c r="C14" s="2"/>
      <c r="D14" s="2"/>
      <c r="E14" s="2"/>
      <c r="F14" s="24" t="s">
        <v>40</v>
      </c>
      <c r="G14" s="24" t="s">
        <v>40</v>
      </c>
      <c r="H14" s="25" t="n">
        <v>0</v>
      </c>
      <c r="I14" s="25" t="n">
        <v>0</v>
      </c>
      <c r="J14" s="25" t="n">
        <v>0</v>
      </c>
      <c r="K14" s="25" t="n">
        <v>0</v>
      </c>
      <c r="L14" s="25" t="n">
        <v>0</v>
      </c>
      <c r="M14" s="25" t="n">
        <v>0</v>
      </c>
      <c r="N14" s="25" t="n">
        <v>0</v>
      </c>
      <c r="O14" s="25" t="n">
        <v>0</v>
      </c>
      <c r="P14" s="25" t="n">
        <v>0</v>
      </c>
      <c r="Q14" s="25" t="n">
        <v>0</v>
      </c>
      <c r="R14" s="25" t="n">
        <v>0</v>
      </c>
      <c r="S14" s="25" t="n">
        <v>0</v>
      </c>
      <c r="T14" s="25" t="n">
        <v>0</v>
      </c>
      <c r="U14" s="25" t="n">
        <v>0</v>
      </c>
      <c r="V14" s="25" t="n">
        <v>0</v>
      </c>
      <c r="W14" s="25" t="n">
        <v>0</v>
      </c>
      <c r="X14" s="25" t="n">
        <v>0</v>
      </c>
      <c r="Y14" s="25" t="n">
        <v>4.8</v>
      </c>
      <c r="Z14" s="25" t="n">
        <v>0</v>
      </c>
      <c r="AA14" s="25" t="n">
        <v>0</v>
      </c>
      <c r="AB14" s="27" t="n">
        <f aca="false">AC14-SUM(F14:AA14)</f>
        <v>0</v>
      </c>
      <c r="AC14" s="25" t="n">
        <v>4.8</v>
      </c>
      <c r="AD14" s="29" t="n">
        <f aca="false">SUM(F14:AA14)</f>
        <v>4.8</v>
      </c>
      <c r="AE14" s="2"/>
    </row>
    <row r="15" customFormat="false" ht="15" hidden="false" customHeight="true" outlineLevel="0" collapsed="false">
      <c r="A15" s="21"/>
      <c r="B15" s="15" t="s">
        <v>73</v>
      </c>
      <c r="C15" s="2"/>
      <c r="D15" s="2"/>
      <c r="E15" s="2"/>
      <c r="F15" s="24" t="s">
        <v>40</v>
      </c>
      <c r="G15" s="24" t="s">
        <v>40</v>
      </c>
      <c r="H15" s="25" t="n">
        <v>0</v>
      </c>
      <c r="I15" s="25" t="n">
        <v>0</v>
      </c>
      <c r="J15" s="25" t="n">
        <v>0</v>
      </c>
      <c r="K15" s="25" t="n">
        <v>0</v>
      </c>
      <c r="L15" s="25" t="n">
        <v>0</v>
      </c>
      <c r="M15" s="25" t="n">
        <v>0</v>
      </c>
      <c r="N15" s="25" t="n">
        <v>0</v>
      </c>
      <c r="O15" s="25" t="n">
        <v>0</v>
      </c>
      <c r="P15" s="25" t="n">
        <v>0</v>
      </c>
      <c r="Q15" s="25" t="n">
        <v>0</v>
      </c>
      <c r="R15" s="25" t="n">
        <v>0</v>
      </c>
      <c r="S15" s="25" t="n">
        <v>0</v>
      </c>
      <c r="T15" s="25" t="n">
        <v>0</v>
      </c>
      <c r="U15" s="25" t="n">
        <v>0</v>
      </c>
      <c r="V15" s="25" t="n">
        <v>0</v>
      </c>
      <c r="W15" s="25" t="n">
        <v>0</v>
      </c>
      <c r="X15" s="25" t="n">
        <v>0</v>
      </c>
      <c r="Y15" s="25" t="n">
        <v>0</v>
      </c>
      <c r="Z15" s="25" t="n">
        <v>0</v>
      </c>
      <c r="AA15" s="25" t="n">
        <v>0</v>
      </c>
      <c r="AB15" s="27" t="n">
        <f aca="false">AC15-SUM(F15:AA15)</f>
        <v>0</v>
      </c>
      <c r="AC15" s="25" t="n">
        <v>0</v>
      </c>
      <c r="AD15" s="29" t="n">
        <f aca="false">SUM(F15:AA15)</f>
        <v>0</v>
      </c>
      <c r="AE15" s="2"/>
    </row>
    <row r="16" customFormat="false" ht="15" hidden="false" customHeight="true" outlineLevel="0" collapsed="false">
      <c r="A16" s="21"/>
      <c r="B16" s="15" t="s">
        <v>74</v>
      </c>
      <c r="C16" s="2"/>
      <c r="D16" s="2"/>
      <c r="E16" s="2"/>
      <c r="F16" s="24" t="s">
        <v>40</v>
      </c>
      <c r="G16" s="24" t="s">
        <v>40</v>
      </c>
      <c r="H16" s="25" t="n">
        <v>0</v>
      </c>
      <c r="I16" s="25" t="n">
        <v>0</v>
      </c>
      <c r="J16" s="25" t="n">
        <v>0</v>
      </c>
      <c r="K16" s="25" t="n">
        <v>0</v>
      </c>
      <c r="L16" s="25" t="n">
        <v>0</v>
      </c>
      <c r="M16" s="25" t="n">
        <v>0</v>
      </c>
      <c r="N16" s="25" t="n">
        <v>0</v>
      </c>
      <c r="O16" s="25" t="n">
        <v>0</v>
      </c>
      <c r="P16" s="25" t="n">
        <v>0</v>
      </c>
      <c r="Q16" s="25" t="n">
        <v>0</v>
      </c>
      <c r="R16" s="25" t="n">
        <v>0</v>
      </c>
      <c r="S16" s="25" t="n">
        <v>0</v>
      </c>
      <c r="T16" s="25" t="n">
        <v>0</v>
      </c>
      <c r="U16" s="25" t="n">
        <v>0</v>
      </c>
      <c r="V16" s="25" t="n">
        <v>0</v>
      </c>
      <c r="W16" s="25" t="n">
        <v>0</v>
      </c>
      <c r="X16" s="25" t="n">
        <v>0</v>
      </c>
      <c r="Y16" s="25" t="n">
        <v>0</v>
      </c>
      <c r="Z16" s="25" t="n">
        <v>0</v>
      </c>
      <c r="AA16" s="25" t="n">
        <v>0</v>
      </c>
      <c r="AB16" s="27" t="n">
        <f aca="false">AC16-SUM(F16:AA16)</f>
        <v>0</v>
      </c>
      <c r="AC16" s="25" t="n">
        <v>0</v>
      </c>
      <c r="AD16" s="29" t="n">
        <f aca="false">SUM(F16:AA16)</f>
        <v>0</v>
      </c>
      <c r="AE16" s="2"/>
    </row>
    <row r="17" customFormat="false" ht="15" hidden="false" customHeight="true" outlineLevel="0" collapsed="false">
      <c r="A17" s="21"/>
      <c r="B17" s="15" t="s">
        <v>74</v>
      </c>
      <c r="C17" s="2"/>
      <c r="D17" s="2"/>
      <c r="E17" s="2"/>
      <c r="F17" s="24" t="s">
        <v>40</v>
      </c>
      <c r="G17" s="24" t="s">
        <v>40</v>
      </c>
      <c r="H17" s="25" t="n">
        <v>0</v>
      </c>
      <c r="I17" s="25" t="n">
        <v>0</v>
      </c>
      <c r="J17" s="25" t="n">
        <v>0</v>
      </c>
      <c r="K17" s="25" t="n">
        <v>0</v>
      </c>
      <c r="L17" s="25" t="n">
        <v>0</v>
      </c>
      <c r="M17" s="25" t="n">
        <v>0</v>
      </c>
      <c r="N17" s="25" t="n">
        <v>0</v>
      </c>
      <c r="O17" s="25" t="n">
        <v>0</v>
      </c>
      <c r="P17" s="25" t="n">
        <v>0</v>
      </c>
      <c r="Q17" s="25" t="n">
        <v>0</v>
      </c>
      <c r="R17" s="25" t="n">
        <v>0</v>
      </c>
      <c r="S17" s="25" t="n">
        <v>0</v>
      </c>
      <c r="T17" s="25" t="n">
        <v>0</v>
      </c>
      <c r="U17" s="25" t="n">
        <v>0</v>
      </c>
      <c r="V17" s="25" t="n">
        <v>0</v>
      </c>
      <c r="W17" s="25" t="n">
        <v>0</v>
      </c>
      <c r="X17" s="25" t="n">
        <v>0</v>
      </c>
      <c r="Y17" s="25" t="n">
        <v>0</v>
      </c>
      <c r="Z17" s="25" t="n">
        <v>0</v>
      </c>
      <c r="AA17" s="25" t="n">
        <v>0</v>
      </c>
      <c r="AB17" s="27" t="n">
        <f aca="false">AC17-SUM(F17:AA17)</f>
        <v>0</v>
      </c>
      <c r="AC17" s="25" t="n">
        <v>0</v>
      </c>
      <c r="AD17" s="29" t="n">
        <f aca="false">SUM(F17:AA17)</f>
        <v>0</v>
      </c>
      <c r="AE17" s="2"/>
    </row>
    <row r="18" customFormat="false" ht="15" hidden="false" customHeight="true" outlineLevel="0" collapsed="false">
      <c r="A18" s="21"/>
      <c r="B18" s="15" t="s">
        <v>74</v>
      </c>
      <c r="C18" s="2"/>
      <c r="D18" s="2"/>
      <c r="E18" s="2"/>
      <c r="F18" s="24" t="s">
        <v>40</v>
      </c>
      <c r="G18" s="24" t="s">
        <v>40</v>
      </c>
      <c r="H18" s="25" t="n">
        <v>0</v>
      </c>
      <c r="I18" s="25" t="n">
        <v>0</v>
      </c>
      <c r="J18" s="25" t="n">
        <v>0</v>
      </c>
      <c r="K18" s="25" t="n">
        <v>0</v>
      </c>
      <c r="L18" s="25" t="n">
        <v>0</v>
      </c>
      <c r="M18" s="25" t="n">
        <v>0</v>
      </c>
      <c r="N18" s="25" t="n">
        <v>0</v>
      </c>
      <c r="O18" s="25" t="n">
        <v>0</v>
      </c>
      <c r="P18" s="25" t="n">
        <v>0</v>
      </c>
      <c r="Q18" s="25" t="n">
        <v>0</v>
      </c>
      <c r="R18" s="25" t="n">
        <v>0</v>
      </c>
      <c r="S18" s="25" t="n">
        <v>0</v>
      </c>
      <c r="T18" s="25" t="n">
        <v>0</v>
      </c>
      <c r="U18" s="25" t="n">
        <v>0</v>
      </c>
      <c r="V18" s="25" t="n">
        <v>0</v>
      </c>
      <c r="W18" s="25" t="n">
        <v>0</v>
      </c>
      <c r="X18" s="25" t="n">
        <v>0</v>
      </c>
      <c r="Y18" s="25" t="n">
        <v>0</v>
      </c>
      <c r="Z18" s="25" t="n">
        <v>0</v>
      </c>
      <c r="AA18" s="25" t="n">
        <v>0</v>
      </c>
      <c r="AB18" s="27" t="n">
        <f aca="false">AC18-SUM(F18:AA18)</f>
        <v>0</v>
      </c>
      <c r="AC18" s="25" t="n">
        <v>0</v>
      </c>
      <c r="AD18" s="29" t="n">
        <f aca="false">SUM(F18:AA18)</f>
        <v>0</v>
      </c>
      <c r="AE18" s="2"/>
    </row>
    <row r="19" customFormat="false" ht="15" hidden="false" customHeight="true" outlineLevel="0" collapsed="false">
      <c r="A19" s="21"/>
      <c r="B19" s="15" t="s">
        <v>76</v>
      </c>
      <c r="C19" s="2"/>
      <c r="D19" s="2"/>
      <c r="E19" s="2"/>
      <c r="F19" s="24" t="s">
        <v>40</v>
      </c>
      <c r="G19" s="24" t="s">
        <v>40</v>
      </c>
      <c r="H19" s="25" t="n">
        <v>0</v>
      </c>
      <c r="I19" s="25" t="n">
        <v>0</v>
      </c>
      <c r="J19" s="25" t="n">
        <v>0</v>
      </c>
      <c r="K19" s="25" t="n">
        <v>0</v>
      </c>
      <c r="L19" s="25" t="n">
        <v>0</v>
      </c>
      <c r="M19" s="25" t="n">
        <v>0</v>
      </c>
      <c r="N19" s="25" t="n">
        <v>0</v>
      </c>
      <c r="O19" s="25" t="n">
        <v>0</v>
      </c>
      <c r="P19" s="25" t="n">
        <v>0</v>
      </c>
      <c r="Q19" s="25" t="n">
        <v>0</v>
      </c>
      <c r="R19" s="25" t="n">
        <v>0</v>
      </c>
      <c r="S19" s="25" t="n">
        <v>0</v>
      </c>
      <c r="T19" s="25" t="n">
        <v>0</v>
      </c>
      <c r="U19" s="25" t="n">
        <v>0</v>
      </c>
      <c r="V19" s="25" t="n">
        <v>0</v>
      </c>
      <c r="W19" s="25" t="n">
        <v>0</v>
      </c>
      <c r="X19" s="25" t="n">
        <v>0</v>
      </c>
      <c r="Y19" s="25" t="n">
        <v>0</v>
      </c>
      <c r="Z19" s="25" t="n">
        <v>0</v>
      </c>
      <c r="AA19" s="25" t="n">
        <v>0</v>
      </c>
      <c r="AB19" s="27" t="n">
        <f aca="false">AC19-SUM(F19:AA19)</f>
        <v>0</v>
      </c>
      <c r="AC19" s="25" t="n">
        <v>0</v>
      </c>
      <c r="AD19" s="29" t="n">
        <f aca="false">SUM(F19:AA19)</f>
        <v>0</v>
      </c>
      <c r="AE19" s="2"/>
    </row>
    <row r="20" customFormat="false" ht="15" hidden="false" customHeight="true" outlineLevel="0" collapsed="false">
      <c r="A20" s="21"/>
      <c r="B20" s="15" t="s">
        <v>65</v>
      </c>
      <c r="C20" s="2"/>
      <c r="D20" s="2"/>
      <c r="E20" s="2"/>
      <c r="F20" s="32" t="s">
        <v>40</v>
      </c>
      <c r="G20" s="32" t="s">
        <v>40</v>
      </c>
      <c r="H20" s="33" t="n">
        <v>0</v>
      </c>
      <c r="I20" s="33" t="n">
        <v>0</v>
      </c>
      <c r="J20" s="33" t="n">
        <v>0</v>
      </c>
      <c r="K20" s="33" t="n">
        <v>0</v>
      </c>
      <c r="L20" s="33" t="n">
        <v>0</v>
      </c>
      <c r="M20" s="33" t="n">
        <v>0</v>
      </c>
      <c r="N20" s="33" t="n">
        <v>0</v>
      </c>
      <c r="O20" s="33" t="n">
        <v>0</v>
      </c>
      <c r="P20" s="33" t="n">
        <v>0</v>
      </c>
      <c r="Q20" s="33" t="n">
        <v>0</v>
      </c>
      <c r="R20" s="33" t="n">
        <v>0</v>
      </c>
      <c r="S20" s="33" t="n">
        <v>0</v>
      </c>
      <c r="T20" s="33" t="n">
        <v>0</v>
      </c>
      <c r="U20" s="33" t="n">
        <v>0</v>
      </c>
      <c r="V20" s="33" t="n">
        <v>0</v>
      </c>
      <c r="W20" s="33" t="n">
        <v>0</v>
      </c>
      <c r="X20" s="33" t="n">
        <v>0</v>
      </c>
      <c r="Y20" s="33" t="n">
        <v>0</v>
      </c>
      <c r="Z20" s="33" t="n">
        <v>0</v>
      </c>
      <c r="AA20" s="33" t="n">
        <v>0</v>
      </c>
      <c r="AB20" s="34" t="n">
        <f aca="false">AC20-SUM(F20:AA20)</f>
        <v>0</v>
      </c>
      <c r="AC20" s="33" t="n">
        <v>0</v>
      </c>
      <c r="AD20" s="35" t="n">
        <f aca="false">SUM(F20:AA20)</f>
        <v>0</v>
      </c>
      <c r="AE20" s="2"/>
    </row>
    <row r="21" customFormat="false" ht="3.95" hidden="false" customHeight="true" outlineLevel="0" collapsed="false">
      <c r="A21" s="21"/>
      <c r="B21" s="2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22"/>
      <c r="AE21" s="2"/>
    </row>
    <row r="22" customFormat="false" ht="15" hidden="false" customHeight="true" outlineLevel="0" collapsed="false">
      <c r="A22" s="21"/>
      <c r="B22" s="21"/>
      <c r="C22" s="20" t="s">
        <v>50</v>
      </c>
      <c r="D22" s="2"/>
      <c r="E22" s="2"/>
      <c r="F22" s="37" t="n">
        <f aca="false">SUM(F11:F20)</f>
        <v>0</v>
      </c>
      <c r="G22" s="37" t="n">
        <f aca="false">SUM(G11:G20)</f>
        <v>0</v>
      </c>
      <c r="H22" s="37" t="n">
        <f aca="false">SUM(H11:H20)</f>
        <v>0</v>
      </c>
      <c r="I22" s="37" t="n">
        <f aca="false">SUM(I11:I20)</f>
        <v>0.6</v>
      </c>
      <c r="J22" s="37" t="n">
        <f aca="false">SUM(J11:J20)</f>
        <v>0</v>
      </c>
      <c r="K22" s="37" t="n">
        <f aca="false">SUM(K11:K20)</f>
        <v>0</v>
      </c>
      <c r="L22" s="37" t="n">
        <f aca="false">SUM(L11:L20)</f>
        <v>0</v>
      </c>
      <c r="M22" s="37" t="n">
        <f aca="false">SUM(M11:M20)</f>
        <v>0</v>
      </c>
      <c r="N22" s="37" t="n">
        <f aca="false">SUM(N11:N20)</f>
        <v>0</v>
      </c>
      <c r="O22" s="37" t="n">
        <f aca="false">SUM(O11:O20)</f>
        <v>0</v>
      </c>
      <c r="P22" s="37" t="n">
        <f aca="false">SUM(P11:P20)</f>
        <v>4.2</v>
      </c>
      <c r="Q22" s="37" t="n">
        <f aca="false">SUM(Q11:Q20)</f>
        <v>7.2</v>
      </c>
      <c r="R22" s="37" t="n">
        <f aca="false">SUM(R11:R20)</f>
        <v>1.3</v>
      </c>
      <c r="S22" s="37" t="n">
        <f aca="false">SUM(S11:S20)</f>
        <v>0</v>
      </c>
      <c r="T22" s="37" t="n">
        <f aca="false">SUM(T11:T20)</f>
        <v>0.7</v>
      </c>
      <c r="U22" s="37" t="n">
        <f aca="false">SUM(U11:U20)</f>
        <v>0</v>
      </c>
      <c r="V22" s="37" t="n">
        <f aca="false">SUM(V11:V20)</f>
        <v>2.4</v>
      </c>
      <c r="W22" s="37" t="n">
        <f aca="false">SUM(W11:W20)</f>
        <v>0</v>
      </c>
      <c r="X22" s="37" t="n">
        <f aca="false">SUM(X11:X20)</f>
        <v>0</v>
      </c>
      <c r="Y22" s="37" t="n">
        <f aca="false">SUM(Y11:Y20)</f>
        <v>6.6</v>
      </c>
      <c r="Z22" s="37" t="n">
        <f aca="false">SUM(Z11:Z20)</f>
        <v>0</v>
      </c>
      <c r="AA22" s="37" t="n">
        <f aca="false">SUM(AA11:AA20)</f>
        <v>0.4</v>
      </c>
      <c r="AB22" s="37" t="n">
        <f aca="false">SUM(AB11:AB20)</f>
        <v>0.400000000000006</v>
      </c>
      <c r="AC22" s="37" t="n">
        <f aca="false">SUM(AC11:AC20)</f>
        <v>23.8</v>
      </c>
      <c r="AD22" s="37" t="n">
        <f aca="false">SUM(AD11:AD20)</f>
        <v>23.4</v>
      </c>
      <c r="AE22" s="2"/>
    </row>
    <row r="23" customFormat="false" ht="15" hidden="false" customHeight="true" outlineLevel="0" collapsed="false">
      <c r="A23" s="21"/>
      <c r="B23" s="2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2"/>
      <c r="AE23" s="2"/>
    </row>
    <row r="24" customFormat="false" ht="15" hidden="false" customHeight="true" outlineLevel="0" collapsed="false">
      <c r="A24" s="20" t="s">
        <v>51</v>
      </c>
      <c r="B24" s="21"/>
      <c r="C24" s="2"/>
      <c r="D24" s="2"/>
      <c r="E24" s="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"/>
    </row>
    <row r="25" customFormat="false" ht="15" hidden="false" customHeight="true" outlineLevel="0" collapsed="false">
      <c r="A25" s="21"/>
      <c r="B25" s="15" t="s">
        <v>77</v>
      </c>
      <c r="C25" s="2"/>
      <c r="D25" s="2"/>
      <c r="E25" s="2"/>
      <c r="F25" s="24" t="s">
        <v>40</v>
      </c>
      <c r="G25" s="24" t="s">
        <v>40</v>
      </c>
      <c r="H25" s="25" t="n">
        <v>0</v>
      </c>
      <c r="I25" s="25" t="n">
        <v>0</v>
      </c>
      <c r="J25" s="25" t="n">
        <v>0</v>
      </c>
      <c r="K25" s="25" t="n">
        <v>0</v>
      </c>
      <c r="L25" s="25" t="n">
        <v>0</v>
      </c>
      <c r="M25" s="25" t="n">
        <v>0</v>
      </c>
      <c r="N25" s="25" t="n">
        <v>0</v>
      </c>
      <c r="O25" s="25" t="n">
        <v>0</v>
      </c>
      <c r="P25" s="25" t="n">
        <v>0</v>
      </c>
      <c r="Q25" s="25" t="n">
        <v>0</v>
      </c>
      <c r="R25" s="25" t="n">
        <v>0</v>
      </c>
      <c r="S25" s="25" t="n">
        <v>0</v>
      </c>
      <c r="T25" s="25" t="n">
        <v>0</v>
      </c>
      <c r="U25" s="25" t="n">
        <v>0</v>
      </c>
      <c r="V25" s="25" t="n">
        <v>0</v>
      </c>
      <c r="W25" s="25" t="n">
        <v>0</v>
      </c>
      <c r="X25" s="25" t="n">
        <v>0</v>
      </c>
      <c r="Y25" s="25" t="n">
        <v>0</v>
      </c>
      <c r="Z25" s="25" t="n">
        <v>0</v>
      </c>
      <c r="AA25" s="25" t="n">
        <v>0</v>
      </c>
      <c r="AB25" s="27" t="n">
        <f aca="false">AC25-SUM(F25:AA25)</f>
        <v>0</v>
      </c>
      <c r="AC25" s="25" t="n">
        <v>0</v>
      </c>
      <c r="AD25" s="29" t="n">
        <f aca="false">SUM(F25:AA25)</f>
        <v>0</v>
      </c>
      <c r="AE25" s="2"/>
    </row>
    <row r="26" customFormat="false" ht="15" hidden="false" customHeight="true" outlineLevel="0" collapsed="false">
      <c r="A26" s="21"/>
      <c r="B26" s="15"/>
      <c r="C26" s="15" t="s">
        <v>78</v>
      </c>
      <c r="D26" s="2"/>
      <c r="E26" s="2"/>
      <c r="F26" s="24" t="s">
        <v>40</v>
      </c>
      <c r="G26" s="24" t="s">
        <v>40</v>
      </c>
      <c r="H26" s="25" t="n">
        <v>0</v>
      </c>
      <c r="I26" s="25" t="n">
        <v>0</v>
      </c>
      <c r="J26" s="25" t="n">
        <v>0</v>
      </c>
      <c r="K26" s="25" t="n">
        <v>0</v>
      </c>
      <c r="L26" s="25" t="n">
        <v>0</v>
      </c>
      <c r="M26" s="25" t="n">
        <v>0</v>
      </c>
      <c r="N26" s="25" t="n">
        <v>0</v>
      </c>
      <c r="O26" s="25" t="n">
        <v>0</v>
      </c>
      <c r="P26" s="25" t="n">
        <v>0</v>
      </c>
      <c r="Q26" s="25" t="n">
        <v>0</v>
      </c>
      <c r="R26" s="25" t="n">
        <v>0</v>
      </c>
      <c r="S26" s="25" t="n">
        <v>0</v>
      </c>
      <c r="T26" s="25" t="n">
        <v>0</v>
      </c>
      <c r="U26" s="25" t="n">
        <v>0</v>
      </c>
      <c r="V26" s="25" t="n">
        <v>0</v>
      </c>
      <c r="W26" s="25" t="n">
        <v>0</v>
      </c>
      <c r="X26" s="25" t="n">
        <v>0</v>
      </c>
      <c r="Y26" s="25" t="n">
        <v>0</v>
      </c>
      <c r="Z26" s="25" t="n">
        <v>0</v>
      </c>
      <c r="AA26" s="25" t="n">
        <v>0</v>
      </c>
      <c r="AB26" s="27" t="n">
        <f aca="false">AC26-SUM(F26:AA26)</f>
        <v>0.2</v>
      </c>
      <c r="AC26" s="25" t="n">
        <v>0.2</v>
      </c>
      <c r="AD26" s="29" t="n">
        <f aca="false">SUM(F26:AA26)</f>
        <v>0</v>
      </c>
      <c r="AE26" s="2"/>
    </row>
    <row r="27" customFormat="false" ht="15" hidden="false" customHeight="true" outlineLevel="0" collapsed="false">
      <c r="A27" s="21"/>
      <c r="B27" s="15"/>
      <c r="C27" s="15" t="s">
        <v>74</v>
      </c>
      <c r="D27" s="2"/>
      <c r="E27" s="2"/>
      <c r="F27" s="24" t="s">
        <v>40</v>
      </c>
      <c r="G27" s="24" t="s">
        <v>40</v>
      </c>
      <c r="H27" s="25" t="n">
        <v>0</v>
      </c>
      <c r="I27" s="25" t="n">
        <v>0</v>
      </c>
      <c r="J27" s="25" t="n">
        <v>0</v>
      </c>
      <c r="K27" s="25" t="n">
        <v>0</v>
      </c>
      <c r="L27" s="25" t="n">
        <v>0</v>
      </c>
      <c r="M27" s="25" t="n">
        <v>0</v>
      </c>
      <c r="N27" s="25" t="n">
        <v>0</v>
      </c>
      <c r="O27" s="25" t="n">
        <v>0</v>
      </c>
      <c r="P27" s="25" t="n">
        <v>0</v>
      </c>
      <c r="Q27" s="25" t="n">
        <v>0</v>
      </c>
      <c r="R27" s="25" t="n">
        <v>0</v>
      </c>
      <c r="S27" s="25" t="n">
        <v>0</v>
      </c>
      <c r="T27" s="25" t="n">
        <v>0</v>
      </c>
      <c r="U27" s="25" t="n">
        <v>0</v>
      </c>
      <c r="V27" s="25" t="n">
        <v>0</v>
      </c>
      <c r="W27" s="25" t="n">
        <v>0</v>
      </c>
      <c r="X27" s="25" t="n">
        <v>0</v>
      </c>
      <c r="Y27" s="25" t="n">
        <v>0</v>
      </c>
      <c r="Z27" s="25" t="n">
        <v>0</v>
      </c>
      <c r="AA27" s="25" t="n">
        <v>0</v>
      </c>
      <c r="AB27" s="27" t="n">
        <f aca="false">AC27-SUM(F27:AA27)</f>
        <v>0</v>
      </c>
      <c r="AC27" s="25" t="n">
        <v>0</v>
      </c>
      <c r="AD27" s="29" t="n">
        <f aca="false">SUM(F27:AA27)</f>
        <v>0</v>
      </c>
      <c r="AE27" s="2"/>
    </row>
    <row r="28" customFormat="false" ht="15" hidden="false" customHeight="true" outlineLevel="0" collapsed="false">
      <c r="A28" s="21"/>
      <c r="B28" s="15"/>
      <c r="C28" s="15" t="s">
        <v>55</v>
      </c>
      <c r="D28" s="2"/>
      <c r="E28" s="2"/>
      <c r="F28" s="24" t="s">
        <v>40</v>
      </c>
      <c r="G28" s="24" t="s">
        <v>40</v>
      </c>
      <c r="H28" s="25" t="n">
        <v>0</v>
      </c>
      <c r="I28" s="25" t="n">
        <v>0</v>
      </c>
      <c r="J28" s="25" t="n">
        <v>0</v>
      </c>
      <c r="K28" s="25" t="n">
        <v>0</v>
      </c>
      <c r="L28" s="25" t="n">
        <v>0</v>
      </c>
      <c r="M28" s="25" t="n">
        <v>0</v>
      </c>
      <c r="N28" s="25" t="n">
        <v>0</v>
      </c>
      <c r="O28" s="25" t="n">
        <v>0</v>
      </c>
      <c r="P28" s="25" t="n">
        <v>0</v>
      </c>
      <c r="Q28" s="25" t="n">
        <v>0</v>
      </c>
      <c r="R28" s="25" t="n">
        <v>0</v>
      </c>
      <c r="S28" s="25" t="n">
        <v>0</v>
      </c>
      <c r="T28" s="25" t="n">
        <v>0</v>
      </c>
      <c r="U28" s="25" t="n">
        <v>0</v>
      </c>
      <c r="V28" s="25" t="n">
        <v>0</v>
      </c>
      <c r="W28" s="25" t="n">
        <v>0</v>
      </c>
      <c r="X28" s="25" t="n">
        <v>0</v>
      </c>
      <c r="Y28" s="25" t="n">
        <v>0</v>
      </c>
      <c r="Z28" s="25" t="n">
        <v>0</v>
      </c>
      <c r="AA28" s="25" t="n">
        <v>0</v>
      </c>
      <c r="AB28" s="27" t="n">
        <f aca="false">AC28-SUM(F28:AA28)</f>
        <v>0</v>
      </c>
      <c r="AC28" s="25" t="n">
        <v>0</v>
      </c>
      <c r="AD28" s="29" t="n">
        <f aca="false">SUM(F28:AA28)</f>
        <v>0</v>
      </c>
      <c r="AE28" s="2"/>
    </row>
    <row r="29" customFormat="false" ht="15" hidden="false" customHeight="true" outlineLevel="0" collapsed="false">
      <c r="A29" s="21"/>
      <c r="B29" s="15" t="s">
        <v>56</v>
      </c>
      <c r="C29" s="2"/>
      <c r="D29" s="2"/>
      <c r="E29" s="2"/>
      <c r="F29" s="24" t="s">
        <v>40</v>
      </c>
      <c r="G29" s="24" t="s">
        <v>40</v>
      </c>
      <c r="H29" s="25" t="n">
        <v>0</v>
      </c>
      <c r="I29" s="25" t="n">
        <v>0</v>
      </c>
      <c r="J29" s="25" t="n">
        <v>0</v>
      </c>
      <c r="K29" s="25" t="n">
        <v>0</v>
      </c>
      <c r="L29" s="25" t="n">
        <v>0</v>
      </c>
      <c r="M29" s="25" t="n">
        <v>0</v>
      </c>
      <c r="N29" s="25" t="n">
        <v>0</v>
      </c>
      <c r="O29" s="25" t="n">
        <v>0</v>
      </c>
      <c r="P29" s="25" t="n">
        <v>0</v>
      </c>
      <c r="Q29" s="25" t="n">
        <v>0</v>
      </c>
      <c r="R29" s="25" t="n">
        <v>0</v>
      </c>
      <c r="S29" s="25" t="n">
        <v>0</v>
      </c>
      <c r="T29" s="25" t="n">
        <v>0</v>
      </c>
      <c r="U29" s="25" t="n">
        <v>0</v>
      </c>
      <c r="V29" s="25" t="n">
        <v>0</v>
      </c>
      <c r="W29" s="25" t="n">
        <v>0</v>
      </c>
      <c r="X29" s="25" t="n">
        <v>0</v>
      </c>
      <c r="Y29" s="25" t="n">
        <v>0</v>
      </c>
      <c r="Z29" s="25" t="n">
        <v>0</v>
      </c>
      <c r="AA29" s="25" t="n">
        <v>0</v>
      </c>
      <c r="AB29" s="27" t="n">
        <f aca="false">AC29-SUM(F29:AA29)</f>
        <v>0</v>
      </c>
      <c r="AC29" s="25" t="n">
        <v>0</v>
      </c>
      <c r="AD29" s="29" t="n">
        <f aca="false">SUM(F29:AA29)</f>
        <v>0</v>
      </c>
      <c r="AE29" s="2"/>
    </row>
    <row r="30" customFormat="false" ht="15" hidden="false" customHeight="true" outlineLevel="0" collapsed="false">
      <c r="A30" s="21"/>
      <c r="B30" s="15" t="s">
        <v>57</v>
      </c>
      <c r="C30" s="2"/>
      <c r="D30" s="2"/>
      <c r="E30" s="2"/>
      <c r="F30" s="24" t="s">
        <v>40</v>
      </c>
      <c r="G30" s="24" t="s">
        <v>40</v>
      </c>
      <c r="H30" s="25" t="n">
        <v>0.1</v>
      </c>
      <c r="I30" s="25" t="n">
        <v>0.1</v>
      </c>
      <c r="J30" s="25" t="n">
        <v>0</v>
      </c>
      <c r="K30" s="25" t="n">
        <v>0.2</v>
      </c>
      <c r="L30" s="25" t="n">
        <v>0</v>
      </c>
      <c r="M30" s="25" t="n">
        <v>0.2</v>
      </c>
      <c r="N30" s="25" t="n">
        <v>0</v>
      </c>
      <c r="O30" s="25" t="n">
        <v>0</v>
      </c>
      <c r="P30" s="25" t="n">
        <v>0.1</v>
      </c>
      <c r="Q30" s="25" t="n">
        <v>0</v>
      </c>
      <c r="R30" s="25" t="n">
        <v>0.1</v>
      </c>
      <c r="S30" s="25" t="n">
        <v>0</v>
      </c>
      <c r="T30" s="25" t="n">
        <v>0</v>
      </c>
      <c r="U30" s="25" t="n">
        <v>0</v>
      </c>
      <c r="V30" s="25" t="n">
        <v>0</v>
      </c>
      <c r="W30" s="25" t="n">
        <v>0.1</v>
      </c>
      <c r="X30" s="25" t="n">
        <v>0</v>
      </c>
      <c r="Y30" s="25" t="n">
        <v>0</v>
      </c>
      <c r="Z30" s="25" t="n">
        <v>0</v>
      </c>
      <c r="AA30" s="25" t="n">
        <v>0</v>
      </c>
      <c r="AB30" s="27" t="n">
        <f aca="false">AC30-SUM(F30:AA30)</f>
        <v>0.1</v>
      </c>
      <c r="AC30" s="25" t="n">
        <v>1</v>
      </c>
      <c r="AD30" s="29" t="n">
        <f aca="false">SUM(F30:AA30)</f>
        <v>0.9</v>
      </c>
      <c r="AE30" s="2"/>
    </row>
    <row r="31" customFormat="false" ht="15" hidden="false" customHeight="true" outlineLevel="0" collapsed="false">
      <c r="A31" s="21"/>
      <c r="B31" s="15"/>
      <c r="C31" s="15" t="s">
        <v>58</v>
      </c>
      <c r="D31" s="2"/>
      <c r="E31" s="5"/>
      <c r="F31" s="24" t="s">
        <v>40</v>
      </c>
      <c r="G31" s="24" t="s">
        <v>40</v>
      </c>
      <c r="H31" s="25" t="n">
        <v>0</v>
      </c>
      <c r="I31" s="25" t="n">
        <v>0</v>
      </c>
      <c r="J31" s="25" t="n">
        <v>0</v>
      </c>
      <c r="K31" s="25" t="n">
        <v>0</v>
      </c>
      <c r="L31" s="25" t="n">
        <v>0</v>
      </c>
      <c r="M31" s="25" t="n">
        <v>0</v>
      </c>
      <c r="N31" s="25" t="n">
        <v>0</v>
      </c>
      <c r="O31" s="25" t="n">
        <v>0</v>
      </c>
      <c r="P31" s="25" t="n">
        <v>0</v>
      </c>
      <c r="Q31" s="25" t="n">
        <v>0</v>
      </c>
      <c r="R31" s="25" t="n">
        <v>0</v>
      </c>
      <c r="S31" s="25" t="n">
        <v>0</v>
      </c>
      <c r="T31" s="25" t="n">
        <v>0</v>
      </c>
      <c r="U31" s="25" t="n">
        <v>0</v>
      </c>
      <c r="V31" s="25" t="n">
        <v>0</v>
      </c>
      <c r="W31" s="25" t="n">
        <v>0</v>
      </c>
      <c r="X31" s="25" t="n">
        <v>0</v>
      </c>
      <c r="Y31" s="25" t="n">
        <v>0</v>
      </c>
      <c r="Z31" s="25" t="n">
        <v>0</v>
      </c>
      <c r="AA31" s="25" t="n">
        <v>0</v>
      </c>
      <c r="AB31" s="27" t="n">
        <f aca="false">AC31-SUM(F31:AA31)</f>
        <v>0</v>
      </c>
      <c r="AC31" s="25" t="n">
        <v>0</v>
      </c>
      <c r="AD31" s="29" t="n">
        <f aca="false">SUM(F31:AA31)</f>
        <v>0</v>
      </c>
      <c r="AE31" s="2"/>
    </row>
    <row r="32" customFormat="false" ht="15" hidden="false" customHeight="true" outlineLevel="0" collapsed="false">
      <c r="A32" s="21"/>
      <c r="B32" s="15"/>
      <c r="C32" s="15" t="s">
        <v>136</v>
      </c>
      <c r="D32" s="2"/>
      <c r="E32" s="2"/>
      <c r="F32" s="24" t="s">
        <v>40</v>
      </c>
      <c r="G32" s="24" t="s">
        <v>40</v>
      </c>
      <c r="H32" s="25" t="n">
        <v>0</v>
      </c>
      <c r="I32" s="25" t="n">
        <v>0</v>
      </c>
      <c r="J32" s="25" t="n">
        <v>0</v>
      </c>
      <c r="K32" s="25" t="n">
        <v>0</v>
      </c>
      <c r="L32" s="25" t="n">
        <v>0</v>
      </c>
      <c r="M32" s="25" t="n">
        <v>0</v>
      </c>
      <c r="N32" s="25" t="n">
        <v>0</v>
      </c>
      <c r="O32" s="25" t="n">
        <v>0</v>
      </c>
      <c r="P32" s="25" t="n">
        <v>0</v>
      </c>
      <c r="Q32" s="25" t="n">
        <v>0</v>
      </c>
      <c r="R32" s="25" t="n">
        <v>0</v>
      </c>
      <c r="S32" s="25" t="n">
        <v>0</v>
      </c>
      <c r="T32" s="25" t="n">
        <v>0</v>
      </c>
      <c r="U32" s="25" t="n">
        <v>0</v>
      </c>
      <c r="V32" s="25" t="n">
        <v>0</v>
      </c>
      <c r="W32" s="25" t="n">
        <v>0</v>
      </c>
      <c r="X32" s="25" t="n">
        <v>0</v>
      </c>
      <c r="Y32" s="25" t="n">
        <v>0</v>
      </c>
      <c r="Z32" s="25" t="n">
        <v>0</v>
      </c>
      <c r="AA32" s="25" t="n">
        <v>0</v>
      </c>
      <c r="AB32" s="27" t="n">
        <f aca="false">AC32-SUM(F32:AA32)</f>
        <v>0</v>
      </c>
      <c r="AC32" s="25" t="n">
        <v>0</v>
      </c>
      <c r="AD32" s="29" t="n">
        <f aca="false">SUM(F32:AA32)</f>
        <v>0</v>
      </c>
      <c r="AE32" s="2"/>
    </row>
    <row r="33" customFormat="false" ht="15" hidden="false" customHeight="true" outlineLevel="0" collapsed="false">
      <c r="A33" s="21"/>
      <c r="B33" s="15" t="s">
        <v>60</v>
      </c>
      <c r="C33" s="2"/>
      <c r="D33" s="2"/>
      <c r="E33" s="2"/>
      <c r="F33" s="24" t="s">
        <v>40</v>
      </c>
      <c r="G33" s="24" t="s">
        <v>40</v>
      </c>
      <c r="H33" s="25" t="n">
        <v>0</v>
      </c>
      <c r="I33" s="25" t="n">
        <v>0</v>
      </c>
      <c r="J33" s="25" t="n">
        <v>0</v>
      </c>
      <c r="K33" s="25" t="n">
        <v>0</v>
      </c>
      <c r="L33" s="25" t="n">
        <v>0</v>
      </c>
      <c r="M33" s="25" t="n">
        <v>0</v>
      </c>
      <c r="N33" s="25" t="n">
        <v>0</v>
      </c>
      <c r="O33" s="25" t="n">
        <v>0</v>
      </c>
      <c r="P33" s="25" t="n">
        <v>0</v>
      </c>
      <c r="Q33" s="25" t="n">
        <v>0</v>
      </c>
      <c r="R33" s="25" t="n">
        <v>0</v>
      </c>
      <c r="S33" s="25" t="n">
        <v>0</v>
      </c>
      <c r="T33" s="25" t="n">
        <v>0</v>
      </c>
      <c r="U33" s="25" t="n">
        <v>0</v>
      </c>
      <c r="V33" s="25" t="n">
        <v>0</v>
      </c>
      <c r="W33" s="25" t="n">
        <v>0</v>
      </c>
      <c r="X33" s="25" t="n">
        <v>0</v>
      </c>
      <c r="Y33" s="25" t="n">
        <v>0</v>
      </c>
      <c r="Z33" s="25" t="n">
        <v>1.6</v>
      </c>
      <c r="AA33" s="25" t="n">
        <v>1.4</v>
      </c>
      <c r="AB33" s="27" t="n">
        <f aca="false">AC33-SUM(F33:AA33)</f>
        <v>0</v>
      </c>
      <c r="AC33" s="25" t="n">
        <v>3</v>
      </c>
      <c r="AD33" s="29" t="n">
        <f aca="false">SUM(F33:AA33)</f>
        <v>3</v>
      </c>
      <c r="AE33" s="2"/>
    </row>
    <row r="34" customFormat="false" ht="15" hidden="false" customHeight="true" outlineLevel="0" collapsed="false">
      <c r="A34" s="21"/>
      <c r="B34" s="15" t="s">
        <v>79</v>
      </c>
      <c r="C34" s="2"/>
      <c r="D34" s="2"/>
      <c r="E34" s="2"/>
      <c r="F34" s="24" t="s">
        <v>40</v>
      </c>
      <c r="G34" s="24" t="s">
        <v>40</v>
      </c>
      <c r="H34" s="25" t="n">
        <v>0.1</v>
      </c>
      <c r="I34" s="25" t="n">
        <v>0</v>
      </c>
      <c r="J34" s="25" t="n">
        <v>0.1</v>
      </c>
      <c r="K34" s="25" t="n">
        <v>0</v>
      </c>
      <c r="L34" s="25" t="n">
        <v>0.1</v>
      </c>
      <c r="M34" s="25" t="n">
        <v>0</v>
      </c>
      <c r="N34" s="25" t="n">
        <v>0.1</v>
      </c>
      <c r="O34" s="25" t="n">
        <v>0</v>
      </c>
      <c r="P34" s="25" t="n">
        <v>0</v>
      </c>
      <c r="Q34" s="25" t="n">
        <v>0.2</v>
      </c>
      <c r="R34" s="25" t="n">
        <v>0</v>
      </c>
      <c r="S34" s="25" t="n">
        <v>0.1</v>
      </c>
      <c r="T34" s="25" t="n">
        <v>0.1</v>
      </c>
      <c r="U34" s="25" t="n">
        <v>0</v>
      </c>
      <c r="V34" s="25" t="n">
        <v>0</v>
      </c>
      <c r="W34" s="25" t="n">
        <v>0</v>
      </c>
      <c r="X34" s="25" t="n">
        <v>0</v>
      </c>
      <c r="Y34" s="25" t="n">
        <v>0.1</v>
      </c>
      <c r="Z34" s="25" t="n">
        <v>0</v>
      </c>
      <c r="AA34" s="25" t="n">
        <v>0.3</v>
      </c>
      <c r="AB34" s="27" t="n">
        <f aca="false">AC34-SUM(F34:AA34)</f>
        <v>0.3</v>
      </c>
      <c r="AC34" s="25" t="n">
        <v>1.5</v>
      </c>
      <c r="AD34" s="29" t="n">
        <f aca="false">SUM(F34:AA34)</f>
        <v>1.2</v>
      </c>
      <c r="AE34" s="2"/>
    </row>
    <row r="35" customFormat="false" ht="15" hidden="false" customHeight="true" outlineLevel="0" collapsed="false">
      <c r="A35" s="21"/>
      <c r="B35" s="15" t="s">
        <v>62</v>
      </c>
      <c r="C35" s="2"/>
      <c r="D35" s="2"/>
      <c r="E35" s="2"/>
      <c r="F35" s="24" t="s">
        <v>40</v>
      </c>
      <c r="G35" s="24" t="s">
        <v>40</v>
      </c>
      <c r="H35" s="25" t="n">
        <v>5.5</v>
      </c>
      <c r="I35" s="25" t="n">
        <v>0</v>
      </c>
      <c r="J35" s="25" t="n">
        <v>0</v>
      </c>
      <c r="K35" s="25" t="n">
        <v>0</v>
      </c>
      <c r="L35" s="25" t="n">
        <v>0</v>
      </c>
      <c r="M35" s="25" t="n">
        <v>0</v>
      </c>
      <c r="N35" s="25" t="n">
        <v>0</v>
      </c>
      <c r="O35" s="25" t="n">
        <v>0</v>
      </c>
      <c r="P35" s="25" t="n">
        <v>0</v>
      </c>
      <c r="Q35" s="25" t="n">
        <v>0</v>
      </c>
      <c r="R35" s="25" t="n">
        <v>0</v>
      </c>
      <c r="S35" s="25" t="n">
        <v>0</v>
      </c>
      <c r="T35" s="25" t="n">
        <v>0</v>
      </c>
      <c r="U35" s="25" t="n">
        <v>0</v>
      </c>
      <c r="V35" s="25" t="n">
        <v>0</v>
      </c>
      <c r="W35" s="25" t="n">
        <v>0</v>
      </c>
      <c r="X35" s="25" t="n">
        <v>0</v>
      </c>
      <c r="Y35" s="25" t="n">
        <v>0</v>
      </c>
      <c r="Z35" s="25" t="n">
        <v>0</v>
      </c>
      <c r="AA35" s="25" t="n">
        <v>0</v>
      </c>
      <c r="AB35" s="27" t="n">
        <f aca="false">AC35-SUM(F35:AA35)</f>
        <v>0</v>
      </c>
      <c r="AC35" s="25" t="n">
        <v>5.5</v>
      </c>
      <c r="AD35" s="29" t="n">
        <f aca="false">SUM(F35:AA35)</f>
        <v>5.5</v>
      </c>
      <c r="AE35" s="2"/>
    </row>
    <row r="36" customFormat="false" ht="15" hidden="false" customHeight="true" outlineLevel="0" collapsed="false">
      <c r="A36" s="21"/>
      <c r="B36" s="15" t="s">
        <v>80</v>
      </c>
      <c r="C36" s="2"/>
      <c r="D36" s="2"/>
      <c r="E36" s="2"/>
      <c r="F36" s="24" t="s">
        <v>40</v>
      </c>
      <c r="G36" s="24" t="s">
        <v>40</v>
      </c>
      <c r="H36" s="25" t="n">
        <v>0</v>
      </c>
      <c r="I36" s="25" t="n">
        <v>0</v>
      </c>
      <c r="J36" s="25" t="n">
        <v>0</v>
      </c>
      <c r="K36" s="25" t="n">
        <v>0</v>
      </c>
      <c r="L36" s="25" t="n">
        <v>0</v>
      </c>
      <c r="M36" s="25" t="n">
        <v>0</v>
      </c>
      <c r="N36" s="25" t="n">
        <v>0</v>
      </c>
      <c r="O36" s="25" t="n">
        <v>0</v>
      </c>
      <c r="P36" s="25" t="n">
        <v>1</v>
      </c>
      <c r="Q36" s="25" t="n">
        <v>0</v>
      </c>
      <c r="R36" s="25" t="n">
        <v>0</v>
      </c>
      <c r="S36" s="25" t="n">
        <v>0</v>
      </c>
      <c r="T36" s="25" t="n">
        <v>0</v>
      </c>
      <c r="U36" s="25" t="n">
        <v>0</v>
      </c>
      <c r="V36" s="25" t="n">
        <v>0</v>
      </c>
      <c r="W36" s="25" t="n">
        <v>0</v>
      </c>
      <c r="X36" s="25" t="n">
        <v>0</v>
      </c>
      <c r="Y36" s="25" t="n">
        <v>0</v>
      </c>
      <c r="Z36" s="25" t="n">
        <v>0</v>
      </c>
      <c r="AA36" s="25" t="n">
        <v>0</v>
      </c>
      <c r="AB36" s="27" t="n">
        <f aca="false">AC36-SUM(F36:AA36)</f>
        <v>0</v>
      </c>
      <c r="AC36" s="25" t="n">
        <v>1</v>
      </c>
      <c r="AD36" s="29" t="n">
        <f aca="false">SUM(F36:AA36)</f>
        <v>1</v>
      </c>
      <c r="AE36" s="2"/>
    </row>
    <row r="37" customFormat="false" ht="15" hidden="false" customHeight="true" outlineLevel="0" collapsed="false">
      <c r="A37" s="21"/>
      <c r="B37" s="15" t="s">
        <v>74</v>
      </c>
      <c r="C37" s="2"/>
      <c r="D37" s="2"/>
      <c r="E37" s="2"/>
      <c r="F37" s="24" t="s">
        <v>40</v>
      </c>
      <c r="G37" s="24" t="s">
        <v>40</v>
      </c>
      <c r="H37" s="25" t="n">
        <v>0</v>
      </c>
      <c r="I37" s="25" t="n">
        <v>0</v>
      </c>
      <c r="J37" s="25" t="n">
        <v>0</v>
      </c>
      <c r="K37" s="25" t="n">
        <v>0</v>
      </c>
      <c r="L37" s="25" t="n">
        <v>0</v>
      </c>
      <c r="M37" s="25" t="n">
        <v>0</v>
      </c>
      <c r="N37" s="25" t="n">
        <v>0</v>
      </c>
      <c r="O37" s="25" t="n">
        <v>0</v>
      </c>
      <c r="P37" s="25" t="n">
        <v>0</v>
      </c>
      <c r="Q37" s="25" t="n">
        <v>0</v>
      </c>
      <c r="R37" s="25" t="n">
        <v>0</v>
      </c>
      <c r="S37" s="25" t="n">
        <v>0</v>
      </c>
      <c r="T37" s="25" t="n">
        <v>0</v>
      </c>
      <c r="U37" s="25" t="n">
        <v>0</v>
      </c>
      <c r="V37" s="25" t="n">
        <v>0</v>
      </c>
      <c r="W37" s="25" t="n">
        <v>0</v>
      </c>
      <c r="X37" s="25" t="n">
        <v>0</v>
      </c>
      <c r="Y37" s="25" t="n">
        <v>0</v>
      </c>
      <c r="Z37" s="25" t="n">
        <v>0</v>
      </c>
      <c r="AA37" s="25" t="n">
        <v>0</v>
      </c>
      <c r="AB37" s="27" t="n">
        <f aca="false">AC37-SUM(F37:AA37)</f>
        <v>0</v>
      </c>
      <c r="AC37" s="25" t="n">
        <v>0</v>
      </c>
      <c r="AD37" s="29" t="n">
        <f aca="false">SUM(F37:AA37)</f>
        <v>0</v>
      </c>
      <c r="AE37" s="2"/>
    </row>
    <row r="38" customFormat="false" ht="15" hidden="false" customHeight="true" outlineLevel="0" collapsed="false">
      <c r="A38" s="21"/>
      <c r="B38" s="15" t="s">
        <v>74</v>
      </c>
      <c r="C38" s="2"/>
      <c r="D38" s="2"/>
      <c r="E38" s="2"/>
      <c r="F38" s="24" t="s">
        <v>40</v>
      </c>
      <c r="G38" s="24" t="s">
        <v>40</v>
      </c>
      <c r="H38" s="25" t="n">
        <v>0</v>
      </c>
      <c r="I38" s="25" t="n">
        <v>0</v>
      </c>
      <c r="J38" s="25" t="n">
        <v>0</v>
      </c>
      <c r="K38" s="25" t="n">
        <v>0</v>
      </c>
      <c r="L38" s="25" t="n">
        <v>0</v>
      </c>
      <c r="M38" s="25" t="n">
        <v>0</v>
      </c>
      <c r="N38" s="25" t="n">
        <v>0</v>
      </c>
      <c r="O38" s="25" t="n">
        <v>0</v>
      </c>
      <c r="P38" s="25" t="n">
        <v>0</v>
      </c>
      <c r="Q38" s="25" t="n">
        <v>0</v>
      </c>
      <c r="R38" s="25" t="n">
        <v>0</v>
      </c>
      <c r="S38" s="25" t="n">
        <v>0</v>
      </c>
      <c r="T38" s="25" t="n">
        <v>0</v>
      </c>
      <c r="U38" s="25" t="n">
        <v>0</v>
      </c>
      <c r="V38" s="25" t="n">
        <v>0</v>
      </c>
      <c r="W38" s="25" t="n">
        <v>0</v>
      </c>
      <c r="X38" s="25" t="n">
        <v>0</v>
      </c>
      <c r="Y38" s="25" t="n">
        <v>0</v>
      </c>
      <c r="Z38" s="25" t="n">
        <v>0</v>
      </c>
      <c r="AA38" s="25" t="n">
        <v>0</v>
      </c>
      <c r="AB38" s="27" t="n">
        <f aca="false">AC38-SUM(F38:AA38)</f>
        <v>0</v>
      </c>
      <c r="AC38" s="25" t="n">
        <v>0</v>
      </c>
      <c r="AD38" s="29" t="n">
        <f aca="false">SUM(F38:AA38)</f>
        <v>0</v>
      </c>
      <c r="AE38" s="2"/>
    </row>
    <row r="39" customFormat="false" ht="15" hidden="false" customHeight="true" outlineLevel="0" collapsed="false">
      <c r="A39" s="21"/>
      <c r="B39" s="15" t="s">
        <v>65</v>
      </c>
      <c r="C39" s="2"/>
      <c r="D39" s="2"/>
      <c r="E39" s="2"/>
      <c r="F39" s="32" t="s">
        <v>40</v>
      </c>
      <c r="G39" s="32" t="s">
        <v>40</v>
      </c>
      <c r="H39" s="39" t="n">
        <v>0</v>
      </c>
      <c r="I39" s="39" t="n">
        <v>0</v>
      </c>
      <c r="J39" s="39" t="n">
        <v>0</v>
      </c>
      <c r="K39" s="39" t="n">
        <v>0</v>
      </c>
      <c r="L39" s="39" t="n">
        <v>0</v>
      </c>
      <c r="M39" s="39" t="n">
        <v>0</v>
      </c>
      <c r="N39" s="39" t="n">
        <v>0</v>
      </c>
      <c r="O39" s="39" t="n">
        <v>0</v>
      </c>
      <c r="P39" s="39" t="n">
        <v>0</v>
      </c>
      <c r="Q39" s="39" t="n">
        <v>0</v>
      </c>
      <c r="R39" s="39" t="n">
        <v>0</v>
      </c>
      <c r="S39" s="39" t="n">
        <v>0</v>
      </c>
      <c r="T39" s="39" t="n">
        <v>0</v>
      </c>
      <c r="U39" s="39" t="n">
        <v>0</v>
      </c>
      <c r="V39" s="39" t="n">
        <v>0</v>
      </c>
      <c r="W39" s="39" t="n">
        <v>0</v>
      </c>
      <c r="X39" s="39" t="n">
        <v>0</v>
      </c>
      <c r="Y39" s="39" t="n">
        <v>0</v>
      </c>
      <c r="Z39" s="39" t="n">
        <v>0</v>
      </c>
      <c r="AA39" s="39" t="n">
        <v>0</v>
      </c>
      <c r="AB39" s="34" t="n">
        <f aca="false">AC39-SUM(F39:AA39)</f>
        <v>0</v>
      </c>
      <c r="AC39" s="33" t="n">
        <v>0</v>
      </c>
      <c r="AD39" s="35" t="n">
        <f aca="false">SUM(F39:AA39)</f>
        <v>0</v>
      </c>
      <c r="AE39" s="2"/>
    </row>
    <row r="40" customFormat="false" ht="3.95" hidden="false" customHeight="true" outlineLevel="0" collapsed="false">
      <c r="A40" s="21"/>
      <c r="B40" s="2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2"/>
      <c r="AE40" s="2"/>
    </row>
    <row r="41" customFormat="false" ht="15" hidden="false" customHeight="true" outlineLevel="0" collapsed="false">
      <c r="A41" s="21"/>
      <c r="B41" s="21"/>
      <c r="C41" s="20" t="s">
        <v>66</v>
      </c>
      <c r="D41" s="2"/>
      <c r="E41" s="2"/>
      <c r="F41" s="37" t="n">
        <f aca="false">SUM(F25:F39)</f>
        <v>0</v>
      </c>
      <c r="G41" s="37" t="n">
        <f aca="false">SUM(G25:G39)</f>
        <v>0</v>
      </c>
      <c r="H41" s="37" t="n">
        <f aca="false">SUM(H25:H39)</f>
        <v>5.7</v>
      </c>
      <c r="I41" s="37" t="n">
        <f aca="false">SUM(I25:I39)</f>
        <v>0.1</v>
      </c>
      <c r="J41" s="37" t="n">
        <f aca="false">SUM(J25:J39)</f>
        <v>0.1</v>
      </c>
      <c r="K41" s="37" t="n">
        <f aca="false">SUM(K25:K39)</f>
        <v>0.2</v>
      </c>
      <c r="L41" s="37" t="n">
        <f aca="false">SUM(L25:L39)</f>
        <v>0.1</v>
      </c>
      <c r="M41" s="37" t="n">
        <f aca="false">SUM(M25:M39)</f>
        <v>0.2</v>
      </c>
      <c r="N41" s="37" t="n">
        <f aca="false">SUM(N25:N39)</f>
        <v>0.1</v>
      </c>
      <c r="O41" s="37" t="n">
        <f aca="false">SUM(O25:O39)</f>
        <v>0</v>
      </c>
      <c r="P41" s="37" t="n">
        <f aca="false">SUM(P25:P39)</f>
        <v>1.1</v>
      </c>
      <c r="Q41" s="37" t="n">
        <f aca="false">SUM(Q25:Q39)</f>
        <v>0.2</v>
      </c>
      <c r="R41" s="37" t="n">
        <f aca="false">SUM(R25:R39)</f>
        <v>0.1</v>
      </c>
      <c r="S41" s="37" t="n">
        <f aca="false">SUM(S25:S39)</f>
        <v>0.1</v>
      </c>
      <c r="T41" s="37" t="n">
        <f aca="false">SUM(T25:T39)</f>
        <v>0.1</v>
      </c>
      <c r="U41" s="37" t="n">
        <f aca="false">SUM(U25:U39)</f>
        <v>0</v>
      </c>
      <c r="V41" s="37" t="n">
        <f aca="false">SUM(V25:V39)</f>
        <v>0</v>
      </c>
      <c r="W41" s="37" t="n">
        <f aca="false">SUM(W25:W39)</f>
        <v>0.1</v>
      </c>
      <c r="X41" s="37" t="n">
        <f aca="false">SUM(X25:X39)</f>
        <v>0</v>
      </c>
      <c r="Y41" s="37" t="n">
        <f aca="false">SUM(Y25:Y39)</f>
        <v>0.1</v>
      </c>
      <c r="Z41" s="37" t="n">
        <f aca="false">SUM(Z25:Z39)</f>
        <v>1.6</v>
      </c>
      <c r="AA41" s="37" t="n">
        <f aca="false">SUM(AA25:AA39)</f>
        <v>1.7</v>
      </c>
      <c r="AB41" s="37" t="n">
        <f aca="false">SUM(AB25:AB39)</f>
        <v>0.6</v>
      </c>
      <c r="AC41" s="37" t="n">
        <f aca="false">SUM(AC25:AC39)</f>
        <v>12.2</v>
      </c>
      <c r="AD41" s="37" t="n">
        <f aca="false">SUM(AD25:AD39)</f>
        <v>11.6</v>
      </c>
      <c r="AE41" s="2"/>
    </row>
    <row r="42" customFormat="false" ht="15" hidden="false" customHeight="true" outlineLevel="0" collapsed="false">
      <c r="A42" s="21"/>
      <c r="B42" s="21"/>
      <c r="C42" s="2"/>
      <c r="D42" s="2"/>
      <c r="E42" s="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"/>
    </row>
    <row r="43" customFormat="false" ht="15" hidden="false" customHeight="true" outlineLevel="0" collapsed="false">
      <c r="A43" s="40" t="s">
        <v>81</v>
      </c>
      <c r="B43" s="41"/>
      <c r="C43" s="42"/>
      <c r="D43" s="42"/>
      <c r="E43" s="42"/>
      <c r="F43" s="43" t="n">
        <f aca="false">F22-F41</f>
        <v>0</v>
      </c>
      <c r="G43" s="43" t="n">
        <f aca="false">G22-G41</f>
        <v>0</v>
      </c>
      <c r="H43" s="43" t="n">
        <f aca="false">H22-H41</f>
        <v>-5.7</v>
      </c>
      <c r="I43" s="43" t="n">
        <f aca="false">I22-I41</f>
        <v>0.5</v>
      </c>
      <c r="J43" s="43" t="n">
        <f aca="false">J22-J41</f>
        <v>-0.1</v>
      </c>
      <c r="K43" s="43" t="n">
        <f aca="false">K22-K41</f>
        <v>-0.2</v>
      </c>
      <c r="L43" s="43" t="n">
        <f aca="false">L22-L41</f>
        <v>-0.1</v>
      </c>
      <c r="M43" s="43" t="n">
        <f aca="false">M22-M41</f>
        <v>-0.2</v>
      </c>
      <c r="N43" s="43" t="n">
        <f aca="false">N22-N41</f>
        <v>-0.1</v>
      </c>
      <c r="O43" s="43" t="n">
        <f aca="false">O22-O41</f>
        <v>0</v>
      </c>
      <c r="P43" s="43" t="n">
        <f aca="false">P22-P41</f>
        <v>3.1</v>
      </c>
      <c r="Q43" s="43" t="n">
        <f aca="false">Q22-Q41</f>
        <v>7</v>
      </c>
      <c r="R43" s="43" t="n">
        <f aca="false">R22-R41</f>
        <v>1.2</v>
      </c>
      <c r="S43" s="43" t="n">
        <f aca="false">S22-S41</f>
        <v>-0.1</v>
      </c>
      <c r="T43" s="43" t="n">
        <f aca="false">T22-T41</f>
        <v>0.6</v>
      </c>
      <c r="U43" s="43" t="n">
        <f aca="false">U22-U41</f>
        <v>0</v>
      </c>
      <c r="V43" s="43" t="n">
        <f aca="false">V22-V41</f>
        <v>2.4</v>
      </c>
      <c r="W43" s="43" t="n">
        <f aca="false">W22-W41</f>
        <v>-0.1</v>
      </c>
      <c r="X43" s="43" t="n">
        <f aca="false">X22-X41</f>
        <v>0</v>
      </c>
      <c r="Y43" s="43" t="n">
        <f aca="false">Y22-Y41</f>
        <v>6.5</v>
      </c>
      <c r="Z43" s="43" t="n">
        <f aca="false">Z22-Z41</f>
        <v>-1.6</v>
      </c>
      <c r="AA43" s="43" t="n">
        <f aca="false">AA22-AA41</f>
        <v>-1.3</v>
      </c>
      <c r="AB43" s="43" t="n">
        <f aca="false">AB22-AB41</f>
        <v>-0.199999999999994</v>
      </c>
      <c r="AC43" s="43" t="n">
        <f aca="false">AC22-AC41</f>
        <v>11.6</v>
      </c>
      <c r="AD43" s="43" t="n">
        <f aca="false">AD22-AD41</f>
        <v>11.8</v>
      </c>
      <c r="AE43" s="2"/>
    </row>
    <row r="44" customFormat="false" ht="12" hidden="false" customHeight="true" outlineLevel="0" collapsed="false">
      <c r="A44" s="40"/>
      <c r="B44" s="41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2"/>
    </row>
    <row r="45" customFormat="false" ht="15" hidden="false" customHeight="true" outlineLevel="0" collapsed="false">
      <c r="A45" s="40"/>
      <c r="B45" s="20" t="s">
        <v>68</v>
      </c>
      <c r="C45" s="42"/>
      <c r="D45" s="42"/>
      <c r="E45" s="42"/>
      <c r="F45" s="33" t="n">
        <v>0</v>
      </c>
      <c r="G45" s="33" t="n">
        <v>0</v>
      </c>
      <c r="H45" s="33" t="n">
        <v>0</v>
      </c>
      <c r="I45" s="33" t="n">
        <v>0</v>
      </c>
      <c r="J45" s="33" t="n">
        <v>0</v>
      </c>
      <c r="K45" s="33" t="n">
        <v>0</v>
      </c>
      <c r="L45" s="33" t="n">
        <v>0</v>
      </c>
      <c r="M45" s="33" t="n">
        <v>0</v>
      </c>
      <c r="N45" s="33" t="n">
        <v>0</v>
      </c>
      <c r="O45" s="33" t="n">
        <v>0</v>
      </c>
      <c r="P45" s="33" t="n">
        <v>0</v>
      </c>
      <c r="Q45" s="33" t="n">
        <v>0</v>
      </c>
      <c r="R45" s="33" t="n">
        <v>0</v>
      </c>
      <c r="S45" s="33" t="n">
        <v>0</v>
      </c>
      <c r="T45" s="33" t="n">
        <v>0</v>
      </c>
      <c r="U45" s="33" t="n">
        <v>0</v>
      </c>
      <c r="V45" s="33" t="n">
        <v>0</v>
      </c>
      <c r="W45" s="33" t="n">
        <v>0</v>
      </c>
      <c r="X45" s="33" t="n">
        <v>0</v>
      </c>
      <c r="Y45" s="33" t="n">
        <v>0</v>
      </c>
      <c r="Z45" s="33" t="n">
        <v>0</v>
      </c>
      <c r="AA45" s="33" t="n">
        <v>0</v>
      </c>
      <c r="AB45" s="34" t="n">
        <f aca="false">AC45-SUM(F45:AA45)</f>
        <v>0</v>
      </c>
      <c r="AC45" s="33" t="n">
        <v>0</v>
      </c>
      <c r="AD45" s="44" t="n">
        <f aca="false">SUM(F45:AA45)</f>
        <v>0</v>
      </c>
      <c r="AE45" s="2"/>
    </row>
    <row r="46" customFormat="false" ht="12" hidden="false" customHeight="true" outlineLevel="0" collapsed="false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2"/>
    </row>
    <row r="47" customFormat="false" ht="15" hidden="false" customHeight="true" outlineLevel="0" collapsed="false">
      <c r="A47" s="40" t="s">
        <v>69</v>
      </c>
      <c r="B47" s="41"/>
      <c r="C47" s="42"/>
      <c r="D47" s="42"/>
      <c r="E47" s="42"/>
      <c r="F47" s="43" t="n">
        <f aca="false">F43-F45</f>
        <v>0</v>
      </c>
      <c r="G47" s="43" t="n">
        <f aca="false">G43-G45</f>
        <v>0</v>
      </c>
      <c r="H47" s="43" t="n">
        <f aca="false">H43-H45</f>
        <v>-5.7</v>
      </c>
      <c r="I47" s="43" t="n">
        <f aca="false">I43-I45</f>
        <v>0.5</v>
      </c>
      <c r="J47" s="43" t="n">
        <f aca="false">J43-J45</f>
        <v>-0.1</v>
      </c>
      <c r="K47" s="43" t="n">
        <f aca="false">K43-K45</f>
        <v>-0.2</v>
      </c>
      <c r="L47" s="43" t="n">
        <f aca="false">L43-L45</f>
        <v>-0.1</v>
      </c>
      <c r="M47" s="43" t="n">
        <f aca="false">M43-M45</f>
        <v>-0.2</v>
      </c>
      <c r="N47" s="43" t="n">
        <f aca="false">N43-N45</f>
        <v>-0.1</v>
      </c>
      <c r="O47" s="43" t="n">
        <f aca="false">O43-O45</f>
        <v>0</v>
      </c>
      <c r="P47" s="43" t="n">
        <f aca="false">P43-P45</f>
        <v>3.1</v>
      </c>
      <c r="Q47" s="43" t="n">
        <f aca="false">Q43-Q45</f>
        <v>7</v>
      </c>
      <c r="R47" s="43" t="n">
        <f aca="false">R43-R45</f>
        <v>1.2</v>
      </c>
      <c r="S47" s="43" t="n">
        <f aca="false">S43-S45</f>
        <v>-0.1</v>
      </c>
      <c r="T47" s="43" t="n">
        <f aca="false">T43-T45</f>
        <v>0.6</v>
      </c>
      <c r="U47" s="43" t="n">
        <f aca="false">U43-U45</f>
        <v>0</v>
      </c>
      <c r="V47" s="43" t="n">
        <f aca="false">V43-V45</f>
        <v>2.4</v>
      </c>
      <c r="W47" s="43" t="n">
        <f aca="false">W43-W45</f>
        <v>-0.1</v>
      </c>
      <c r="X47" s="43" t="n">
        <f aca="false">X43-X45</f>
        <v>0</v>
      </c>
      <c r="Y47" s="43" t="n">
        <f aca="false">Y43-Y45</f>
        <v>6.5</v>
      </c>
      <c r="Z47" s="43" t="n">
        <f aca="false">Z43-Z45</f>
        <v>-1.6</v>
      </c>
      <c r="AA47" s="43" t="n">
        <f aca="false">AA43-AA45</f>
        <v>-1.3</v>
      </c>
      <c r="AB47" s="43" t="n">
        <f aca="false">AB43-AB45</f>
        <v>-0.199999999999994</v>
      </c>
      <c r="AC47" s="43" t="n">
        <f aca="false">AC43-AC45</f>
        <v>11.6</v>
      </c>
      <c r="AD47" s="43" t="n">
        <f aca="false">AD43-AD45</f>
        <v>11.8</v>
      </c>
      <c r="AE47" s="2"/>
    </row>
    <row r="48" customFormat="false" ht="12" hidden="false" customHeight="true" outlineLevel="0" collapsed="false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2"/>
    </row>
    <row r="49" customFormat="false" ht="12" hidden="false" customHeight="true" outlineLevel="0" collapsed="false">
      <c r="A49" s="40"/>
      <c r="B49" s="41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2"/>
    </row>
    <row r="50" customFormat="false" ht="12" hidden="false" customHeight="true" outlineLevel="0" collapsed="false">
      <c r="A50" s="40"/>
      <c r="B50" s="41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2"/>
    </row>
    <row r="51" customFormat="false" ht="12" hidden="false" customHeight="true" outlineLevel="0" collapsed="false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2"/>
    </row>
    <row r="52" customFormat="false" ht="12" hidden="false" customHeight="true" outlineLevel="0" collapsed="false">
      <c r="A52" s="40"/>
      <c r="B52" s="41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5" t="n">
        <f aca="true">NOW()</f>
        <v>45926.9584544449</v>
      </c>
      <c r="AE52" s="2"/>
    </row>
    <row r="53" customFormat="false" ht="12" hidden="false" customHeight="true" outlineLevel="0" collapsed="false">
      <c r="A53" s="46" t="str">
        <f aca="true">CELL("FILENAME")</f>
        <v>'file:///mnt/12tb/@roms/datasets/enron/EDRM Enron Email Data Set v2 XML/filtered-attachments/xls/NNG_TWDAY01.xls'#$TW-Apr.</v>
      </c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7" t="n">
        <f aca="true">NOW()</f>
        <v>45926.958454445</v>
      </c>
      <c r="AE53" s="2"/>
    </row>
    <row r="54" customFormat="false" ht="3.95" hidden="false" customHeight="true" outlineLevel="0" collapsed="false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2"/>
      <c r="AE54" s="2"/>
    </row>
    <row r="55" customFormat="false" ht="14.65" hidden="false" customHeight="false" outlineLevel="0" collapsed="false">
      <c r="AD55" s="48"/>
    </row>
    <row r="56" customFormat="false" ht="14.65" hidden="false" customHeight="false" outlineLevel="0" collapsed="false">
      <c r="AD56" s="48"/>
    </row>
    <row r="57" customFormat="false" ht="12" hidden="false" customHeight="true" outlineLevel="0" collapsed="false">
      <c r="B57" s="49"/>
      <c r="C57" s="49"/>
    </row>
    <row r="58" customFormat="false" ht="12" hidden="false" customHeight="true" outlineLevel="0" collapsed="false">
      <c r="C58" s="49"/>
    </row>
    <row r="59" customFormat="false" ht="12" hidden="false" customHeight="true" outlineLevel="0" collapsed="false">
      <c r="C59" s="49"/>
    </row>
    <row r="60" customFormat="false" ht="12" hidden="false" customHeight="true" outlineLevel="0" collapsed="false"/>
    <row r="63" customFormat="false" ht="12" hidden="false" customHeight="true" outlineLevel="0" collapsed="false">
      <c r="B63" s="49"/>
      <c r="C63" s="49"/>
    </row>
    <row r="64" customFormat="false" ht="12" hidden="false" customHeight="true" outlineLevel="0" collapsed="false">
      <c r="C64" s="49"/>
    </row>
    <row r="65" customFormat="false" ht="12" hidden="false" customHeight="true" outlineLevel="0" collapsed="false">
      <c r="C65" s="49"/>
    </row>
    <row r="66" customFormat="false" ht="12" hidden="false" customHeight="true" outlineLevel="0" collapsed="false">
      <c r="C66" s="49"/>
    </row>
    <row r="67" customFormat="false" ht="14.65" hidden="false" customHeight="false" outlineLevel="0" collapsed="false">
      <c r="C67" s="49"/>
    </row>
    <row r="68" customFormat="false" ht="14.65" hidden="false" customHeight="false" outlineLevel="0" collapsed="false">
      <c r="C68" s="49"/>
    </row>
    <row r="69" customFormat="false" ht="12" hidden="false" customHeight="true" outlineLevel="0" collapsed="false">
      <c r="C69" s="49"/>
    </row>
    <row r="70" customFormat="false" ht="12" hidden="false" customHeight="true" outlineLevel="0" collapsed="false"/>
    <row r="71" customFormat="false" ht="12" hidden="false" customHeight="true" outlineLevel="0" collapsed="false"/>
    <row r="72" customFormat="false" ht="12" hidden="false" customHeight="true" outlineLevel="0" collapsed="false"/>
    <row r="73" customFormat="false" ht="12" hidden="false" customHeight="true" outlineLevel="0" collapsed="false"/>
    <row r="74" customFormat="false" ht="12" hidden="false" customHeight="true" outlineLevel="0" collapsed="false"/>
    <row r="75" customFormat="false" ht="12" hidden="false" customHeight="true" outlineLevel="0" collapsed="false"/>
    <row r="76" customFormat="false" ht="12" hidden="false" customHeight="true" outlineLevel="0" collapsed="false"/>
    <row r="77" customFormat="false" ht="12" hidden="false" customHeight="true" outlineLevel="0" collapsed="false"/>
    <row r="78" customFormat="false" ht="12" hidden="false" customHeight="true" outlineLevel="0" collapsed="false"/>
    <row r="79" customFormat="false" ht="3.95" hidden="false" customHeight="true" outlineLevel="0" collapsed="false"/>
    <row r="80" customFormat="false" ht="12" hidden="false" customHeight="true" outlineLevel="0" collapsed="false"/>
    <row r="81" customFormat="false" ht="3.95" hidden="false" customHeight="true" outlineLevel="0" collapsed="false"/>
    <row r="82" customFormat="false" ht="12" hidden="false" customHeight="true" outlineLevel="0" collapsed="false"/>
    <row r="83" customFormat="false" ht="12" hidden="false" customHeight="true" outlineLevel="0" collapsed="false"/>
    <row r="85" customFormat="false" ht="12" hidden="false" customHeight="true" outlineLevel="0" collapsed="false"/>
    <row r="88" customFormat="false" ht="12" hidden="false" customHeight="true" outlineLevel="0" collapsed="false"/>
    <row r="91" customFormat="false" ht="12" hidden="false" customHeight="true" outlineLevel="0" collapsed="false"/>
    <row r="92" customFormat="false" ht="12" hidden="false" customHeight="true" outlineLevel="0" collapsed="false"/>
    <row r="94" customFormat="false" ht="12" hidden="false" customHeight="true" outlineLevel="0" collapsed="false"/>
    <row r="96" customFormat="false" ht="12" hidden="false" customHeight="true" outlineLevel="0" collapsed="false"/>
    <row r="97" customFormat="false" ht="12" hidden="false" customHeight="true" outlineLevel="0" collapsed="false"/>
    <row r="98" customFormat="false" ht="12" hidden="false" customHeight="true" outlineLevel="0" collapsed="false"/>
    <row r="100" customFormat="false" ht="12" hidden="false" customHeight="true" outlineLevel="0" collapsed="false"/>
    <row r="104" customFormat="false" ht="12" hidden="false" customHeight="true" outlineLevel="0" collapsed="false"/>
    <row r="105" customFormat="false" ht="3.95" hidden="false" customHeight="true" outlineLevel="0" collapsed="false"/>
    <row r="107" customFormat="false" ht="6" hidden="false" customHeight="true" outlineLevel="0" collapsed="false"/>
    <row r="109" customFormat="false" ht="6" hidden="false" customHeight="true" outlineLevel="0" collapsed="false"/>
    <row r="110" customFormat="false" ht="12" hidden="false" customHeight="true" outlineLevel="0" collapsed="false"/>
    <row r="111" customFormat="false" ht="12" hidden="false" customHeight="true" outlineLevel="0" collapsed="false"/>
    <row r="112" customFormat="false" ht="12" hidden="false" customHeight="true" outlineLevel="0" collapsed="false"/>
    <row r="113" customFormat="false" ht="12" hidden="false" customHeight="true" outlineLevel="0" collapsed="false"/>
    <row r="114" customFormat="false" ht="12" hidden="false" customHeight="true" outlineLevel="0" collapsed="false"/>
    <row r="115" customFormat="false" ht="3.95" hidden="false" customHeight="true" outlineLevel="0" collapsed="false"/>
    <row r="117" customFormat="false" ht="6" hidden="false" customHeight="true" outlineLevel="0" collapsed="false"/>
    <row r="120" customFormat="false" ht="6" hidden="false" customHeight="true" outlineLevel="0" collapsed="false"/>
    <row r="123" customFormat="false" ht="6" hidden="false" customHeight="true" outlineLevel="0" collapsed="false"/>
    <row r="126" customFormat="false" ht="6" hidden="false" customHeight="true" outlineLevel="0" collapsed="false"/>
    <row r="130" customFormat="false" ht="8.1" hidden="false" customHeight="true" outlineLevel="0" collapsed="false"/>
  </sheetData>
  <mergeCells count="3">
    <mergeCell ref="A1:AD1"/>
    <mergeCell ref="A2:AD2"/>
    <mergeCell ref="A3:AD3"/>
  </mergeCells>
  <printOptions headings="false" gridLines="false" gridLinesSet="true" horizontalCentered="true" verticalCentered="false"/>
  <pageMargins left="0.25" right="0.25" top="0.7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130"/>
  <sheetViews>
    <sheetView showFormulas="false" showGridLines="false" showRowColHeaders="true" showZeros="true" rightToLeft="false" tabSelected="false" showOutlineSymbols="true" defaultGridColor="true" view="normal" topLeftCell="A7" colorId="64" zoomScale="100" zoomScaleNormal="100" zoomScalePageLayoutView="100" workbookViewId="0">
      <pane xSplit="5" ySplit="3" topLeftCell="W10" activePane="bottomRight" state="frozen"/>
      <selection pane="topLeft" activeCell="A7" activeCellId="0" sqref="A7"/>
      <selection pane="topRight" activeCell="W7" activeCellId="0" sqref="W7"/>
      <selection pane="bottomLeft" activeCell="A10" activeCellId="0" sqref="A10"/>
      <selection pane="bottomRight" activeCell="AC11" activeCellId="0" sqref="AC11 AC11"/>
    </sheetView>
  </sheetViews>
  <sheetFormatPr defaultColWidth="9.70703125" defaultRowHeight="14.65" customHeight="true" zeroHeight="false" outlineLevelRow="0" outlineLevelCol="0"/>
  <cols>
    <col collapsed="false" customWidth="true" hidden="false" outlineLevel="0" max="2" min="1" style="0" width="1.7"/>
    <col collapsed="false" customWidth="true" hidden="false" outlineLevel="0" max="4" min="3" style="0" width="15.7"/>
    <col collapsed="false" customWidth="true" hidden="false" outlineLevel="0" max="5" min="5" style="0" width="10.71"/>
    <col collapsed="false" customWidth="true" hidden="false" outlineLevel="0" max="28" min="6" style="0" width="5.71"/>
    <col collapsed="false" customWidth="true" hidden="false" outlineLevel="0" max="30" min="29" style="0" width="8.7"/>
    <col collapsed="false" customWidth="true" hidden="false" outlineLevel="0" max="36" min="35" style="0" width="2.7"/>
    <col collapsed="false" customWidth="true" hidden="false" outlineLevel="0" max="37" min="37" style="0" width="3.7"/>
    <col collapsed="false" customWidth="true" hidden="false" outlineLevel="0" max="53" min="41" style="0" width="6.7"/>
    <col collapsed="false" customWidth="true" hidden="false" outlineLevel="0" max="55" min="54" style="0" width="7.7"/>
    <col collapsed="false" customWidth="true" hidden="false" outlineLevel="0" max="56" min="56" style="0" width="2.7"/>
  </cols>
  <sheetData>
    <row r="1" customFormat="false" ht="1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2"/>
    </row>
    <row r="2" customFormat="false" ht="15" hidden="false" customHeight="true" outlineLevel="0" collapsed="false">
      <c r="A2" s="3" t="s">
        <v>168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2"/>
    </row>
    <row r="3" customFormat="false" ht="15" hidden="false" customHeight="tru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2"/>
    </row>
    <row r="4" customFormat="false" ht="12" hidden="false" customHeight="true" outlineLevel="0" collapsed="false">
      <c r="A4" s="5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6"/>
      <c r="T4" s="7"/>
      <c r="U4" s="7"/>
      <c r="V4" s="7"/>
      <c r="W4" s="7"/>
      <c r="X4" s="2"/>
      <c r="Y4" s="2"/>
      <c r="Z4" s="2"/>
      <c r="AA4" s="2"/>
      <c r="AB4" s="2"/>
      <c r="AC4" s="2"/>
      <c r="AD4" s="2"/>
      <c r="AE4" s="2"/>
    </row>
    <row r="5" customFormat="false" ht="12" hidden="false" customHeight="true" outlineLevel="0" collapsed="false">
      <c r="A5" s="5"/>
      <c r="B5" s="8"/>
      <c r="C5" s="9"/>
      <c r="D5" s="9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10"/>
      <c r="S5" s="10"/>
      <c r="T5" s="11"/>
      <c r="U5" s="12"/>
      <c r="V5" s="11"/>
      <c r="W5" s="11"/>
      <c r="X5" s="10"/>
      <c r="Y5" s="10"/>
      <c r="Z5" s="10"/>
      <c r="AA5" s="13"/>
      <c r="AB5" s="14"/>
      <c r="AC5" s="2"/>
      <c r="AD5" s="2"/>
      <c r="AE5" s="2"/>
    </row>
    <row r="6" customFormat="false" ht="12" hidden="false" customHeight="true" outlineLevel="0" collapsed="false">
      <c r="A6" s="5"/>
      <c r="B6" s="8"/>
      <c r="C6" s="9"/>
      <c r="D6" s="9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10"/>
      <c r="S6" s="10"/>
      <c r="T6" s="11"/>
      <c r="U6" s="12"/>
      <c r="V6" s="11"/>
      <c r="W6" s="11"/>
      <c r="X6" s="10"/>
      <c r="Y6" s="10"/>
      <c r="Z6" s="10"/>
      <c r="AA6" s="13"/>
      <c r="AB6" s="14"/>
      <c r="AC6" s="2"/>
      <c r="AD6" s="2"/>
      <c r="AE6" s="2"/>
    </row>
    <row r="7" customFormat="false" ht="12" hidden="false" customHeight="true" outlineLevel="0" collapsed="false">
      <c r="A7" s="5"/>
      <c r="B7" s="8"/>
      <c r="C7" s="9"/>
      <c r="D7" s="9"/>
      <c r="E7" s="2"/>
      <c r="F7" s="10" t="s">
        <v>4</v>
      </c>
      <c r="G7" s="10" t="s">
        <v>4</v>
      </c>
      <c r="H7" s="10" t="s">
        <v>4</v>
      </c>
      <c r="I7" s="10" t="s">
        <v>4</v>
      </c>
      <c r="J7" s="10" t="s">
        <v>4</v>
      </c>
      <c r="K7" s="10" t="s">
        <v>4</v>
      </c>
      <c r="L7" s="10" t="s">
        <v>4</v>
      </c>
      <c r="M7" s="10" t="s">
        <v>4</v>
      </c>
      <c r="N7" s="10" t="s">
        <v>4</v>
      </c>
      <c r="O7" s="10" t="s">
        <v>4</v>
      </c>
      <c r="P7" s="10" t="s">
        <v>4</v>
      </c>
      <c r="Q7" s="10" t="s">
        <v>4</v>
      </c>
      <c r="R7" s="10" t="s">
        <v>4</v>
      </c>
      <c r="S7" s="10" t="s">
        <v>4</v>
      </c>
      <c r="T7" s="10" t="s">
        <v>4</v>
      </c>
      <c r="U7" s="10" t="s">
        <v>4</v>
      </c>
      <c r="V7" s="10" t="s">
        <v>4</v>
      </c>
      <c r="W7" s="10" t="s">
        <v>4</v>
      </c>
      <c r="X7" s="10" t="s">
        <v>4</v>
      </c>
      <c r="Y7" s="10" t="s">
        <v>3</v>
      </c>
      <c r="Z7" s="10" t="s">
        <v>4</v>
      </c>
      <c r="AA7" s="10" t="s">
        <v>4</v>
      </c>
      <c r="AB7" s="10" t="s">
        <v>4</v>
      </c>
      <c r="AC7" s="2"/>
      <c r="AD7" s="10" t="s">
        <v>5</v>
      </c>
      <c r="AE7" s="2"/>
    </row>
    <row r="8" customFormat="false" ht="15" hidden="false" customHeight="true" outlineLevel="0" collapsed="false">
      <c r="A8" s="2"/>
      <c r="B8" s="2"/>
      <c r="C8" s="2"/>
      <c r="D8" s="2"/>
      <c r="E8" s="5"/>
      <c r="F8" s="10" t="s">
        <v>7</v>
      </c>
      <c r="G8" s="10" t="s">
        <v>8</v>
      </c>
      <c r="H8" s="10" t="s">
        <v>9</v>
      </c>
      <c r="I8" s="10" t="s">
        <v>10</v>
      </c>
      <c r="J8" s="10" t="s">
        <v>6</v>
      </c>
      <c r="K8" s="10" t="s">
        <v>7</v>
      </c>
      <c r="L8" s="10" t="s">
        <v>8</v>
      </c>
      <c r="M8" s="10" t="s">
        <v>9</v>
      </c>
      <c r="N8" s="10" t="s">
        <v>10</v>
      </c>
      <c r="O8" s="10" t="s">
        <v>6</v>
      </c>
      <c r="P8" s="10" t="s">
        <v>7</v>
      </c>
      <c r="Q8" s="10" t="s">
        <v>8</v>
      </c>
      <c r="R8" s="10" t="s">
        <v>9</v>
      </c>
      <c r="S8" s="10" t="s">
        <v>10</v>
      </c>
      <c r="T8" s="10" t="s">
        <v>6</v>
      </c>
      <c r="U8" s="10" t="s">
        <v>7</v>
      </c>
      <c r="V8" s="10" t="s">
        <v>8</v>
      </c>
      <c r="W8" s="10" t="s">
        <v>9</v>
      </c>
      <c r="X8" s="10" t="s">
        <v>10</v>
      </c>
      <c r="Y8" s="10" t="s">
        <v>6</v>
      </c>
      <c r="Z8" s="10" t="s">
        <v>7</v>
      </c>
      <c r="AA8" s="10" t="s">
        <v>8</v>
      </c>
      <c r="AB8" s="10" t="s">
        <v>9</v>
      </c>
      <c r="AC8" s="6" t="s">
        <v>169</v>
      </c>
      <c r="AD8" s="6" t="s">
        <v>170</v>
      </c>
      <c r="AE8" s="2"/>
    </row>
    <row r="9" customFormat="false" ht="15" hidden="false" customHeight="true" outlineLevel="0" collapsed="false">
      <c r="A9" s="2"/>
      <c r="B9" s="2"/>
      <c r="C9" s="15"/>
      <c r="D9" s="2"/>
      <c r="E9" s="16"/>
      <c r="F9" s="17" t="s">
        <v>171</v>
      </c>
      <c r="G9" s="17" t="s">
        <v>172</v>
      </c>
      <c r="H9" s="17" t="s">
        <v>173</v>
      </c>
      <c r="I9" s="17" t="s">
        <v>174</v>
      </c>
      <c r="J9" s="17" t="s">
        <v>175</v>
      </c>
      <c r="K9" s="17" t="s">
        <v>176</v>
      </c>
      <c r="L9" s="17" t="s">
        <v>177</v>
      </c>
      <c r="M9" s="17" t="s">
        <v>178</v>
      </c>
      <c r="N9" s="17" t="s">
        <v>179</v>
      </c>
      <c r="O9" s="17" t="s">
        <v>180</v>
      </c>
      <c r="P9" s="17" t="s">
        <v>181</v>
      </c>
      <c r="Q9" s="17" t="s">
        <v>182</v>
      </c>
      <c r="R9" s="17" t="s">
        <v>183</v>
      </c>
      <c r="S9" s="17" t="s">
        <v>184</v>
      </c>
      <c r="T9" s="17" t="s">
        <v>185</v>
      </c>
      <c r="U9" s="17" t="s">
        <v>186</v>
      </c>
      <c r="V9" s="17" t="s">
        <v>187</v>
      </c>
      <c r="W9" s="17" t="s">
        <v>188</v>
      </c>
      <c r="X9" s="17" t="s">
        <v>189</v>
      </c>
      <c r="Y9" s="17" t="s">
        <v>190</v>
      </c>
      <c r="Z9" s="17" t="s">
        <v>191</v>
      </c>
      <c r="AA9" s="17" t="s">
        <v>192</v>
      </c>
      <c r="AB9" s="17" t="s">
        <v>193</v>
      </c>
      <c r="AC9" s="18" t="s">
        <v>36</v>
      </c>
      <c r="AD9" s="19" t="s">
        <v>192</v>
      </c>
      <c r="AE9" s="2"/>
    </row>
    <row r="10" customFormat="false" ht="15" hidden="false" customHeight="true" outlineLevel="0" collapsed="false">
      <c r="A10" s="20" t="s">
        <v>37</v>
      </c>
      <c r="B10" s="21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3" t="s">
        <v>38</v>
      </c>
      <c r="AD10" s="2"/>
      <c r="AE10" s="2"/>
    </row>
    <row r="11" customFormat="false" ht="15" hidden="false" customHeight="true" outlineLevel="0" collapsed="false">
      <c r="A11" s="21"/>
      <c r="B11" s="15" t="s">
        <v>39</v>
      </c>
      <c r="C11" s="2"/>
      <c r="D11" s="2"/>
      <c r="E11" s="2"/>
      <c r="F11" s="25" t="n">
        <v>0.1</v>
      </c>
      <c r="G11" s="25" t="n">
        <v>0</v>
      </c>
      <c r="H11" s="25" t="n">
        <v>0.1</v>
      </c>
      <c r="I11" s="25" t="n">
        <v>0.2</v>
      </c>
      <c r="J11" s="25" t="n">
        <v>0</v>
      </c>
      <c r="K11" s="25" t="n">
        <v>0.2</v>
      </c>
      <c r="L11" s="25" t="n">
        <v>0</v>
      </c>
      <c r="M11" s="25" t="n">
        <v>0.3</v>
      </c>
      <c r="N11" s="26" t="n">
        <f aca="false">16.4+0.2</f>
        <v>16.6</v>
      </c>
      <c r="O11" s="25" t="n">
        <v>0.2</v>
      </c>
      <c r="P11" s="25" t="n">
        <v>0.5</v>
      </c>
      <c r="Q11" s="25" t="n">
        <v>0.2</v>
      </c>
      <c r="R11" s="25" t="n">
        <v>0</v>
      </c>
      <c r="S11" s="26" t="n">
        <f aca="false">0.4+0.1</f>
        <v>0.5</v>
      </c>
      <c r="T11" s="26" t="n">
        <f aca="false">4.1+0.7</f>
        <v>4.8</v>
      </c>
      <c r="U11" s="25" t="n">
        <v>0.2</v>
      </c>
      <c r="V11" s="26" t="n">
        <f aca="false">0.2+0.2</f>
        <v>0.4</v>
      </c>
      <c r="W11" s="25" t="n">
        <v>0</v>
      </c>
      <c r="X11" s="25" t="n">
        <v>0.5</v>
      </c>
      <c r="Y11" s="24" t="s">
        <v>40</v>
      </c>
      <c r="Z11" s="25" t="n">
        <v>0.2</v>
      </c>
      <c r="AA11" s="25" t="n">
        <v>0</v>
      </c>
      <c r="AB11" s="27" t="n">
        <f aca="false">AC11-SUM(F11:AA11)</f>
        <v>0.600000000000005</v>
      </c>
      <c r="AC11" s="28" t="n">
        <f aca="false">23.1+2.5</f>
        <v>25.6</v>
      </c>
      <c r="AD11" s="56" t="n">
        <f aca="false">SUM(F11:AA11)</f>
        <v>25</v>
      </c>
      <c r="AE11" s="2"/>
    </row>
    <row r="12" customFormat="false" ht="15" hidden="false" customHeight="true" outlineLevel="0" collapsed="false">
      <c r="A12" s="21"/>
      <c r="B12" s="15"/>
      <c r="C12" s="15" t="s">
        <v>107</v>
      </c>
      <c r="D12" s="2"/>
      <c r="E12" s="2"/>
      <c r="F12" s="25" t="n">
        <v>0</v>
      </c>
      <c r="G12" s="25" t="n">
        <v>0</v>
      </c>
      <c r="H12" s="25" t="n">
        <v>0</v>
      </c>
      <c r="I12" s="25" t="n">
        <v>0</v>
      </c>
      <c r="J12" s="25" t="n">
        <v>0</v>
      </c>
      <c r="K12" s="25" t="n">
        <v>0</v>
      </c>
      <c r="L12" s="25" t="n">
        <v>0</v>
      </c>
      <c r="M12" s="25" t="n">
        <v>0</v>
      </c>
      <c r="N12" s="25" t="n">
        <v>0</v>
      </c>
      <c r="O12" s="25" t="n">
        <v>0</v>
      </c>
      <c r="P12" s="25" t="n">
        <v>0</v>
      </c>
      <c r="Q12" s="25" t="n">
        <v>0</v>
      </c>
      <c r="R12" s="25" t="n">
        <v>0</v>
      </c>
      <c r="S12" s="25" t="n">
        <v>0</v>
      </c>
      <c r="T12" s="25" t="n">
        <v>0</v>
      </c>
      <c r="U12" s="25" t="n">
        <v>0</v>
      </c>
      <c r="V12" s="25" t="n">
        <v>0</v>
      </c>
      <c r="W12" s="25" t="n">
        <v>0.7</v>
      </c>
      <c r="X12" s="25" t="n">
        <v>12.8</v>
      </c>
      <c r="Y12" s="24" t="s">
        <v>40</v>
      </c>
      <c r="Z12" s="25" t="n">
        <v>0</v>
      </c>
      <c r="AA12" s="25" t="n">
        <v>0</v>
      </c>
      <c r="AB12" s="27" t="n">
        <f aca="false">AC12-SUM(F12:AA12)</f>
        <v>0</v>
      </c>
      <c r="AC12" s="29" t="n">
        <f aca="false">0.7+12.8</f>
        <v>13.5</v>
      </c>
      <c r="AD12" s="56" t="n">
        <f aca="false">SUM(F12:AA12)</f>
        <v>13.5</v>
      </c>
    </row>
    <row r="13" customFormat="false" ht="15" hidden="false" customHeight="true" outlineLevel="0" collapsed="false">
      <c r="A13" s="21"/>
      <c r="B13" s="15"/>
      <c r="C13" s="15" t="s">
        <v>42</v>
      </c>
      <c r="D13" s="2"/>
      <c r="E13" s="2"/>
      <c r="F13" s="25" t="n">
        <v>0</v>
      </c>
      <c r="G13" s="25" t="n">
        <v>0</v>
      </c>
      <c r="H13" s="25" t="n">
        <v>0</v>
      </c>
      <c r="I13" s="25" t="n">
        <v>0</v>
      </c>
      <c r="J13" s="25" t="n">
        <v>0.2</v>
      </c>
      <c r="K13" s="25" t="n">
        <v>0</v>
      </c>
      <c r="L13" s="25" t="n">
        <v>0.5</v>
      </c>
      <c r="M13" s="25" t="n">
        <v>0</v>
      </c>
      <c r="N13" s="25" t="n">
        <v>0</v>
      </c>
      <c r="O13" s="25" t="n">
        <v>0</v>
      </c>
      <c r="P13" s="25" t="n">
        <v>0</v>
      </c>
      <c r="Q13" s="25" t="n">
        <v>0</v>
      </c>
      <c r="R13" s="25" t="n">
        <v>0</v>
      </c>
      <c r="S13" s="25" t="n">
        <v>0</v>
      </c>
      <c r="T13" s="25" t="n">
        <v>0.8</v>
      </c>
      <c r="U13" s="25" t="n">
        <v>0.1</v>
      </c>
      <c r="V13" s="25" t="n">
        <v>0</v>
      </c>
      <c r="W13" s="25" t="n">
        <v>0</v>
      </c>
      <c r="X13" s="25" t="n">
        <v>0</v>
      </c>
      <c r="Y13" s="24" t="s">
        <v>40</v>
      </c>
      <c r="Z13" s="25" t="n">
        <v>0</v>
      </c>
      <c r="AA13" s="25" t="n">
        <v>0</v>
      </c>
      <c r="AB13" s="27" t="n">
        <f aca="false">AC13-SUM(F13:AA13)</f>
        <v>0.2</v>
      </c>
      <c r="AC13" s="25" t="n">
        <v>1.8</v>
      </c>
      <c r="AD13" s="56" t="n">
        <f aca="false">SUM(F13:AA13)</f>
        <v>1.6</v>
      </c>
      <c r="AE13" s="2"/>
    </row>
    <row r="14" customFormat="false" ht="15" hidden="false" customHeight="true" outlineLevel="0" collapsed="false">
      <c r="A14" s="21"/>
      <c r="B14" s="15" t="s">
        <v>43</v>
      </c>
      <c r="C14" s="2"/>
      <c r="D14" s="2"/>
      <c r="E14" s="2"/>
      <c r="F14" s="25" t="n">
        <v>0</v>
      </c>
      <c r="G14" s="25" t="n">
        <v>0</v>
      </c>
      <c r="H14" s="25" t="n">
        <v>0</v>
      </c>
      <c r="I14" s="25" t="n">
        <v>0</v>
      </c>
      <c r="J14" s="25" t="n">
        <v>0</v>
      </c>
      <c r="K14" s="25" t="n">
        <v>0</v>
      </c>
      <c r="L14" s="25" t="n">
        <v>0</v>
      </c>
      <c r="M14" s="25" t="n">
        <v>0</v>
      </c>
      <c r="N14" s="25" t="n">
        <v>0</v>
      </c>
      <c r="O14" s="25" t="n">
        <v>0</v>
      </c>
      <c r="P14" s="25" t="n">
        <v>0</v>
      </c>
      <c r="Q14" s="25" t="n">
        <v>0</v>
      </c>
      <c r="R14" s="25" t="n">
        <v>0</v>
      </c>
      <c r="S14" s="25" t="n">
        <v>0</v>
      </c>
      <c r="T14" s="25" t="n">
        <v>0</v>
      </c>
      <c r="U14" s="25" t="n">
        <v>0</v>
      </c>
      <c r="V14" s="25" t="n">
        <v>0</v>
      </c>
      <c r="W14" s="25" t="n">
        <v>0</v>
      </c>
      <c r="X14" s="25" t="n">
        <v>0</v>
      </c>
      <c r="Y14" s="24" t="s">
        <v>40</v>
      </c>
      <c r="Z14" s="25" t="n">
        <v>0</v>
      </c>
      <c r="AA14" s="25" t="n">
        <v>0</v>
      </c>
      <c r="AB14" s="27" t="n">
        <f aca="false">AC14-SUM(F14:AA14)</f>
        <v>0</v>
      </c>
      <c r="AC14" s="28" t="n">
        <f aca="false">5-5</f>
        <v>0</v>
      </c>
      <c r="AD14" s="56" t="n">
        <f aca="false">SUM(F14:AA14)</f>
        <v>0</v>
      </c>
      <c r="AE14" s="2"/>
    </row>
    <row r="15" customFormat="false" ht="15" hidden="false" customHeight="true" outlineLevel="0" collapsed="false">
      <c r="A15" s="21"/>
      <c r="B15" s="15" t="s">
        <v>73</v>
      </c>
      <c r="C15" s="2"/>
      <c r="D15" s="2"/>
      <c r="E15" s="2"/>
      <c r="F15" s="25" t="n">
        <v>0</v>
      </c>
      <c r="G15" s="25" t="n">
        <v>0</v>
      </c>
      <c r="H15" s="25" t="n">
        <v>0</v>
      </c>
      <c r="I15" s="25" t="n">
        <v>0</v>
      </c>
      <c r="J15" s="25" t="n">
        <v>0</v>
      </c>
      <c r="K15" s="25" t="n">
        <v>0</v>
      </c>
      <c r="L15" s="25" t="n">
        <v>0</v>
      </c>
      <c r="M15" s="25" t="n">
        <v>0</v>
      </c>
      <c r="N15" s="25" t="n">
        <v>0</v>
      </c>
      <c r="O15" s="25" t="n">
        <v>0</v>
      </c>
      <c r="P15" s="25" t="n">
        <v>0</v>
      </c>
      <c r="Q15" s="25" t="n">
        <v>0</v>
      </c>
      <c r="R15" s="25" t="n">
        <v>0</v>
      </c>
      <c r="S15" s="25" t="n">
        <v>0</v>
      </c>
      <c r="T15" s="25" t="n">
        <v>0</v>
      </c>
      <c r="U15" s="25" t="n">
        <v>0</v>
      </c>
      <c r="V15" s="25" t="n">
        <v>0</v>
      </c>
      <c r="W15" s="25" t="n">
        <v>0</v>
      </c>
      <c r="X15" s="25" t="n">
        <v>0</v>
      </c>
      <c r="Y15" s="24" t="s">
        <v>40</v>
      </c>
      <c r="Z15" s="25" t="n">
        <v>0</v>
      </c>
      <c r="AA15" s="25" t="n">
        <v>0</v>
      </c>
      <c r="AB15" s="27" t="n">
        <f aca="false">AC15-SUM(F15:AA15)</f>
        <v>3.4</v>
      </c>
      <c r="AC15" s="25" t="n">
        <v>3.4</v>
      </c>
      <c r="AD15" s="56" t="n">
        <f aca="false">SUM(F15:AA15)</f>
        <v>0</v>
      </c>
      <c r="AE15" s="2"/>
    </row>
    <row r="16" customFormat="false" ht="15" hidden="false" customHeight="true" outlineLevel="0" collapsed="false">
      <c r="A16" s="21"/>
      <c r="B16" s="15" t="s">
        <v>45</v>
      </c>
      <c r="C16" s="2"/>
      <c r="D16" s="2"/>
      <c r="E16" s="2"/>
      <c r="F16" s="25" t="n">
        <v>0</v>
      </c>
      <c r="G16" s="25" t="n">
        <v>0</v>
      </c>
      <c r="H16" s="25" t="n">
        <v>0</v>
      </c>
      <c r="I16" s="25" t="n">
        <v>0</v>
      </c>
      <c r="J16" s="25" t="n">
        <v>0</v>
      </c>
      <c r="K16" s="25" t="n">
        <v>0</v>
      </c>
      <c r="L16" s="25" t="n">
        <v>0</v>
      </c>
      <c r="M16" s="25" t="n">
        <v>0</v>
      </c>
      <c r="N16" s="25" t="n">
        <v>0</v>
      </c>
      <c r="O16" s="25" t="n">
        <v>0</v>
      </c>
      <c r="P16" s="25" t="n">
        <v>0</v>
      </c>
      <c r="Q16" s="25" t="n">
        <v>0</v>
      </c>
      <c r="R16" s="25" t="n">
        <v>0</v>
      </c>
      <c r="S16" s="25" t="n">
        <v>0</v>
      </c>
      <c r="T16" s="25" t="n">
        <v>0</v>
      </c>
      <c r="U16" s="25" t="n">
        <v>0</v>
      </c>
      <c r="V16" s="25" t="n">
        <v>0</v>
      </c>
      <c r="W16" s="25" t="n">
        <v>0</v>
      </c>
      <c r="X16" s="25" t="n">
        <v>0</v>
      </c>
      <c r="Y16" s="24" t="s">
        <v>40</v>
      </c>
      <c r="Z16" s="25" t="n">
        <v>0</v>
      </c>
      <c r="AA16" s="25" t="n">
        <v>0</v>
      </c>
      <c r="AB16" s="27" t="n">
        <f aca="false">AC16-SUM(F16:AA16)</f>
        <v>0</v>
      </c>
      <c r="AC16" s="25" t="n">
        <v>0</v>
      </c>
      <c r="AD16" s="56" t="n">
        <f aca="false">SUM(F16:AA16)</f>
        <v>0</v>
      </c>
      <c r="AE16" s="2"/>
    </row>
    <row r="17" customFormat="false" ht="15" hidden="false" customHeight="true" outlineLevel="0" collapsed="false">
      <c r="A17" s="21"/>
      <c r="B17" s="15" t="s">
        <v>108</v>
      </c>
      <c r="C17" s="2"/>
      <c r="D17" s="2"/>
      <c r="E17" s="2"/>
      <c r="F17" s="25" t="n">
        <v>0</v>
      </c>
      <c r="G17" s="25" t="n">
        <v>0</v>
      </c>
      <c r="H17" s="25" t="n">
        <v>0</v>
      </c>
      <c r="I17" s="25" t="n">
        <v>0</v>
      </c>
      <c r="J17" s="25" t="n">
        <v>0</v>
      </c>
      <c r="K17" s="25" t="n">
        <v>0</v>
      </c>
      <c r="L17" s="25" t="n">
        <v>0</v>
      </c>
      <c r="M17" s="25" t="n">
        <v>0</v>
      </c>
      <c r="N17" s="25" t="n">
        <v>0</v>
      </c>
      <c r="O17" s="25" t="n">
        <v>0</v>
      </c>
      <c r="P17" s="25" t="n">
        <v>0</v>
      </c>
      <c r="Q17" s="25" t="n">
        <v>0</v>
      </c>
      <c r="R17" s="25" t="n">
        <v>0</v>
      </c>
      <c r="S17" s="25" t="n">
        <v>0</v>
      </c>
      <c r="T17" s="25" t="n">
        <v>0</v>
      </c>
      <c r="U17" s="25" t="n">
        <v>0</v>
      </c>
      <c r="V17" s="25" t="n">
        <v>1.5</v>
      </c>
      <c r="W17" s="25" t="n">
        <v>0</v>
      </c>
      <c r="X17" s="25" t="n">
        <v>0</v>
      </c>
      <c r="Y17" s="24" t="s">
        <v>40</v>
      </c>
      <c r="Z17" s="25" t="n">
        <v>0</v>
      </c>
      <c r="AA17" s="25" t="n">
        <v>0</v>
      </c>
      <c r="AB17" s="27" t="n">
        <f aca="false">AC17-SUM(F17:AA17)</f>
        <v>0</v>
      </c>
      <c r="AC17" s="25" t="n">
        <v>1.5</v>
      </c>
      <c r="AD17" s="56" t="n">
        <f aca="false">SUM(F17:AA17)</f>
        <v>1.5</v>
      </c>
      <c r="AE17" s="2"/>
    </row>
    <row r="18" customFormat="false" ht="15" hidden="false" customHeight="true" outlineLevel="0" collapsed="false">
      <c r="A18" s="21"/>
      <c r="B18" s="15" t="s">
        <v>165</v>
      </c>
      <c r="C18" s="2"/>
      <c r="D18" s="2"/>
      <c r="E18" s="2"/>
      <c r="F18" s="25" t="n">
        <v>0</v>
      </c>
      <c r="G18" s="25" t="n">
        <v>0</v>
      </c>
      <c r="H18" s="25" t="n">
        <v>0</v>
      </c>
      <c r="I18" s="25" t="n">
        <v>0</v>
      </c>
      <c r="J18" s="25" t="n">
        <v>0</v>
      </c>
      <c r="K18" s="25" t="n">
        <v>0.1</v>
      </c>
      <c r="L18" s="25" t="n">
        <v>0</v>
      </c>
      <c r="M18" s="25" t="n">
        <v>0</v>
      </c>
      <c r="N18" s="25" t="n">
        <v>0</v>
      </c>
      <c r="O18" s="25" t="n">
        <v>0</v>
      </c>
      <c r="P18" s="25" t="n">
        <v>0</v>
      </c>
      <c r="Q18" s="25" t="n">
        <v>0</v>
      </c>
      <c r="R18" s="25" t="n">
        <v>0.1</v>
      </c>
      <c r="S18" s="25" t="n">
        <v>0</v>
      </c>
      <c r="T18" s="25" t="n">
        <v>0</v>
      </c>
      <c r="U18" s="25" t="n">
        <v>0</v>
      </c>
      <c r="V18" s="25" t="n">
        <v>0</v>
      </c>
      <c r="W18" s="25" t="n">
        <v>0</v>
      </c>
      <c r="X18" s="25" t="n">
        <v>0</v>
      </c>
      <c r="Y18" s="24" t="s">
        <v>40</v>
      </c>
      <c r="Z18" s="25" t="n">
        <v>0</v>
      </c>
      <c r="AA18" s="25" t="n">
        <v>0</v>
      </c>
      <c r="AB18" s="27" t="n">
        <f aca="false">AC18-SUM(F18:AA18)</f>
        <v>0</v>
      </c>
      <c r="AC18" s="25" t="n">
        <v>0.2</v>
      </c>
      <c r="AD18" s="56" t="n">
        <f aca="false">SUM(F18:AA18)</f>
        <v>0.2</v>
      </c>
      <c r="AE18" s="2"/>
    </row>
    <row r="19" customFormat="false" ht="15" hidden="false" customHeight="true" outlineLevel="0" collapsed="false">
      <c r="A19" s="21"/>
      <c r="B19" s="15" t="s">
        <v>48</v>
      </c>
      <c r="C19" s="2"/>
      <c r="D19" s="2"/>
      <c r="E19" s="2"/>
      <c r="F19" s="25" t="n">
        <v>0</v>
      </c>
      <c r="G19" s="25" t="n">
        <v>0</v>
      </c>
      <c r="H19" s="25" t="n">
        <v>0</v>
      </c>
      <c r="I19" s="25" t="n">
        <v>0</v>
      </c>
      <c r="J19" s="25" t="n">
        <v>0</v>
      </c>
      <c r="K19" s="25" t="n">
        <v>0</v>
      </c>
      <c r="L19" s="25" t="n">
        <v>0</v>
      </c>
      <c r="M19" s="25" t="n">
        <v>0</v>
      </c>
      <c r="N19" s="25" t="n">
        <v>0</v>
      </c>
      <c r="O19" s="25" t="n">
        <v>0</v>
      </c>
      <c r="P19" s="25" t="n">
        <v>0</v>
      </c>
      <c r="Q19" s="25" t="n">
        <v>0</v>
      </c>
      <c r="R19" s="25" t="n">
        <v>0</v>
      </c>
      <c r="S19" s="25" t="n">
        <v>0</v>
      </c>
      <c r="T19" s="25" t="n">
        <f aca="false">0.3-0.3</f>
        <v>0</v>
      </c>
      <c r="U19" s="25" t="n">
        <v>0</v>
      </c>
      <c r="V19" s="25" t="n">
        <v>0</v>
      </c>
      <c r="W19" s="25" t="n">
        <v>0</v>
      </c>
      <c r="X19" s="25" t="n">
        <v>0</v>
      </c>
      <c r="Y19" s="24" t="s">
        <v>40</v>
      </c>
      <c r="Z19" s="25" t="n">
        <v>0</v>
      </c>
      <c r="AA19" s="25" t="n">
        <v>0</v>
      </c>
      <c r="AB19" s="27" t="n">
        <f aca="false">AC19-SUM(F19:AA19)</f>
        <v>0.1</v>
      </c>
      <c r="AC19" s="25" t="n">
        <v>0.1</v>
      </c>
      <c r="AD19" s="56" t="n">
        <f aca="false">SUM(F19:AA19)</f>
        <v>0</v>
      </c>
      <c r="AE19" s="2"/>
    </row>
    <row r="20" customFormat="false" ht="15" hidden="false" customHeight="true" outlineLevel="0" collapsed="false">
      <c r="A20" s="21"/>
      <c r="B20" s="15" t="s">
        <v>65</v>
      </c>
      <c r="C20" s="2"/>
      <c r="D20" s="2"/>
      <c r="E20" s="2"/>
      <c r="F20" s="33" t="n">
        <v>0</v>
      </c>
      <c r="G20" s="33" t="n">
        <v>0</v>
      </c>
      <c r="H20" s="33" t="n">
        <v>0</v>
      </c>
      <c r="I20" s="33" t="n">
        <v>0</v>
      </c>
      <c r="J20" s="33" t="n">
        <v>0</v>
      </c>
      <c r="K20" s="33" t="n">
        <v>0</v>
      </c>
      <c r="L20" s="33" t="n">
        <v>0</v>
      </c>
      <c r="M20" s="33" t="n">
        <v>0</v>
      </c>
      <c r="N20" s="33" t="n">
        <v>0</v>
      </c>
      <c r="O20" s="33" t="n">
        <v>0</v>
      </c>
      <c r="P20" s="33" t="n">
        <v>0</v>
      </c>
      <c r="Q20" s="33" t="n">
        <v>0</v>
      </c>
      <c r="R20" s="33" t="n">
        <v>0</v>
      </c>
      <c r="S20" s="33" t="n">
        <v>0</v>
      </c>
      <c r="T20" s="33" t="n">
        <v>0</v>
      </c>
      <c r="U20" s="33" t="n">
        <v>0</v>
      </c>
      <c r="V20" s="33" t="n">
        <v>0</v>
      </c>
      <c r="W20" s="33" t="n">
        <v>0</v>
      </c>
      <c r="X20" s="33" t="n">
        <v>0</v>
      </c>
      <c r="Y20" s="32" t="s">
        <v>40</v>
      </c>
      <c r="Z20" s="33" t="n">
        <v>0</v>
      </c>
      <c r="AA20" s="33" t="n">
        <v>0</v>
      </c>
      <c r="AB20" s="34" t="n">
        <f aca="false">AC20-SUM(F20:AA20)</f>
        <v>0</v>
      </c>
      <c r="AC20" s="33" t="n">
        <v>0</v>
      </c>
      <c r="AD20" s="44" t="n">
        <f aca="false">SUM(F20:AA20)</f>
        <v>0</v>
      </c>
      <c r="AE20" s="2"/>
    </row>
    <row r="21" customFormat="false" ht="3.95" hidden="false" customHeight="true" outlineLevel="0" collapsed="false">
      <c r="A21" s="21"/>
      <c r="B21" s="21"/>
      <c r="C21" s="2"/>
      <c r="D21" s="2"/>
      <c r="E21" s="2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22"/>
      <c r="AE21" s="2"/>
    </row>
    <row r="22" customFormat="false" ht="15" hidden="false" customHeight="true" outlineLevel="0" collapsed="false">
      <c r="A22" s="21"/>
      <c r="B22" s="21"/>
      <c r="C22" s="20" t="s">
        <v>50</v>
      </c>
      <c r="D22" s="2"/>
      <c r="E22" s="2"/>
      <c r="F22" s="37" t="n">
        <f aca="false">SUM(F11:F20)</f>
        <v>0.1</v>
      </c>
      <c r="G22" s="37" t="n">
        <f aca="false">SUM(G11:G20)</f>
        <v>0</v>
      </c>
      <c r="H22" s="37" t="n">
        <f aca="false">SUM(H11:H20)</f>
        <v>0.1</v>
      </c>
      <c r="I22" s="37" t="n">
        <f aca="false">SUM(I11:I20)</f>
        <v>0.2</v>
      </c>
      <c r="J22" s="37" t="n">
        <f aca="false">SUM(J11:J20)</f>
        <v>0.2</v>
      </c>
      <c r="K22" s="37" t="n">
        <f aca="false">SUM(K11:K20)</f>
        <v>0.3</v>
      </c>
      <c r="L22" s="37" t="n">
        <f aca="false">SUM(L11:L20)</f>
        <v>0.5</v>
      </c>
      <c r="M22" s="37" t="n">
        <f aca="false">SUM(M11:M20)</f>
        <v>0.3</v>
      </c>
      <c r="N22" s="37" t="n">
        <f aca="false">SUM(N11:N20)</f>
        <v>16.6</v>
      </c>
      <c r="O22" s="37" t="n">
        <f aca="false">SUM(O11:O20)</f>
        <v>0.2</v>
      </c>
      <c r="P22" s="37" t="n">
        <f aca="false">SUM(P11:P20)</f>
        <v>0.5</v>
      </c>
      <c r="Q22" s="37" t="n">
        <f aca="false">SUM(Q11:Q20)</f>
        <v>0.2</v>
      </c>
      <c r="R22" s="37" t="n">
        <f aca="false">SUM(R11:R20)</f>
        <v>0.1</v>
      </c>
      <c r="S22" s="37" t="n">
        <f aca="false">SUM(S11:S20)</f>
        <v>0.5</v>
      </c>
      <c r="T22" s="37" t="n">
        <f aca="false">SUM(T11:T20)</f>
        <v>5.6</v>
      </c>
      <c r="U22" s="37" t="n">
        <f aca="false">SUM(U11:U20)</f>
        <v>0.3</v>
      </c>
      <c r="V22" s="37" t="n">
        <f aca="false">SUM(V11:V20)</f>
        <v>1.9</v>
      </c>
      <c r="W22" s="37" t="n">
        <f aca="false">SUM(W11:W20)</f>
        <v>0.7</v>
      </c>
      <c r="X22" s="37" t="n">
        <f aca="false">SUM(X11:X20)</f>
        <v>13.3</v>
      </c>
      <c r="Y22" s="37" t="n">
        <f aca="false">SUM(Y11:Y20)</f>
        <v>0</v>
      </c>
      <c r="Z22" s="37" t="n">
        <f aca="false">SUM(Z11:Z20)</f>
        <v>0.2</v>
      </c>
      <c r="AA22" s="37" t="n">
        <f aca="false">SUM(AA11:AA20)</f>
        <v>0</v>
      </c>
      <c r="AB22" s="37" t="n">
        <f aca="false">SUM(AB11:AB20)</f>
        <v>4.3</v>
      </c>
      <c r="AC22" s="37" t="n">
        <f aca="false">SUM(AC11:AC20)</f>
        <v>46.1</v>
      </c>
      <c r="AD22" s="37" t="n">
        <f aca="false">SUM(AD11:AD20)</f>
        <v>41.8</v>
      </c>
      <c r="AE22" s="2"/>
    </row>
    <row r="23" customFormat="false" ht="15" hidden="false" customHeight="true" outlineLevel="0" collapsed="false">
      <c r="A23" s="21"/>
      <c r="B23" s="2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2"/>
      <c r="AE23" s="2"/>
    </row>
    <row r="24" customFormat="false" ht="15" hidden="false" customHeight="true" outlineLevel="0" collapsed="false">
      <c r="A24" s="20" t="s">
        <v>51</v>
      </c>
      <c r="B24" s="21"/>
      <c r="C24" s="2"/>
      <c r="D24" s="2"/>
      <c r="E24" s="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"/>
    </row>
    <row r="25" customFormat="false" ht="15" hidden="false" customHeight="true" outlineLevel="0" collapsed="false">
      <c r="A25" s="21"/>
      <c r="B25" s="15" t="s">
        <v>52</v>
      </c>
      <c r="C25" s="2"/>
      <c r="D25" s="2"/>
      <c r="E25" s="2"/>
      <c r="F25" s="25" t="n">
        <v>0.3</v>
      </c>
      <c r="G25" s="25" t="n">
        <v>0</v>
      </c>
      <c r="H25" s="25" t="n">
        <v>0</v>
      </c>
      <c r="I25" s="25" t="n">
        <v>0</v>
      </c>
      <c r="J25" s="25" t="n">
        <v>0</v>
      </c>
      <c r="K25" s="25" t="n">
        <v>0</v>
      </c>
      <c r="L25" s="25" t="n">
        <v>0</v>
      </c>
      <c r="M25" s="25" t="n">
        <v>0</v>
      </c>
      <c r="N25" s="25" t="n">
        <v>0</v>
      </c>
      <c r="O25" s="25" t="n">
        <v>0</v>
      </c>
      <c r="P25" s="25" t="n">
        <v>0</v>
      </c>
      <c r="Q25" s="25" t="n">
        <v>0</v>
      </c>
      <c r="R25" s="25" t="n">
        <v>0</v>
      </c>
      <c r="S25" s="25" t="n">
        <v>0</v>
      </c>
      <c r="T25" s="25" t="n">
        <v>1.4</v>
      </c>
      <c r="U25" s="25" t="n">
        <v>0</v>
      </c>
      <c r="V25" s="25" t="n">
        <v>0</v>
      </c>
      <c r="W25" s="25" t="n">
        <v>0</v>
      </c>
      <c r="X25" s="25" t="n">
        <v>0</v>
      </c>
      <c r="Y25" s="24" t="s">
        <v>40</v>
      </c>
      <c r="Z25" s="25" t="n">
        <v>0</v>
      </c>
      <c r="AA25" s="25" t="n">
        <v>0</v>
      </c>
      <c r="AB25" s="27" t="n">
        <f aca="false">AC25-SUM(F25:AA25)</f>
        <v>0</v>
      </c>
      <c r="AC25" s="25" t="n">
        <v>1.7</v>
      </c>
      <c r="AD25" s="56" t="n">
        <f aca="false">SUM(F25:AA25)</f>
        <v>1.7</v>
      </c>
      <c r="AE25" s="2"/>
    </row>
    <row r="26" customFormat="false" ht="15" hidden="false" customHeight="true" outlineLevel="0" collapsed="false">
      <c r="A26" s="21"/>
      <c r="B26" s="15"/>
      <c r="C26" s="15" t="s">
        <v>53</v>
      </c>
      <c r="D26" s="2"/>
      <c r="E26" s="2"/>
      <c r="F26" s="25" t="n">
        <v>0</v>
      </c>
      <c r="G26" s="25" t="n">
        <v>0</v>
      </c>
      <c r="H26" s="25" t="n">
        <v>0</v>
      </c>
      <c r="I26" s="25" t="n">
        <v>0</v>
      </c>
      <c r="J26" s="25" t="n">
        <v>0</v>
      </c>
      <c r="K26" s="25" t="n">
        <v>0</v>
      </c>
      <c r="L26" s="25" t="n">
        <v>0</v>
      </c>
      <c r="M26" s="25" t="n">
        <v>0</v>
      </c>
      <c r="N26" s="25" t="n">
        <v>0</v>
      </c>
      <c r="O26" s="25" t="n">
        <v>0</v>
      </c>
      <c r="P26" s="25" t="n">
        <v>0</v>
      </c>
      <c r="Q26" s="25" t="n">
        <v>0</v>
      </c>
      <c r="R26" s="25" t="n">
        <v>0</v>
      </c>
      <c r="S26" s="25" t="n">
        <v>0</v>
      </c>
      <c r="T26" s="25" t="n">
        <v>0</v>
      </c>
      <c r="U26" s="25" t="n">
        <v>0</v>
      </c>
      <c r="V26" s="25" t="n">
        <v>0</v>
      </c>
      <c r="W26" s="25" t="n">
        <v>0</v>
      </c>
      <c r="X26" s="25" t="n">
        <v>0</v>
      </c>
      <c r="Y26" s="24" t="s">
        <v>40</v>
      </c>
      <c r="Z26" s="25" t="n">
        <v>0</v>
      </c>
      <c r="AA26" s="25" t="n">
        <v>0</v>
      </c>
      <c r="AB26" s="27" t="n">
        <f aca="false">AC26-SUM(F26:AA26)</f>
        <v>0</v>
      </c>
      <c r="AC26" s="28" t="n">
        <f aca="false">0.4-0.4</f>
        <v>0</v>
      </c>
      <c r="AD26" s="56" t="n">
        <f aca="false">SUM(F26:AA26)</f>
        <v>0</v>
      </c>
      <c r="AE26" s="2"/>
    </row>
    <row r="27" customFormat="false" ht="15" hidden="false" customHeight="true" outlineLevel="0" collapsed="false">
      <c r="A27" s="21"/>
      <c r="B27" s="15"/>
      <c r="C27" s="15" t="s">
        <v>54</v>
      </c>
      <c r="D27" s="2"/>
      <c r="E27" s="2"/>
      <c r="F27" s="25" t="n">
        <v>0</v>
      </c>
      <c r="G27" s="25" t="n">
        <v>0</v>
      </c>
      <c r="H27" s="25" t="n">
        <v>0</v>
      </c>
      <c r="I27" s="25" t="n">
        <v>0</v>
      </c>
      <c r="J27" s="25" t="n">
        <v>0</v>
      </c>
      <c r="K27" s="25" t="n">
        <v>0</v>
      </c>
      <c r="L27" s="25" t="n">
        <v>0</v>
      </c>
      <c r="M27" s="25" t="n">
        <v>0</v>
      </c>
      <c r="N27" s="25" t="n">
        <v>0</v>
      </c>
      <c r="O27" s="25" t="n">
        <v>0</v>
      </c>
      <c r="P27" s="25" t="n">
        <v>0</v>
      </c>
      <c r="Q27" s="25" t="n">
        <v>0</v>
      </c>
      <c r="R27" s="25" t="n">
        <v>0</v>
      </c>
      <c r="S27" s="25" t="n">
        <v>0</v>
      </c>
      <c r="T27" s="25" t="n">
        <v>0</v>
      </c>
      <c r="U27" s="25" t="n">
        <v>0</v>
      </c>
      <c r="V27" s="25" t="n">
        <v>0</v>
      </c>
      <c r="W27" s="25" t="n">
        <v>0</v>
      </c>
      <c r="X27" s="25" t="n">
        <v>0</v>
      </c>
      <c r="Y27" s="24" t="s">
        <v>40</v>
      </c>
      <c r="Z27" s="25" t="n">
        <v>0</v>
      </c>
      <c r="AA27" s="25" t="n">
        <v>0</v>
      </c>
      <c r="AB27" s="27" t="n">
        <f aca="false">AC27-SUM(F27:AA27)</f>
        <v>0</v>
      </c>
      <c r="AC27" s="25" t="n">
        <v>0</v>
      </c>
      <c r="AD27" s="56" t="n">
        <f aca="false">SUM(F27:AA27)</f>
        <v>0</v>
      </c>
      <c r="AE27" s="2"/>
    </row>
    <row r="28" customFormat="false" ht="15" hidden="false" customHeight="true" outlineLevel="0" collapsed="false">
      <c r="A28" s="21"/>
      <c r="B28" s="15"/>
      <c r="C28" s="15" t="s">
        <v>55</v>
      </c>
      <c r="D28" s="2"/>
      <c r="E28" s="2"/>
      <c r="F28" s="25" t="n">
        <v>0</v>
      </c>
      <c r="G28" s="25" t="n">
        <v>0</v>
      </c>
      <c r="H28" s="25" t="n">
        <v>0</v>
      </c>
      <c r="I28" s="25" t="n">
        <v>0</v>
      </c>
      <c r="J28" s="25" t="n">
        <v>0</v>
      </c>
      <c r="K28" s="25" t="n">
        <v>0</v>
      </c>
      <c r="L28" s="25" t="n">
        <v>0</v>
      </c>
      <c r="M28" s="25" t="n">
        <v>0</v>
      </c>
      <c r="N28" s="26" t="n">
        <f aca="false">0+0.2</f>
        <v>0.2</v>
      </c>
      <c r="O28" s="25" t="n">
        <v>0</v>
      </c>
      <c r="P28" s="25" t="n">
        <v>0</v>
      </c>
      <c r="Q28" s="25" t="n">
        <v>0</v>
      </c>
      <c r="R28" s="25" t="n">
        <v>0</v>
      </c>
      <c r="S28" s="26" t="n">
        <f aca="false">0.1+0.1</f>
        <v>0.2</v>
      </c>
      <c r="T28" s="26" t="n">
        <f aca="false">2.4+0.7</f>
        <v>3.1</v>
      </c>
      <c r="U28" s="25" t="n">
        <v>0</v>
      </c>
      <c r="V28" s="26" t="n">
        <f aca="false">0.8+0.2</f>
        <v>1</v>
      </c>
      <c r="W28" s="25" t="n">
        <v>0.6</v>
      </c>
      <c r="X28" s="28" t="n">
        <f aca="false">0.6+0.2</f>
        <v>0.8</v>
      </c>
      <c r="Y28" s="24" t="s">
        <v>40</v>
      </c>
      <c r="Z28" s="25" t="n">
        <v>0</v>
      </c>
      <c r="AA28" s="28" t="n">
        <v>-0.2</v>
      </c>
      <c r="AB28" s="27" t="n">
        <f aca="false">AC28-SUM(F28:AA28)</f>
        <v>0.300000000000001</v>
      </c>
      <c r="AC28" s="25" t="n">
        <v>6</v>
      </c>
      <c r="AD28" s="56" t="n">
        <f aca="false">SUM(F28:AA28)</f>
        <v>5.7</v>
      </c>
      <c r="AE28" s="2"/>
    </row>
    <row r="29" customFormat="false" ht="15" hidden="false" customHeight="true" outlineLevel="0" collapsed="false">
      <c r="A29" s="21"/>
      <c r="B29" s="15" t="s">
        <v>56</v>
      </c>
      <c r="C29" s="2"/>
      <c r="D29" s="2"/>
      <c r="E29" s="2"/>
      <c r="F29" s="25" t="n">
        <v>0</v>
      </c>
      <c r="G29" s="25" t="n">
        <v>0</v>
      </c>
      <c r="H29" s="25" t="n">
        <v>0</v>
      </c>
      <c r="I29" s="25" t="n">
        <v>0</v>
      </c>
      <c r="J29" s="25" t="n">
        <v>0</v>
      </c>
      <c r="K29" s="25" t="n">
        <v>0</v>
      </c>
      <c r="L29" s="25" t="n">
        <v>0</v>
      </c>
      <c r="M29" s="25" t="n">
        <v>0</v>
      </c>
      <c r="N29" s="25" t="n">
        <v>0</v>
      </c>
      <c r="O29" s="25" t="n">
        <v>0</v>
      </c>
      <c r="P29" s="25" t="n">
        <v>0</v>
      </c>
      <c r="Q29" s="25" t="n">
        <v>0</v>
      </c>
      <c r="R29" s="25" t="n">
        <v>0</v>
      </c>
      <c r="S29" s="25" t="n">
        <v>0</v>
      </c>
      <c r="T29" s="25" t="n">
        <v>0</v>
      </c>
      <c r="U29" s="25" t="n">
        <v>0</v>
      </c>
      <c r="V29" s="25" t="n">
        <v>0</v>
      </c>
      <c r="W29" s="25" t="n">
        <v>0</v>
      </c>
      <c r="X29" s="25" t="n">
        <v>0</v>
      </c>
      <c r="Y29" s="24" t="s">
        <v>40</v>
      </c>
      <c r="Z29" s="25" t="n">
        <v>0</v>
      </c>
      <c r="AA29" s="25" t="n">
        <v>0</v>
      </c>
      <c r="AB29" s="27" t="n">
        <f aca="false">AC29-SUM(F29:AA29)</f>
        <v>0</v>
      </c>
      <c r="AC29" s="25" t="n">
        <v>0</v>
      </c>
      <c r="AD29" s="56" t="n">
        <f aca="false">SUM(F29:AA29)</f>
        <v>0</v>
      </c>
      <c r="AE29" s="2"/>
    </row>
    <row r="30" customFormat="false" ht="15" hidden="false" customHeight="true" outlineLevel="0" collapsed="false">
      <c r="A30" s="21"/>
      <c r="B30" s="15" t="s">
        <v>57</v>
      </c>
      <c r="C30" s="2"/>
      <c r="D30" s="2"/>
      <c r="E30" s="2"/>
      <c r="F30" s="25" t="n">
        <v>0.3</v>
      </c>
      <c r="G30" s="25" t="n">
        <v>0.1</v>
      </c>
      <c r="H30" s="25" t="n">
        <v>0.1</v>
      </c>
      <c r="I30" s="25" t="n">
        <v>0</v>
      </c>
      <c r="J30" s="25" t="n">
        <v>0.1</v>
      </c>
      <c r="K30" s="25" t="n">
        <v>0</v>
      </c>
      <c r="L30" s="25" t="n">
        <v>0.1</v>
      </c>
      <c r="M30" s="25" t="n">
        <v>0</v>
      </c>
      <c r="N30" s="25" t="n">
        <v>0.1</v>
      </c>
      <c r="O30" s="25" t="n">
        <v>1.1</v>
      </c>
      <c r="P30" s="25" t="n">
        <v>0.2</v>
      </c>
      <c r="Q30" s="25" t="n">
        <v>0.2</v>
      </c>
      <c r="R30" s="25" t="n">
        <v>0.3</v>
      </c>
      <c r="S30" s="25" t="n">
        <v>0.1</v>
      </c>
      <c r="T30" s="25" t="n">
        <v>0.3</v>
      </c>
      <c r="U30" s="25" t="n">
        <v>0.3</v>
      </c>
      <c r="V30" s="25" t="n">
        <v>0.2</v>
      </c>
      <c r="W30" s="25" t="n">
        <v>0.1</v>
      </c>
      <c r="X30" s="25" t="n">
        <v>0.1</v>
      </c>
      <c r="Y30" s="24" t="s">
        <v>40</v>
      </c>
      <c r="Z30" s="25" t="n">
        <v>0.4</v>
      </c>
      <c r="AA30" s="25" t="n">
        <v>0.2</v>
      </c>
      <c r="AB30" s="27" t="n">
        <f aca="false">AC30-SUM(F30:AA30)</f>
        <v>0</v>
      </c>
      <c r="AC30" s="25" t="n">
        <v>4.3</v>
      </c>
      <c r="AD30" s="56" t="n">
        <f aca="false">SUM(F30:AA30)</f>
        <v>4.3</v>
      </c>
      <c r="AE30" s="2"/>
    </row>
    <row r="31" customFormat="false" ht="15" hidden="false" customHeight="true" outlineLevel="0" collapsed="false">
      <c r="A31" s="21"/>
      <c r="B31" s="15"/>
      <c r="C31" s="15" t="s">
        <v>58</v>
      </c>
      <c r="D31" s="2"/>
      <c r="E31" s="5"/>
      <c r="F31" s="25" t="n">
        <v>0</v>
      </c>
      <c r="G31" s="25" t="n">
        <v>0</v>
      </c>
      <c r="H31" s="25" t="n">
        <v>0</v>
      </c>
      <c r="I31" s="25" t="n">
        <v>0</v>
      </c>
      <c r="J31" s="25" t="n">
        <v>0</v>
      </c>
      <c r="K31" s="25" t="n">
        <v>0</v>
      </c>
      <c r="L31" s="25" t="n">
        <v>0</v>
      </c>
      <c r="M31" s="25" t="n">
        <v>0</v>
      </c>
      <c r="N31" s="25" t="n">
        <v>0</v>
      </c>
      <c r="O31" s="25" t="n">
        <v>0</v>
      </c>
      <c r="P31" s="25" t="n">
        <v>0</v>
      </c>
      <c r="Q31" s="25" t="n">
        <v>0</v>
      </c>
      <c r="R31" s="25" t="n">
        <v>0</v>
      </c>
      <c r="S31" s="25" t="n">
        <v>0</v>
      </c>
      <c r="T31" s="25" t="n">
        <v>0</v>
      </c>
      <c r="U31" s="25" t="n">
        <v>0</v>
      </c>
      <c r="V31" s="25" t="n">
        <v>0</v>
      </c>
      <c r="W31" s="25" t="n">
        <v>0</v>
      </c>
      <c r="X31" s="25" t="n">
        <v>0</v>
      </c>
      <c r="Y31" s="24" t="s">
        <v>40</v>
      </c>
      <c r="Z31" s="25" t="n">
        <v>0</v>
      </c>
      <c r="AA31" s="25" t="n">
        <v>0</v>
      </c>
      <c r="AB31" s="27" t="n">
        <f aca="false">AC31-SUM(F31:AA31)</f>
        <v>0</v>
      </c>
      <c r="AC31" s="25" t="n">
        <v>0</v>
      </c>
      <c r="AD31" s="56" t="n">
        <f aca="false">SUM(F31:AA31)</f>
        <v>0</v>
      </c>
      <c r="AE31" s="2"/>
    </row>
    <row r="32" customFormat="false" ht="15" hidden="false" customHeight="true" outlineLevel="0" collapsed="false">
      <c r="A32" s="21"/>
      <c r="B32" s="15"/>
      <c r="C32" s="15" t="s">
        <v>136</v>
      </c>
      <c r="D32" s="2"/>
      <c r="E32" s="2"/>
      <c r="F32" s="25" t="n">
        <v>0</v>
      </c>
      <c r="G32" s="25" t="n">
        <v>0</v>
      </c>
      <c r="H32" s="25" t="n">
        <v>0</v>
      </c>
      <c r="I32" s="25" t="n">
        <v>0</v>
      </c>
      <c r="J32" s="25" t="n">
        <v>0</v>
      </c>
      <c r="K32" s="25" t="n">
        <v>0</v>
      </c>
      <c r="L32" s="25" t="n">
        <v>0</v>
      </c>
      <c r="M32" s="25" t="n">
        <v>0</v>
      </c>
      <c r="N32" s="25" t="n">
        <v>0</v>
      </c>
      <c r="O32" s="25" t="n">
        <v>0</v>
      </c>
      <c r="P32" s="25" t="n">
        <v>0</v>
      </c>
      <c r="Q32" s="25" t="n">
        <v>0</v>
      </c>
      <c r="R32" s="25" t="n">
        <v>0</v>
      </c>
      <c r="S32" s="25" t="n">
        <v>0</v>
      </c>
      <c r="T32" s="25" t="n">
        <v>0</v>
      </c>
      <c r="U32" s="25" t="n">
        <v>0</v>
      </c>
      <c r="V32" s="25" t="n">
        <v>0</v>
      </c>
      <c r="W32" s="25" t="n">
        <v>0</v>
      </c>
      <c r="X32" s="25" t="n">
        <v>0</v>
      </c>
      <c r="Y32" s="24" t="s">
        <v>40</v>
      </c>
      <c r="Z32" s="25" t="n">
        <v>0</v>
      </c>
      <c r="AA32" s="25" t="n">
        <v>0</v>
      </c>
      <c r="AB32" s="27" t="n">
        <f aca="false">AC32-SUM(F32:AA32)</f>
        <v>0</v>
      </c>
      <c r="AC32" s="25" t="n">
        <v>0</v>
      </c>
      <c r="AD32" s="56" t="n">
        <f aca="false">SUM(F32:AA32)</f>
        <v>0</v>
      </c>
      <c r="AE32" s="2"/>
    </row>
    <row r="33" customFormat="false" ht="15" hidden="false" customHeight="true" outlineLevel="0" collapsed="false">
      <c r="A33" s="21"/>
      <c r="B33" s="15" t="s">
        <v>60</v>
      </c>
      <c r="C33" s="2"/>
      <c r="D33" s="2"/>
      <c r="E33" s="2"/>
      <c r="F33" s="25" t="n">
        <v>0</v>
      </c>
      <c r="G33" s="25" t="n">
        <v>0</v>
      </c>
      <c r="H33" s="25" t="n">
        <v>0.2</v>
      </c>
      <c r="I33" s="25" t="n">
        <v>0.1</v>
      </c>
      <c r="J33" s="25" t="n">
        <v>0.1</v>
      </c>
      <c r="K33" s="25" t="n">
        <v>0</v>
      </c>
      <c r="L33" s="25" t="n">
        <v>0.4</v>
      </c>
      <c r="M33" s="25" t="n">
        <v>0</v>
      </c>
      <c r="N33" s="25" t="n">
        <v>0</v>
      </c>
      <c r="O33" s="25" t="n">
        <v>0.1</v>
      </c>
      <c r="P33" s="25" t="n">
        <v>0.2</v>
      </c>
      <c r="Q33" s="25" t="n">
        <v>1.4</v>
      </c>
      <c r="R33" s="25" t="n">
        <v>0.6</v>
      </c>
      <c r="S33" s="25" t="n">
        <v>0.3</v>
      </c>
      <c r="T33" s="25" t="n">
        <v>0.7</v>
      </c>
      <c r="U33" s="25" t="n">
        <v>1.5</v>
      </c>
      <c r="V33" s="25" t="n">
        <v>0.3</v>
      </c>
      <c r="W33" s="25" t="n">
        <v>0.4</v>
      </c>
      <c r="X33" s="25" t="n">
        <v>0.1</v>
      </c>
      <c r="Y33" s="24" t="s">
        <v>40</v>
      </c>
      <c r="Z33" s="25" t="n">
        <v>0</v>
      </c>
      <c r="AA33" s="25" t="n">
        <v>0</v>
      </c>
      <c r="AB33" s="27" t="n">
        <f aca="false">AC33-SUM(F33:AA33)</f>
        <v>0.100000000000001</v>
      </c>
      <c r="AC33" s="25" t="n">
        <v>6.5</v>
      </c>
      <c r="AD33" s="56" t="n">
        <f aca="false">SUM(F33:AA33)</f>
        <v>6.4</v>
      </c>
      <c r="AE33" s="2"/>
    </row>
    <row r="34" customFormat="false" ht="15" hidden="false" customHeight="true" outlineLevel="0" collapsed="false">
      <c r="A34" s="21"/>
      <c r="B34" s="15" t="s">
        <v>109</v>
      </c>
      <c r="C34" s="2"/>
      <c r="D34" s="2"/>
      <c r="E34" s="2"/>
      <c r="F34" s="25" t="n">
        <v>0.5</v>
      </c>
      <c r="G34" s="25" t="n">
        <v>0.1</v>
      </c>
      <c r="H34" s="25" t="n">
        <v>0.2</v>
      </c>
      <c r="I34" s="25" t="n">
        <v>0</v>
      </c>
      <c r="J34" s="25" t="n">
        <v>0.1</v>
      </c>
      <c r="K34" s="25" t="n">
        <v>0.1</v>
      </c>
      <c r="L34" s="25" t="n">
        <v>0.1</v>
      </c>
      <c r="M34" s="25" t="n">
        <v>0.1</v>
      </c>
      <c r="N34" s="25" t="n">
        <v>0.1</v>
      </c>
      <c r="O34" s="25" t="n">
        <v>0.1</v>
      </c>
      <c r="P34" s="25" t="n">
        <v>0.9</v>
      </c>
      <c r="Q34" s="25" t="n">
        <v>0.2</v>
      </c>
      <c r="R34" s="25" t="n">
        <v>0.3</v>
      </c>
      <c r="S34" s="25" t="n">
        <v>0.1</v>
      </c>
      <c r="T34" s="25" t="n">
        <v>0.1</v>
      </c>
      <c r="U34" s="25" t="n">
        <v>0.2</v>
      </c>
      <c r="V34" s="25" t="n">
        <v>0.1</v>
      </c>
      <c r="W34" s="25" t="n">
        <v>0.1</v>
      </c>
      <c r="X34" s="25" t="n">
        <v>0.1</v>
      </c>
      <c r="Y34" s="24" t="s">
        <v>40</v>
      </c>
      <c r="Z34" s="25" t="n">
        <v>0.3</v>
      </c>
      <c r="AA34" s="25" t="n">
        <v>0.3</v>
      </c>
      <c r="AB34" s="27" t="n">
        <f aca="false">AC34-SUM(F34:AA34)</f>
        <v>0.9</v>
      </c>
      <c r="AC34" s="25" t="n">
        <v>5</v>
      </c>
      <c r="AD34" s="56" t="n">
        <f aca="false">SUM(F34:AA34)</f>
        <v>4.1</v>
      </c>
      <c r="AE34" s="2"/>
    </row>
    <row r="35" customFormat="false" ht="15" hidden="false" customHeight="true" outlineLevel="0" collapsed="false">
      <c r="A35" s="21"/>
      <c r="B35" s="15" t="s">
        <v>62</v>
      </c>
      <c r="C35" s="2"/>
      <c r="D35" s="2"/>
      <c r="E35" s="2"/>
      <c r="F35" s="25" t="n">
        <v>3.4</v>
      </c>
      <c r="G35" s="25" t="n">
        <v>0</v>
      </c>
      <c r="H35" s="25" t="n">
        <v>0</v>
      </c>
      <c r="I35" s="25" t="n">
        <v>0</v>
      </c>
      <c r="J35" s="25" t="n">
        <v>0</v>
      </c>
      <c r="K35" s="25" t="n">
        <v>0</v>
      </c>
      <c r="L35" s="25" t="n">
        <v>0</v>
      </c>
      <c r="M35" s="25" t="n">
        <v>0</v>
      </c>
      <c r="N35" s="25" t="n">
        <v>0</v>
      </c>
      <c r="O35" s="25" t="n">
        <v>0</v>
      </c>
      <c r="P35" s="25" t="n">
        <v>0</v>
      </c>
      <c r="Q35" s="25" t="n">
        <v>0</v>
      </c>
      <c r="R35" s="25" t="n">
        <v>0</v>
      </c>
      <c r="S35" s="25" t="n">
        <v>0</v>
      </c>
      <c r="T35" s="25" t="n">
        <v>0</v>
      </c>
      <c r="U35" s="25" t="n">
        <v>0</v>
      </c>
      <c r="V35" s="25" t="n">
        <v>0</v>
      </c>
      <c r="W35" s="25" t="n">
        <v>0</v>
      </c>
      <c r="X35" s="25" t="n">
        <v>0</v>
      </c>
      <c r="Y35" s="24" t="s">
        <v>40</v>
      </c>
      <c r="Z35" s="25" t="n">
        <v>0</v>
      </c>
      <c r="AA35" s="25" t="n">
        <v>0</v>
      </c>
      <c r="AB35" s="27" t="n">
        <f aca="false">AC35-SUM(F35:AA35)</f>
        <v>0</v>
      </c>
      <c r="AC35" s="25" t="n">
        <v>3.4</v>
      </c>
      <c r="AD35" s="56" t="n">
        <f aca="false">SUM(F35:AA35)</f>
        <v>3.4</v>
      </c>
      <c r="AE35" s="2"/>
    </row>
    <row r="36" customFormat="false" ht="15" hidden="false" customHeight="true" outlineLevel="0" collapsed="false">
      <c r="A36" s="21"/>
      <c r="B36" s="15" t="s">
        <v>138</v>
      </c>
      <c r="C36" s="2"/>
      <c r="D36" s="2"/>
      <c r="E36" s="2"/>
      <c r="F36" s="25" t="n">
        <v>0</v>
      </c>
      <c r="G36" s="25" t="n">
        <v>0</v>
      </c>
      <c r="H36" s="25" t="n">
        <v>0</v>
      </c>
      <c r="I36" s="25" t="n">
        <v>0</v>
      </c>
      <c r="J36" s="25" t="n">
        <v>0</v>
      </c>
      <c r="K36" s="25" t="n">
        <v>0</v>
      </c>
      <c r="L36" s="25" t="n">
        <v>0</v>
      </c>
      <c r="M36" s="25" t="n">
        <v>0</v>
      </c>
      <c r="N36" s="25" t="n">
        <v>0</v>
      </c>
      <c r="O36" s="25" t="n">
        <v>0</v>
      </c>
      <c r="P36" s="25" t="n">
        <v>0</v>
      </c>
      <c r="Q36" s="25" t="n">
        <v>0</v>
      </c>
      <c r="R36" s="25" t="n">
        <v>0</v>
      </c>
      <c r="S36" s="25" t="n">
        <v>0</v>
      </c>
      <c r="T36" s="25" t="n">
        <v>0</v>
      </c>
      <c r="U36" s="25" t="n">
        <v>0</v>
      </c>
      <c r="V36" s="25" t="n">
        <v>0</v>
      </c>
      <c r="W36" s="25" t="n">
        <v>0</v>
      </c>
      <c r="X36" s="25" t="n">
        <v>0</v>
      </c>
      <c r="Y36" s="24" t="s">
        <v>40</v>
      </c>
      <c r="Z36" s="25" t="n">
        <v>0</v>
      </c>
      <c r="AA36" s="25" t="n">
        <v>0</v>
      </c>
      <c r="AB36" s="27" t="n">
        <f aca="false">AC36-SUM(F36:AA36)</f>
        <v>0</v>
      </c>
      <c r="AC36" s="25" t="n">
        <v>0</v>
      </c>
      <c r="AD36" s="56" t="n">
        <f aca="false">SUM(F36:AA36)</f>
        <v>0</v>
      </c>
      <c r="AE36" s="2"/>
    </row>
    <row r="37" customFormat="false" ht="15" hidden="false" customHeight="true" outlineLevel="0" collapsed="false">
      <c r="A37" s="21"/>
      <c r="B37" s="15" t="s">
        <v>138</v>
      </c>
      <c r="C37" s="2"/>
      <c r="D37" s="2"/>
      <c r="E37" s="2"/>
      <c r="F37" s="25" t="n">
        <v>0</v>
      </c>
      <c r="G37" s="25" t="n">
        <v>0</v>
      </c>
      <c r="H37" s="25" t="n">
        <v>0</v>
      </c>
      <c r="I37" s="25" t="n">
        <v>0</v>
      </c>
      <c r="J37" s="25" t="n">
        <v>0</v>
      </c>
      <c r="K37" s="25" t="n">
        <v>0</v>
      </c>
      <c r="L37" s="25" t="n">
        <v>0</v>
      </c>
      <c r="M37" s="25" t="n">
        <v>0</v>
      </c>
      <c r="N37" s="25" t="n">
        <v>0</v>
      </c>
      <c r="O37" s="25" t="n">
        <v>0</v>
      </c>
      <c r="P37" s="25" t="n">
        <v>0</v>
      </c>
      <c r="Q37" s="25" t="n">
        <v>0</v>
      </c>
      <c r="R37" s="25" t="n">
        <v>0</v>
      </c>
      <c r="S37" s="25" t="n">
        <v>0</v>
      </c>
      <c r="T37" s="25" t="n">
        <v>0</v>
      </c>
      <c r="U37" s="25" t="n">
        <v>0</v>
      </c>
      <c r="V37" s="25" t="n">
        <v>0</v>
      </c>
      <c r="W37" s="25" t="n">
        <v>0</v>
      </c>
      <c r="X37" s="25" t="n">
        <v>0</v>
      </c>
      <c r="Y37" s="24" t="s">
        <v>40</v>
      </c>
      <c r="Z37" s="25" t="n">
        <v>0</v>
      </c>
      <c r="AA37" s="25" t="n">
        <v>0</v>
      </c>
      <c r="AB37" s="27" t="n">
        <f aca="false">AC37-SUM(F37:AA37)</f>
        <v>0</v>
      </c>
      <c r="AC37" s="25" t="n">
        <v>0</v>
      </c>
      <c r="AD37" s="56" t="n">
        <f aca="false">SUM(F37:AA37)</f>
        <v>0</v>
      </c>
      <c r="AE37" s="2"/>
    </row>
    <row r="38" customFormat="false" ht="15" hidden="false" customHeight="true" outlineLevel="0" collapsed="false">
      <c r="A38" s="21"/>
      <c r="B38" s="15" t="s">
        <v>138</v>
      </c>
      <c r="C38" s="2"/>
      <c r="D38" s="2"/>
      <c r="E38" s="2"/>
      <c r="F38" s="25" t="n">
        <v>0</v>
      </c>
      <c r="G38" s="25" t="n">
        <v>0</v>
      </c>
      <c r="H38" s="25" t="n">
        <v>0</v>
      </c>
      <c r="I38" s="25" t="n">
        <v>0</v>
      </c>
      <c r="J38" s="25" t="n">
        <v>0</v>
      </c>
      <c r="K38" s="25" t="n">
        <v>0</v>
      </c>
      <c r="L38" s="25" t="n">
        <v>0</v>
      </c>
      <c r="M38" s="25" t="n">
        <v>0</v>
      </c>
      <c r="N38" s="25" t="n">
        <v>0</v>
      </c>
      <c r="O38" s="25" t="n">
        <v>0</v>
      </c>
      <c r="P38" s="25" t="n">
        <v>0</v>
      </c>
      <c r="Q38" s="25" t="n">
        <v>0</v>
      </c>
      <c r="R38" s="25" t="n">
        <v>0</v>
      </c>
      <c r="S38" s="25" t="n">
        <v>0</v>
      </c>
      <c r="T38" s="25" t="n">
        <v>0</v>
      </c>
      <c r="U38" s="25" t="n">
        <v>0</v>
      </c>
      <c r="V38" s="25" t="n">
        <v>0</v>
      </c>
      <c r="W38" s="25" t="n">
        <v>0</v>
      </c>
      <c r="X38" s="25" t="n">
        <v>0</v>
      </c>
      <c r="Y38" s="24" t="s">
        <v>40</v>
      </c>
      <c r="Z38" s="25" t="n">
        <v>0</v>
      </c>
      <c r="AA38" s="25" t="n">
        <v>0</v>
      </c>
      <c r="AB38" s="27" t="n">
        <f aca="false">AC38-SUM(F38:AA38)</f>
        <v>0</v>
      </c>
      <c r="AC38" s="25" t="n">
        <v>0</v>
      </c>
      <c r="AD38" s="56" t="n">
        <f aca="false">SUM(F38:AA38)</f>
        <v>0</v>
      </c>
      <c r="AE38" s="2"/>
    </row>
    <row r="39" customFormat="false" ht="15" hidden="false" customHeight="true" outlineLevel="0" collapsed="false">
      <c r="A39" s="21"/>
      <c r="B39" s="15" t="s">
        <v>65</v>
      </c>
      <c r="C39" s="2"/>
      <c r="D39" s="2"/>
      <c r="E39" s="2"/>
      <c r="F39" s="39" t="n">
        <v>0</v>
      </c>
      <c r="G39" s="39" t="n">
        <v>0</v>
      </c>
      <c r="H39" s="39" t="n">
        <v>0</v>
      </c>
      <c r="I39" s="39" t="n">
        <v>0</v>
      </c>
      <c r="J39" s="39" t="n">
        <v>0</v>
      </c>
      <c r="K39" s="39" t="n">
        <v>0</v>
      </c>
      <c r="L39" s="39" t="n">
        <v>0</v>
      </c>
      <c r="M39" s="39" t="n">
        <v>0</v>
      </c>
      <c r="N39" s="39" t="n">
        <v>0</v>
      </c>
      <c r="O39" s="39" t="n">
        <v>0</v>
      </c>
      <c r="P39" s="39" t="n">
        <v>0</v>
      </c>
      <c r="Q39" s="39" t="n">
        <v>0</v>
      </c>
      <c r="R39" s="39" t="n">
        <v>0</v>
      </c>
      <c r="S39" s="39" t="n">
        <v>0</v>
      </c>
      <c r="T39" s="39" t="n">
        <v>0</v>
      </c>
      <c r="U39" s="39" t="n">
        <v>0</v>
      </c>
      <c r="V39" s="39" t="n">
        <v>0</v>
      </c>
      <c r="W39" s="39" t="n">
        <v>0</v>
      </c>
      <c r="X39" s="39" t="n">
        <v>0</v>
      </c>
      <c r="Y39" s="32" t="s">
        <v>40</v>
      </c>
      <c r="Z39" s="39" t="n">
        <v>0</v>
      </c>
      <c r="AA39" s="39" t="n">
        <v>0</v>
      </c>
      <c r="AB39" s="34" t="n">
        <f aca="false">AC39-SUM(F39:AA39)</f>
        <v>0</v>
      </c>
      <c r="AC39" s="33" t="n">
        <v>0</v>
      </c>
      <c r="AD39" s="44" t="n">
        <f aca="false">SUM(F39:AA39)</f>
        <v>0</v>
      </c>
      <c r="AE39" s="2"/>
    </row>
    <row r="40" customFormat="false" ht="3.95" hidden="false" customHeight="true" outlineLevel="0" collapsed="false">
      <c r="A40" s="21"/>
      <c r="B40" s="2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2"/>
      <c r="AE40" s="2"/>
    </row>
    <row r="41" customFormat="false" ht="15" hidden="false" customHeight="true" outlineLevel="0" collapsed="false">
      <c r="A41" s="21"/>
      <c r="B41" s="21"/>
      <c r="C41" s="20" t="s">
        <v>66</v>
      </c>
      <c r="D41" s="2"/>
      <c r="E41" s="2"/>
      <c r="F41" s="37" t="n">
        <f aca="false">SUM(F25:F39)</f>
        <v>4.5</v>
      </c>
      <c r="G41" s="37" t="n">
        <f aca="false">SUM(G25:G39)</f>
        <v>0.2</v>
      </c>
      <c r="H41" s="37" t="n">
        <f aca="false">SUM(H25:H39)</f>
        <v>0.5</v>
      </c>
      <c r="I41" s="37" t="n">
        <f aca="false">SUM(I25:I39)</f>
        <v>0.1</v>
      </c>
      <c r="J41" s="37" t="n">
        <f aca="false">SUM(J25:J39)</f>
        <v>0.3</v>
      </c>
      <c r="K41" s="37" t="n">
        <f aca="false">SUM(K25:K39)</f>
        <v>0.1</v>
      </c>
      <c r="L41" s="37" t="n">
        <f aca="false">SUM(L25:L39)</f>
        <v>0.6</v>
      </c>
      <c r="M41" s="37" t="n">
        <f aca="false">SUM(M25:M39)</f>
        <v>0.1</v>
      </c>
      <c r="N41" s="37" t="n">
        <f aca="false">SUM(N25:N39)</f>
        <v>0.4</v>
      </c>
      <c r="O41" s="37" t="n">
        <f aca="false">SUM(O25:O39)</f>
        <v>1.3</v>
      </c>
      <c r="P41" s="37" t="n">
        <f aca="false">SUM(P25:P39)</f>
        <v>1.3</v>
      </c>
      <c r="Q41" s="37" t="n">
        <f aca="false">SUM(Q25:Q39)</f>
        <v>1.8</v>
      </c>
      <c r="R41" s="37" t="n">
        <f aca="false">SUM(R25:R39)</f>
        <v>1.2</v>
      </c>
      <c r="S41" s="37" t="n">
        <f aca="false">SUM(S25:S39)</f>
        <v>0.7</v>
      </c>
      <c r="T41" s="37" t="n">
        <f aca="false">SUM(T25:T39)</f>
        <v>5.6</v>
      </c>
      <c r="U41" s="37" t="n">
        <f aca="false">SUM(U25:U39)</f>
        <v>2</v>
      </c>
      <c r="V41" s="37" t="n">
        <f aca="false">SUM(V25:V39)</f>
        <v>1.6</v>
      </c>
      <c r="W41" s="37" t="n">
        <f aca="false">SUM(W25:W39)</f>
        <v>1.2</v>
      </c>
      <c r="X41" s="37" t="n">
        <f aca="false">SUM(X25:X39)</f>
        <v>1.1</v>
      </c>
      <c r="Y41" s="37" t="n">
        <f aca="false">SUM(Y25:Y39)</f>
        <v>0</v>
      </c>
      <c r="Z41" s="37" t="n">
        <f aca="false">SUM(Z25:Z39)</f>
        <v>0.7</v>
      </c>
      <c r="AA41" s="37" t="n">
        <f aca="false">SUM(AA25:AA39)</f>
        <v>0.3</v>
      </c>
      <c r="AB41" s="37" t="n">
        <f aca="false">SUM(AB25:AB39)</f>
        <v>1.3</v>
      </c>
      <c r="AC41" s="37" t="n">
        <f aca="false">SUM(AC25:AC39)</f>
        <v>26.9</v>
      </c>
      <c r="AD41" s="37" t="n">
        <f aca="false">SUM(AD25:AD39)</f>
        <v>25.6</v>
      </c>
      <c r="AE41" s="2"/>
    </row>
    <row r="42" customFormat="false" ht="15" hidden="false" customHeight="true" outlineLevel="0" collapsed="false">
      <c r="A42" s="21"/>
      <c r="B42" s="21"/>
      <c r="C42" s="2"/>
      <c r="D42" s="2"/>
      <c r="E42" s="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"/>
    </row>
    <row r="43" customFormat="false" ht="15" hidden="false" customHeight="true" outlineLevel="0" collapsed="false">
      <c r="A43" s="40" t="s">
        <v>67</v>
      </c>
      <c r="B43" s="41"/>
      <c r="C43" s="42"/>
      <c r="D43" s="42"/>
      <c r="E43" s="42"/>
      <c r="F43" s="43" t="n">
        <f aca="false">F22-F41</f>
        <v>-4.4</v>
      </c>
      <c r="G43" s="43" t="n">
        <f aca="false">G22-G41</f>
        <v>-0.2</v>
      </c>
      <c r="H43" s="43" t="n">
        <f aca="false">H22-H41</f>
        <v>-0.4</v>
      </c>
      <c r="I43" s="43" t="n">
        <f aca="false">I22-I41</f>
        <v>0.1</v>
      </c>
      <c r="J43" s="43" t="n">
        <f aca="false">J22-J41</f>
        <v>-0.1</v>
      </c>
      <c r="K43" s="43" t="n">
        <f aca="false">K22-K41</f>
        <v>0.2</v>
      </c>
      <c r="L43" s="43" t="n">
        <f aca="false">L22-L41</f>
        <v>-0.1</v>
      </c>
      <c r="M43" s="43" t="n">
        <f aca="false">M22-M41</f>
        <v>0.2</v>
      </c>
      <c r="N43" s="43" t="n">
        <f aca="false">N22-N41</f>
        <v>16.2</v>
      </c>
      <c r="O43" s="43" t="n">
        <f aca="false">O22-O41</f>
        <v>-1.1</v>
      </c>
      <c r="P43" s="43" t="n">
        <f aca="false">P22-P41</f>
        <v>-0.8</v>
      </c>
      <c r="Q43" s="43" t="n">
        <f aca="false">Q22-Q41</f>
        <v>-1.6</v>
      </c>
      <c r="R43" s="43" t="n">
        <f aca="false">R22-R41</f>
        <v>-1.1</v>
      </c>
      <c r="S43" s="43" t="n">
        <f aca="false">S22-S41</f>
        <v>-0.2</v>
      </c>
      <c r="T43" s="43" t="n">
        <f aca="false">T22-T41</f>
        <v>0</v>
      </c>
      <c r="U43" s="43" t="n">
        <f aca="false">U22-U41</f>
        <v>-1.7</v>
      </c>
      <c r="V43" s="43" t="n">
        <f aca="false">V22-V41</f>
        <v>0.3</v>
      </c>
      <c r="W43" s="43" t="n">
        <f aca="false">W22-W41</f>
        <v>-0.5</v>
      </c>
      <c r="X43" s="43" t="n">
        <f aca="false">X22-X41</f>
        <v>12.2</v>
      </c>
      <c r="Y43" s="43" t="n">
        <f aca="false">Y22-Y41</f>
        <v>0</v>
      </c>
      <c r="Z43" s="43" t="n">
        <f aca="false">Z22-Z41</f>
        <v>-0.5</v>
      </c>
      <c r="AA43" s="43" t="n">
        <f aca="false">AA22-AA41</f>
        <v>-0.3</v>
      </c>
      <c r="AB43" s="43" t="n">
        <f aca="false">AB22-AB41</f>
        <v>3</v>
      </c>
      <c r="AC43" s="43" t="n">
        <f aca="false">AC22-AC41</f>
        <v>19.2</v>
      </c>
      <c r="AD43" s="43" t="n">
        <f aca="false">AD22-AD41</f>
        <v>16.2</v>
      </c>
      <c r="AE43" s="2"/>
    </row>
    <row r="44" customFormat="false" ht="12" hidden="false" customHeight="true" outlineLevel="0" collapsed="false">
      <c r="A44" s="40"/>
      <c r="B44" s="41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2"/>
    </row>
    <row r="45" customFormat="false" ht="15" hidden="false" customHeight="true" outlineLevel="0" collapsed="false">
      <c r="A45" s="40"/>
      <c r="B45" s="20" t="s">
        <v>68</v>
      </c>
      <c r="C45" s="42"/>
      <c r="D45" s="42"/>
      <c r="E45" s="42"/>
      <c r="F45" s="33" t="n">
        <v>0</v>
      </c>
      <c r="G45" s="33" t="n">
        <v>0</v>
      </c>
      <c r="H45" s="33" t="n">
        <v>0</v>
      </c>
      <c r="I45" s="33" t="n">
        <v>0</v>
      </c>
      <c r="J45" s="33" t="n">
        <v>0</v>
      </c>
      <c r="K45" s="33" t="n">
        <v>0</v>
      </c>
      <c r="L45" s="33" t="n">
        <v>0</v>
      </c>
      <c r="M45" s="33" t="n">
        <v>0</v>
      </c>
      <c r="N45" s="33" t="n">
        <v>0</v>
      </c>
      <c r="O45" s="33" t="n">
        <v>0</v>
      </c>
      <c r="P45" s="33" t="n">
        <v>0</v>
      </c>
      <c r="Q45" s="33" t="n">
        <v>0</v>
      </c>
      <c r="R45" s="33" t="n">
        <v>0</v>
      </c>
      <c r="S45" s="33" t="n">
        <v>0</v>
      </c>
      <c r="T45" s="33" t="n">
        <v>0</v>
      </c>
      <c r="U45" s="33" t="n">
        <v>0</v>
      </c>
      <c r="V45" s="33" t="n">
        <v>0</v>
      </c>
      <c r="W45" s="33" t="n">
        <v>0</v>
      </c>
      <c r="X45" s="33" t="n">
        <v>0</v>
      </c>
      <c r="Y45" s="33" t="n">
        <v>0</v>
      </c>
      <c r="Z45" s="33" t="n">
        <v>0</v>
      </c>
      <c r="AA45" s="33" t="n">
        <v>0</v>
      </c>
      <c r="AB45" s="34" t="n">
        <f aca="false">AC45-SUM(F45:AA45)</f>
        <v>0</v>
      </c>
      <c r="AC45" s="33" t="n">
        <v>0</v>
      </c>
      <c r="AD45" s="44" t="n">
        <f aca="false">SUM(F45:AA45)</f>
        <v>0</v>
      </c>
      <c r="AE45" s="2"/>
    </row>
    <row r="46" customFormat="false" ht="12" hidden="false" customHeight="true" outlineLevel="0" collapsed="false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2"/>
    </row>
    <row r="47" customFormat="false" ht="15" hidden="false" customHeight="true" outlineLevel="0" collapsed="false">
      <c r="A47" s="40" t="s">
        <v>69</v>
      </c>
      <c r="B47" s="41"/>
      <c r="C47" s="42"/>
      <c r="D47" s="42"/>
      <c r="E47" s="42"/>
      <c r="F47" s="43" t="n">
        <f aca="false">F43-F45</f>
        <v>-4.4</v>
      </c>
      <c r="G47" s="43" t="n">
        <f aca="false">G43-G45</f>
        <v>-0.2</v>
      </c>
      <c r="H47" s="43" t="n">
        <f aca="false">H43-H45</f>
        <v>-0.4</v>
      </c>
      <c r="I47" s="43" t="n">
        <f aca="false">I43-I45</f>
        <v>0.1</v>
      </c>
      <c r="J47" s="43" t="n">
        <f aca="false">J43-J45</f>
        <v>-0.1</v>
      </c>
      <c r="K47" s="43" t="n">
        <f aca="false">K43-K45</f>
        <v>0.2</v>
      </c>
      <c r="L47" s="43" t="n">
        <f aca="false">L43-L45</f>
        <v>-0.1</v>
      </c>
      <c r="M47" s="43" t="n">
        <f aca="false">M43-M45</f>
        <v>0.2</v>
      </c>
      <c r="N47" s="43" t="n">
        <f aca="false">N43-N45</f>
        <v>16.2</v>
      </c>
      <c r="O47" s="43" t="n">
        <f aca="false">O43-O45</f>
        <v>-1.1</v>
      </c>
      <c r="P47" s="43" t="n">
        <f aca="false">P43-P45</f>
        <v>-0.8</v>
      </c>
      <c r="Q47" s="43" t="n">
        <f aca="false">Q43-Q45</f>
        <v>-1.6</v>
      </c>
      <c r="R47" s="43" t="n">
        <f aca="false">R43-R45</f>
        <v>-1.1</v>
      </c>
      <c r="S47" s="43" t="n">
        <f aca="false">S43-S45</f>
        <v>-0.2</v>
      </c>
      <c r="T47" s="43" t="n">
        <f aca="false">T43-T45</f>
        <v>0</v>
      </c>
      <c r="U47" s="43" t="n">
        <f aca="false">U43-U45</f>
        <v>-1.7</v>
      </c>
      <c r="V47" s="43" t="n">
        <f aca="false">V43-V45</f>
        <v>0.3</v>
      </c>
      <c r="W47" s="43" t="n">
        <f aca="false">W43-W45</f>
        <v>-0.5</v>
      </c>
      <c r="X47" s="43" t="n">
        <f aca="false">X43-X45</f>
        <v>12.2</v>
      </c>
      <c r="Y47" s="43" t="n">
        <f aca="false">Y43-Y45</f>
        <v>0</v>
      </c>
      <c r="Z47" s="43" t="n">
        <f aca="false">Z43-Z45</f>
        <v>-0.5</v>
      </c>
      <c r="AA47" s="43" t="n">
        <f aca="false">AA43-AA45</f>
        <v>-0.3</v>
      </c>
      <c r="AB47" s="43" t="n">
        <f aca="false">AB43-AB45</f>
        <v>3</v>
      </c>
      <c r="AC47" s="43" t="n">
        <f aca="false">AC43-AC45</f>
        <v>19.2</v>
      </c>
      <c r="AD47" s="43" t="n">
        <f aca="false">AD43-AD45</f>
        <v>16.2</v>
      </c>
      <c r="AE47" s="2"/>
    </row>
    <row r="48" customFormat="false" ht="12" hidden="false" customHeight="true" outlineLevel="0" collapsed="false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2"/>
    </row>
    <row r="49" customFormat="false" ht="12" hidden="false" customHeight="true" outlineLevel="0" collapsed="false">
      <c r="A49" s="40"/>
      <c r="B49" s="41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2"/>
    </row>
    <row r="50" customFormat="false" ht="12" hidden="false" customHeight="true" outlineLevel="0" collapsed="false">
      <c r="A50" s="40"/>
      <c r="B50" s="41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2"/>
    </row>
    <row r="51" customFormat="false" ht="12" hidden="false" customHeight="true" outlineLevel="0" collapsed="false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2"/>
    </row>
    <row r="52" customFormat="false" ht="12" hidden="false" customHeight="true" outlineLevel="0" collapsed="false">
      <c r="A52" s="40"/>
      <c r="B52" s="41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5" t="n">
        <f aca="true">NOW()</f>
        <v>45926.9584544634</v>
      </c>
      <c r="AE52" s="2"/>
    </row>
    <row r="53" customFormat="false" ht="12" hidden="false" customHeight="true" outlineLevel="0" collapsed="false">
      <c r="A53" s="46" t="str">
        <f aca="true">CELL("FILENAME")</f>
        <v>'file:///mnt/12tb/@roms/datasets/enron/EDRM Enron Email Data Set v2 XML/filtered-attachments/xls/NNG_TWDAY01.xls'#$NNG-May</v>
      </c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7" t="n">
        <f aca="true">NOW()</f>
        <v>45926.9584544635</v>
      </c>
      <c r="AE53" s="2"/>
    </row>
    <row r="54" customFormat="false" ht="3.95" hidden="false" customHeight="true" outlineLevel="0" collapsed="false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2"/>
      <c r="AE54" s="2"/>
    </row>
    <row r="55" customFormat="false" ht="14.65" hidden="false" customHeight="false" outlineLevel="0" collapsed="false">
      <c r="AD55" s="48"/>
    </row>
    <row r="56" customFormat="false" ht="14.65" hidden="false" customHeight="false" outlineLevel="0" collapsed="false">
      <c r="AD56" s="48"/>
    </row>
    <row r="57" customFormat="false" ht="12" hidden="false" customHeight="true" outlineLevel="0" collapsed="false">
      <c r="B57" s="49"/>
      <c r="C57" s="49"/>
    </row>
    <row r="58" customFormat="false" ht="12" hidden="false" customHeight="true" outlineLevel="0" collapsed="false">
      <c r="C58" s="49"/>
    </row>
    <row r="59" customFormat="false" ht="12" hidden="false" customHeight="true" outlineLevel="0" collapsed="false">
      <c r="C59" s="49"/>
    </row>
    <row r="60" customFormat="false" ht="12" hidden="false" customHeight="true" outlineLevel="0" collapsed="false"/>
    <row r="63" customFormat="false" ht="12" hidden="false" customHeight="true" outlineLevel="0" collapsed="false">
      <c r="B63" s="49"/>
      <c r="C63" s="49"/>
    </row>
    <row r="64" customFormat="false" ht="12" hidden="false" customHeight="true" outlineLevel="0" collapsed="false">
      <c r="C64" s="49"/>
    </row>
    <row r="65" customFormat="false" ht="12" hidden="false" customHeight="true" outlineLevel="0" collapsed="false">
      <c r="C65" s="49"/>
    </row>
    <row r="66" customFormat="false" ht="12" hidden="false" customHeight="true" outlineLevel="0" collapsed="false">
      <c r="C66" s="49"/>
    </row>
    <row r="67" customFormat="false" ht="14.65" hidden="false" customHeight="false" outlineLevel="0" collapsed="false">
      <c r="C67" s="49"/>
    </row>
    <row r="68" customFormat="false" ht="14.65" hidden="false" customHeight="false" outlineLevel="0" collapsed="false">
      <c r="C68" s="49"/>
    </row>
    <row r="69" customFormat="false" ht="12" hidden="false" customHeight="true" outlineLevel="0" collapsed="false">
      <c r="C69" s="49"/>
    </row>
    <row r="70" customFormat="false" ht="12" hidden="false" customHeight="true" outlineLevel="0" collapsed="false"/>
    <row r="71" customFormat="false" ht="12" hidden="false" customHeight="true" outlineLevel="0" collapsed="false"/>
    <row r="72" customFormat="false" ht="12" hidden="false" customHeight="true" outlineLevel="0" collapsed="false"/>
    <row r="73" customFormat="false" ht="12" hidden="false" customHeight="true" outlineLevel="0" collapsed="false"/>
    <row r="74" customFormat="false" ht="12" hidden="false" customHeight="true" outlineLevel="0" collapsed="false"/>
    <row r="75" customFormat="false" ht="12" hidden="false" customHeight="true" outlineLevel="0" collapsed="false"/>
    <row r="76" customFormat="false" ht="12" hidden="false" customHeight="true" outlineLevel="0" collapsed="false"/>
    <row r="77" customFormat="false" ht="12" hidden="false" customHeight="true" outlineLevel="0" collapsed="false"/>
    <row r="78" customFormat="false" ht="12" hidden="false" customHeight="true" outlineLevel="0" collapsed="false"/>
    <row r="79" customFormat="false" ht="3.95" hidden="false" customHeight="true" outlineLevel="0" collapsed="false"/>
    <row r="80" customFormat="false" ht="12" hidden="false" customHeight="true" outlineLevel="0" collapsed="false"/>
    <row r="81" customFormat="false" ht="3.95" hidden="false" customHeight="true" outlineLevel="0" collapsed="false"/>
    <row r="82" customFormat="false" ht="12" hidden="false" customHeight="true" outlineLevel="0" collapsed="false"/>
    <row r="83" customFormat="false" ht="12" hidden="false" customHeight="true" outlineLevel="0" collapsed="false"/>
    <row r="85" customFormat="false" ht="12" hidden="false" customHeight="true" outlineLevel="0" collapsed="false"/>
    <row r="88" customFormat="false" ht="12" hidden="false" customHeight="true" outlineLevel="0" collapsed="false"/>
    <row r="91" customFormat="false" ht="12" hidden="false" customHeight="true" outlineLevel="0" collapsed="false"/>
    <row r="92" customFormat="false" ht="12" hidden="false" customHeight="true" outlineLevel="0" collapsed="false"/>
    <row r="94" customFormat="false" ht="12" hidden="false" customHeight="true" outlineLevel="0" collapsed="false"/>
    <row r="96" customFormat="false" ht="12" hidden="false" customHeight="true" outlineLevel="0" collapsed="false"/>
    <row r="97" customFormat="false" ht="12" hidden="false" customHeight="true" outlineLevel="0" collapsed="false"/>
    <row r="98" customFormat="false" ht="12" hidden="false" customHeight="true" outlineLevel="0" collapsed="false"/>
    <row r="100" customFormat="false" ht="12" hidden="false" customHeight="true" outlineLevel="0" collapsed="false"/>
    <row r="104" customFormat="false" ht="12" hidden="false" customHeight="true" outlineLevel="0" collapsed="false"/>
    <row r="105" customFormat="false" ht="3.95" hidden="false" customHeight="true" outlineLevel="0" collapsed="false"/>
    <row r="107" customFormat="false" ht="6" hidden="false" customHeight="true" outlineLevel="0" collapsed="false"/>
    <row r="109" customFormat="false" ht="6" hidden="false" customHeight="true" outlineLevel="0" collapsed="false"/>
    <row r="110" customFormat="false" ht="12" hidden="false" customHeight="true" outlineLevel="0" collapsed="false"/>
    <row r="111" customFormat="false" ht="12" hidden="false" customHeight="true" outlineLevel="0" collapsed="false"/>
    <row r="112" customFormat="false" ht="12" hidden="false" customHeight="true" outlineLevel="0" collapsed="false"/>
    <row r="113" customFormat="false" ht="12" hidden="false" customHeight="true" outlineLevel="0" collapsed="false"/>
    <row r="114" customFormat="false" ht="12" hidden="false" customHeight="true" outlineLevel="0" collapsed="false"/>
    <row r="115" customFormat="false" ht="3.95" hidden="false" customHeight="true" outlineLevel="0" collapsed="false"/>
    <row r="117" customFormat="false" ht="6" hidden="false" customHeight="true" outlineLevel="0" collapsed="false"/>
    <row r="120" customFormat="false" ht="6" hidden="false" customHeight="true" outlineLevel="0" collapsed="false"/>
    <row r="123" customFormat="false" ht="6" hidden="false" customHeight="true" outlineLevel="0" collapsed="false"/>
    <row r="126" customFormat="false" ht="6" hidden="false" customHeight="true" outlineLevel="0" collapsed="false"/>
    <row r="130" customFormat="false" ht="8.1" hidden="false" customHeight="true" outlineLevel="0" collapsed="false"/>
  </sheetData>
  <mergeCells count="3">
    <mergeCell ref="A1:AD1"/>
    <mergeCell ref="A2:AD2"/>
    <mergeCell ref="A3:AD3"/>
  </mergeCells>
  <printOptions headings="false" gridLines="false" gridLinesSet="true" horizontalCentered="true" verticalCentered="false"/>
  <pageMargins left="0.25" right="0.25" top="0.7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