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<sst xmlns="http://schemas.openxmlformats.org/spreadsheetml/2006/main" count="132" uniqueCount="45">
  <si>
    <t xml:space="preserve">Northern Natural Gas Company</t>
  </si>
  <si>
    <t xml:space="preserve">Request for EOL Posting Approval</t>
  </si>
  <si>
    <t xml:space="preserve">April-October 2001 Products</t>
  </si>
  <si>
    <t xml:space="preserve">Proposed Rates</t>
  </si>
  <si>
    <t xml:space="preserve">Dem.Revenue @</t>
  </si>
  <si>
    <t xml:space="preserve">Demand Revenue @</t>
  </si>
  <si>
    <t xml:space="preserve">Discount</t>
  </si>
  <si>
    <t xml:space="preserve">Receipt</t>
  </si>
  <si>
    <t xml:space="preserve">POI</t>
  </si>
  <si>
    <t xml:space="preserve">Delivery</t>
  </si>
  <si>
    <t xml:space="preserve">MDQ</t>
  </si>
  <si>
    <t xml:space="preserve">Demand</t>
  </si>
  <si>
    <t xml:space="preserve">Commodity</t>
  </si>
  <si>
    <t xml:space="preserve">Alternates</t>
  </si>
  <si>
    <t xml:space="preserve">Proposed Rate</t>
  </si>
  <si>
    <t xml:space="preserve">Max Rates</t>
  </si>
  <si>
    <t xml:space="preserve">Amount 4/</t>
  </si>
  <si>
    <t xml:space="preserve">TransOK-Arapaho</t>
  </si>
  <si>
    <t xml:space="preserve">Permian Pool</t>
  </si>
  <si>
    <t xml:space="preserve">Min</t>
  </si>
  <si>
    <t xml:space="preserve">Mids 1-16b</t>
  </si>
  <si>
    <t xml:space="preserve">2/</t>
  </si>
  <si>
    <t xml:space="preserve">TransOK-Sandstone</t>
  </si>
  <si>
    <t xml:space="preserve">Enogex Custer</t>
  </si>
  <si>
    <t xml:space="preserve">Demarc</t>
  </si>
  <si>
    <t xml:space="preserve">Mids 8-16a</t>
  </si>
  <si>
    <t xml:space="preserve">MidCon Pool</t>
  </si>
  <si>
    <t xml:space="preserve">Mids 8-16b</t>
  </si>
  <si>
    <t xml:space="preserve">PEPL/Mullinville</t>
  </si>
  <si>
    <t xml:space="preserve">El Paso Keystone</t>
  </si>
  <si>
    <t xml:space="preserve">El Paso Waha</t>
  </si>
  <si>
    <t xml:space="preserve">Oasis Waha</t>
  </si>
  <si>
    <t xml:space="preserve">Mid 1-7</t>
  </si>
  <si>
    <t xml:space="preserve">Mid 1-16b</t>
  </si>
  <si>
    <t xml:space="preserve">Mid 8-16b</t>
  </si>
  <si>
    <t xml:space="preserve">Bushton Outlet</t>
  </si>
  <si>
    <t xml:space="preserve">None</t>
  </si>
  <si>
    <t xml:space="preserve">Ventura</t>
  </si>
  <si>
    <t xml:space="preserve">Mid 17 receipts</t>
  </si>
  <si>
    <t xml:space="preserve"> </t>
  </si>
  <si>
    <t xml:space="preserve">TBPL</t>
  </si>
  <si>
    <t xml:space="preserve">1/</t>
  </si>
  <si>
    <t xml:space="preserve">1/  Only 9,000 available in April and October</t>
  </si>
  <si>
    <t xml:space="preserve">2/  There are specific points excluded, e.g. Argus in Mids 8-16a, etc.</t>
  </si>
  <si>
    <t xml:space="preserve">3/  Based on full MDQ for full April-October period.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</si>
</sst>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_);_(\$* \(#,##0.000\);_(\$* \-??_);_(@_)"/>
    <numFmt numFmtId="169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3.85"/>
    <col collapsed="false" customWidth="true" hidden="false" outlineLevel="0" max="3" min="3" style="0" width="8.28"/>
    <col collapsed="false" customWidth="true" hidden="false" outlineLevel="0" max="4" min="4" style="0" width="17.7"/>
    <col collapsed="false" customWidth="true" hidden="false" outlineLevel="0" max="5" min="5" style="0" width="8.99"/>
    <col collapsed="false" customWidth="true" hidden="false" outlineLevel="0" max="6" min="6" style="0" width="8.7"/>
    <col collapsed="false" customWidth="true" hidden="false" outlineLevel="0" max="7" min="7" style="0" width="3.7"/>
    <col collapsed="false" customWidth="true" hidden="false" outlineLevel="0" max="8" min="8" style="0" width="7.85"/>
    <col collapsed="false" customWidth="true" hidden="false" outlineLevel="0" max="9" min="9" style="0" width="10.41"/>
    <col collapsed="false" customWidth="true" hidden="false" outlineLevel="0" max="10" min="10" style="0" width="13.7"/>
    <col collapsed="false" customWidth="true" hidden="false" outlineLevel="0" max="11" min="11" style="0" width="2.56"/>
    <col collapsed="false" customWidth="true" hidden="false" outlineLevel="0" max="12" min="12" style="0" width="14.85"/>
    <col collapsed="false" customWidth="true" hidden="false" outlineLevel="0" max="13" min="13" style="0" width="17.85"/>
    <col collapsed="false" customWidth="true" hidden="false" outlineLevel="0" max="14" min="14" style="0" width="14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H5" s="1" t="s">
        <v>3</v>
      </c>
      <c r="I5" s="1"/>
      <c r="L5" s="2" t="s">
        <v>4</v>
      </c>
      <c r="M5" s="2" t="s">
        <v>5</v>
      </c>
      <c r="N5" s="2" t="s">
        <v>6</v>
      </c>
    </row>
    <row r="6" customFormat="false" ht="12.75" hidden="false" customHeight="false" outlineLevel="0" collapsed="false">
      <c r="B6" s="3" t="s">
        <v>7</v>
      </c>
      <c r="C6" s="3" t="s">
        <v>8</v>
      </c>
      <c r="D6" s="3" t="s">
        <v>9</v>
      </c>
      <c r="E6" s="3" t="s">
        <v>8</v>
      </c>
      <c r="F6" s="4" t="s">
        <v>10</v>
      </c>
      <c r="G6" s="4"/>
      <c r="H6" s="3" t="s">
        <v>11</v>
      </c>
      <c r="I6" s="3" t="s">
        <v>12</v>
      </c>
      <c r="J6" s="3" t="s">
        <v>13</v>
      </c>
      <c r="K6" s="3"/>
      <c r="L6" s="4" t="s">
        <v>14</v>
      </c>
      <c r="M6" s="4" t="s">
        <v>15</v>
      </c>
      <c r="N6" s="4" t="s">
        <v>16</v>
      </c>
    </row>
    <row r="7" customFormat="false" ht="12.75" hidden="false" customHeight="false" outlineLevel="0" collapsed="false">
      <c r="A7" s="0" t="n">
        <v>1</v>
      </c>
      <c r="B7" s="0" t="s">
        <v>17</v>
      </c>
      <c r="C7" s="0" t="n">
        <v>35111</v>
      </c>
      <c r="D7" s="0" t="s">
        <v>18</v>
      </c>
      <c r="E7" s="0" t="n">
        <v>54009</v>
      </c>
      <c r="F7" s="5" t="n">
        <v>25000</v>
      </c>
      <c r="G7" s="5"/>
      <c r="H7" s="6" t="n">
        <v>0.02</v>
      </c>
      <c r="I7" s="2" t="s">
        <v>19</v>
      </c>
      <c r="J7" s="0" t="s">
        <v>20</v>
      </c>
      <c r="K7" s="0" t="s">
        <v>21</v>
      </c>
      <c r="L7" s="7" t="n">
        <f aca="false">+H7*F7*214</f>
        <v>107000</v>
      </c>
      <c r="M7" s="7" t="n">
        <f aca="false">0.1446*F7*214</f>
        <v>773610</v>
      </c>
      <c r="N7" s="8" t="n">
        <f aca="false">+M7-L7</f>
        <v>666610</v>
      </c>
    </row>
    <row r="8" customFormat="false" ht="12.75" hidden="false" customHeight="false" outlineLevel="0" collapsed="false">
      <c r="A8" s="0" t="n">
        <f aca="false">1+A7</f>
        <v>2</v>
      </c>
      <c r="B8" s="0" t="s">
        <v>22</v>
      </c>
      <c r="C8" s="0" t="n">
        <v>3482</v>
      </c>
      <c r="D8" s="0" t="s">
        <v>18</v>
      </c>
      <c r="E8" s="0" t="n">
        <v>54009</v>
      </c>
      <c r="F8" s="5" t="n">
        <v>55000</v>
      </c>
      <c r="G8" s="5"/>
      <c r="H8" s="6" t="n">
        <v>0.02</v>
      </c>
      <c r="I8" s="2" t="s">
        <v>19</v>
      </c>
      <c r="J8" s="0" t="s">
        <v>20</v>
      </c>
      <c r="K8" s="0" t="s">
        <v>21</v>
      </c>
      <c r="L8" s="7" t="n">
        <f aca="false">+H8*F8*214</f>
        <v>235400</v>
      </c>
      <c r="M8" s="7" t="n">
        <f aca="false">0.1446*F8*214</f>
        <v>1701942</v>
      </c>
      <c r="N8" s="8" t="n">
        <f aca="false">+M8-L8</f>
        <v>1466542</v>
      </c>
    </row>
    <row r="9" customFormat="false" ht="12.75" hidden="false" customHeight="false" outlineLevel="0" collapsed="false">
      <c r="A9" s="0" t="n">
        <f aca="false">1+A8</f>
        <v>3</v>
      </c>
      <c r="B9" s="0" t="s">
        <v>23</v>
      </c>
      <c r="C9" s="0" t="n">
        <v>1907</v>
      </c>
      <c r="D9" s="0" t="s">
        <v>18</v>
      </c>
      <c r="E9" s="0" t="n">
        <v>54009</v>
      </c>
      <c r="F9" s="5" t="n">
        <v>55000</v>
      </c>
      <c r="G9" s="5"/>
      <c r="H9" s="6" t="n">
        <v>0.02</v>
      </c>
      <c r="I9" s="2" t="s">
        <v>19</v>
      </c>
      <c r="J9" s="0" t="s">
        <v>20</v>
      </c>
      <c r="K9" s="0" t="s">
        <v>21</v>
      </c>
      <c r="L9" s="7" t="n">
        <f aca="false">+H9*F9*214</f>
        <v>235400</v>
      </c>
      <c r="M9" s="7" t="n">
        <f aca="false">0.1446*F9*214</f>
        <v>1701942</v>
      </c>
      <c r="N9" s="8" t="n">
        <f aca="false">+M9-L9</f>
        <v>1466542</v>
      </c>
    </row>
    <row r="10" customFormat="false" ht="12.75" hidden="false" customHeight="false" outlineLevel="0" collapsed="false">
      <c r="A10" s="0" t="n">
        <f aca="false">1+A9</f>
        <v>4</v>
      </c>
      <c r="B10" s="0" t="s">
        <v>17</v>
      </c>
      <c r="C10" s="0" t="n">
        <v>35111</v>
      </c>
      <c r="D10" s="0" t="s">
        <v>24</v>
      </c>
      <c r="E10" s="0" t="n">
        <v>37654</v>
      </c>
      <c r="F10" s="5" t="n">
        <v>25000</v>
      </c>
      <c r="G10" s="5"/>
      <c r="H10" s="6" t="n">
        <v>0.02</v>
      </c>
      <c r="I10" s="2" t="s">
        <v>19</v>
      </c>
      <c r="J10" s="0" t="s">
        <v>25</v>
      </c>
      <c r="K10" s="0" t="s">
        <v>21</v>
      </c>
      <c r="L10" s="7" t="n">
        <f aca="false">+H10*F10*214</f>
        <v>107000</v>
      </c>
      <c r="M10" s="7" t="n">
        <f aca="false">0.1446*F10*214</f>
        <v>773610</v>
      </c>
      <c r="N10" s="8" t="n">
        <f aca="false">+M10-L10</f>
        <v>666610</v>
      </c>
    </row>
    <row r="11" customFormat="false" ht="12.75" hidden="false" customHeight="false" outlineLevel="0" collapsed="false">
      <c r="A11" s="0" t="n">
        <f aca="false">1+A10</f>
        <v>5</v>
      </c>
      <c r="B11" s="0" t="s">
        <v>22</v>
      </c>
      <c r="C11" s="0" t="n">
        <v>3482</v>
      </c>
      <c r="D11" s="0" t="s">
        <v>24</v>
      </c>
      <c r="E11" s="0" t="n">
        <v>37654</v>
      </c>
      <c r="F11" s="5" t="n">
        <v>55000</v>
      </c>
      <c r="G11" s="5"/>
      <c r="H11" s="6" t="n">
        <v>0.02</v>
      </c>
      <c r="I11" s="2" t="s">
        <v>19</v>
      </c>
      <c r="J11" s="0" t="s">
        <v>25</v>
      </c>
      <c r="K11" s="0" t="s">
        <v>21</v>
      </c>
      <c r="L11" s="7" t="n">
        <f aca="false">+H11*F11*214</f>
        <v>235400</v>
      </c>
      <c r="M11" s="7" t="n">
        <f aca="false">0.1446*F11*214</f>
        <v>1701942</v>
      </c>
      <c r="N11" s="8" t="n">
        <f aca="false">+M11-L11</f>
        <v>1466542</v>
      </c>
    </row>
    <row r="12" customFormat="false" ht="12.75" hidden="false" customHeight="false" outlineLevel="0" collapsed="false">
      <c r="A12" s="0" t="n">
        <f aca="false">1+A11</f>
        <v>6</v>
      </c>
      <c r="B12" s="0" t="s">
        <v>23</v>
      </c>
      <c r="C12" s="0" t="n">
        <v>1907</v>
      </c>
      <c r="D12" s="0" t="s">
        <v>24</v>
      </c>
      <c r="E12" s="0" t="n">
        <v>37654</v>
      </c>
      <c r="F12" s="5" t="n">
        <v>55000</v>
      </c>
      <c r="G12" s="5"/>
      <c r="H12" s="6" t="n">
        <v>0.02</v>
      </c>
      <c r="I12" s="2" t="s">
        <v>19</v>
      </c>
      <c r="J12" s="0" t="s">
        <v>25</v>
      </c>
      <c r="K12" s="0" t="s">
        <v>21</v>
      </c>
      <c r="L12" s="7" t="n">
        <f aca="false">+H12*F12*214</f>
        <v>235400</v>
      </c>
      <c r="M12" s="7" t="n">
        <f aca="false">0.1446*F12*214</f>
        <v>1701942</v>
      </c>
      <c r="N12" s="8" t="n">
        <f aca="false">+M12-L12</f>
        <v>1466542</v>
      </c>
    </row>
    <row r="13" customFormat="false" ht="12.75" hidden="false" customHeight="false" outlineLevel="0" collapsed="false">
      <c r="A13" s="0" t="n">
        <f aca="false">1+A12</f>
        <v>7</v>
      </c>
      <c r="B13" s="0" t="s">
        <v>26</v>
      </c>
      <c r="C13" s="0" t="n">
        <v>61020</v>
      </c>
      <c r="D13" s="0" t="s">
        <v>17</v>
      </c>
      <c r="E13" s="0" t="n">
        <v>35111</v>
      </c>
      <c r="F13" s="5" t="n">
        <v>25000</v>
      </c>
      <c r="G13" s="5"/>
      <c r="H13" s="6" t="n">
        <v>0.02</v>
      </c>
      <c r="I13" s="2" t="s">
        <v>19</v>
      </c>
      <c r="J13" s="0" t="s">
        <v>27</v>
      </c>
      <c r="K13" s="0" t="s">
        <v>21</v>
      </c>
      <c r="L13" s="7" t="n">
        <f aca="false">+H13*F13*214</f>
        <v>107000</v>
      </c>
      <c r="M13" s="7" t="n">
        <f aca="false">0.1446*F13*214</f>
        <v>773610</v>
      </c>
      <c r="N13" s="8" t="n">
        <f aca="false">+M13-L13</f>
        <v>666610</v>
      </c>
    </row>
    <row r="14" customFormat="false" ht="12.75" hidden="false" customHeight="false" outlineLevel="0" collapsed="false">
      <c r="A14" s="0" t="n">
        <f aca="false">1+A13</f>
        <v>8</v>
      </c>
      <c r="B14" s="0" t="s">
        <v>26</v>
      </c>
      <c r="C14" s="0" t="n">
        <v>61020</v>
      </c>
      <c r="D14" s="0" t="s">
        <v>22</v>
      </c>
      <c r="E14" s="0" t="n">
        <v>3482</v>
      </c>
      <c r="F14" s="5" t="n">
        <v>75000</v>
      </c>
      <c r="G14" s="5"/>
      <c r="H14" s="6" t="n">
        <v>0.02</v>
      </c>
      <c r="I14" s="2" t="s">
        <v>19</v>
      </c>
      <c r="J14" s="0" t="s">
        <v>27</v>
      </c>
      <c r="K14" s="0" t="s">
        <v>21</v>
      </c>
      <c r="L14" s="7" t="n">
        <f aca="false">+H14*F14*214</f>
        <v>321000</v>
      </c>
      <c r="M14" s="7" t="n">
        <f aca="false">0.1446*F14*214</f>
        <v>2320830</v>
      </c>
      <c r="N14" s="8" t="n">
        <f aca="false">+M14-L14</f>
        <v>1999830</v>
      </c>
    </row>
    <row r="15" customFormat="false" ht="12.75" hidden="false" customHeight="false" outlineLevel="0" collapsed="false">
      <c r="A15" s="0" t="n">
        <f aca="false">1+A14</f>
        <v>9</v>
      </c>
      <c r="B15" s="0" t="s">
        <v>26</v>
      </c>
      <c r="C15" s="0" t="n">
        <v>61020</v>
      </c>
      <c r="D15" s="0" t="s">
        <v>23</v>
      </c>
      <c r="E15" s="0" t="n">
        <v>1907</v>
      </c>
      <c r="F15" s="5" t="n">
        <v>55000</v>
      </c>
      <c r="G15" s="5"/>
      <c r="H15" s="6" t="n">
        <v>0.02</v>
      </c>
      <c r="I15" s="2" t="s">
        <v>19</v>
      </c>
      <c r="J15" s="0" t="s">
        <v>27</v>
      </c>
      <c r="K15" s="0" t="s">
        <v>21</v>
      </c>
      <c r="L15" s="7" t="n">
        <f aca="false">+H15*F15*214</f>
        <v>235400</v>
      </c>
      <c r="M15" s="7" t="n">
        <f aca="false">0.1446*F15*214</f>
        <v>1701942</v>
      </c>
      <c r="N15" s="8" t="n">
        <f aca="false">+M15-L15</f>
        <v>1466542</v>
      </c>
    </row>
    <row r="16" customFormat="false" ht="12.75" hidden="false" customHeight="false" outlineLevel="0" collapsed="false">
      <c r="A16" s="0" t="n">
        <f aca="false">1+A15</f>
        <v>10</v>
      </c>
      <c r="B16" s="0" t="s">
        <v>26</v>
      </c>
      <c r="C16" s="0" t="n">
        <v>61020</v>
      </c>
      <c r="D16" s="0" t="s">
        <v>28</v>
      </c>
      <c r="E16" s="0" t="n">
        <v>173</v>
      </c>
      <c r="F16" s="5" t="n">
        <v>150000</v>
      </c>
      <c r="G16" s="5"/>
      <c r="H16" s="6" t="n">
        <v>0.02</v>
      </c>
      <c r="I16" s="2" t="s">
        <v>19</v>
      </c>
      <c r="J16" s="0" t="s">
        <v>27</v>
      </c>
      <c r="K16" s="0" t="s">
        <v>21</v>
      </c>
      <c r="L16" s="7" t="n">
        <f aca="false">+H16*F16*214</f>
        <v>642000</v>
      </c>
      <c r="M16" s="7" t="n">
        <f aca="false">0.1446*F16*214</f>
        <v>4641660</v>
      </c>
      <c r="N16" s="8" t="n">
        <f aca="false">+M16-L16</f>
        <v>3999660</v>
      </c>
    </row>
    <row r="17" customFormat="false" ht="12.75" hidden="false" customHeight="false" outlineLevel="0" collapsed="false">
      <c r="A17" s="0" t="n">
        <f aca="false">1+A16</f>
        <v>11</v>
      </c>
      <c r="B17" s="0" t="s">
        <v>18</v>
      </c>
      <c r="C17" s="0" t="n">
        <v>54009</v>
      </c>
      <c r="D17" s="0" t="s">
        <v>29</v>
      </c>
      <c r="E17" s="0" t="n">
        <v>169</v>
      </c>
      <c r="F17" s="5" t="n">
        <v>50000</v>
      </c>
      <c r="G17" s="5"/>
      <c r="H17" s="6" t="n">
        <v>0.09</v>
      </c>
      <c r="I17" s="2" t="s">
        <v>19</v>
      </c>
      <c r="J17" s="0" t="s">
        <v>20</v>
      </c>
      <c r="K17" s="0" t="s">
        <v>21</v>
      </c>
      <c r="L17" s="7" t="n">
        <f aca="false">+H17*F17*214</f>
        <v>963000</v>
      </c>
      <c r="M17" s="7" t="n">
        <f aca="false">0.1446*F17*214</f>
        <v>1547220</v>
      </c>
      <c r="N17" s="8" t="n">
        <f aca="false">+M17-L17</f>
        <v>584220</v>
      </c>
    </row>
    <row r="18" customFormat="false" ht="12.75" hidden="false" customHeight="false" outlineLevel="0" collapsed="false">
      <c r="A18" s="0" t="n">
        <f aca="false">1+A17</f>
        <v>12</v>
      </c>
      <c r="B18" s="0" t="s">
        <v>18</v>
      </c>
      <c r="C18" s="0" t="n">
        <v>54009</v>
      </c>
      <c r="D18" s="0" t="s">
        <v>30</v>
      </c>
      <c r="E18" s="0" t="n">
        <v>57100</v>
      </c>
      <c r="F18" s="5" t="n">
        <v>100000</v>
      </c>
      <c r="G18" s="5"/>
      <c r="H18" s="6" t="n">
        <v>0.09</v>
      </c>
      <c r="I18" s="2" t="s">
        <v>19</v>
      </c>
      <c r="J18" s="0" t="s">
        <v>20</v>
      </c>
      <c r="K18" s="0" t="s">
        <v>21</v>
      </c>
      <c r="L18" s="7" t="n">
        <f aca="false">+H18*F18*214</f>
        <v>1926000</v>
      </c>
      <c r="M18" s="7" t="n">
        <f aca="false">0.1446*F18*214</f>
        <v>3094440</v>
      </c>
      <c r="N18" s="8" t="n">
        <f aca="false">+M18-L18</f>
        <v>1168440</v>
      </c>
    </row>
    <row r="19" customFormat="false" ht="12.75" hidden="false" customHeight="false" outlineLevel="0" collapsed="false">
      <c r="A19" s="0" t="n">
        <f aca="false">1+A18</f>
        <v>13</v>
      </c>
      <c r="B19" s="0" t="s">
        <v>18</v>
      </c>
      <c r="C19" s="0" t="n">
        <v>54009</v>
      </c>
      <c r="D19" s="0" t="s">
        <v>31</v>
      </c>
      <c r="E19" s="0" t="n">
        <v>62148</v>
      </c>
      <c r="F19" s="5" t="n">
        <v>95000</v>
      </c>
      <c r="G19" s="5"/>
      <c r="H19" s="6" t="n">
        <v>0.09</v>
      </c>
      <c r="I19" s="2" t="s">
        <v>19</v>
      </c>
      <c r="J19" s="0" t="s">
        <v>32</v>
      </c>
      <c r="K19" s="0" t="s">
        <v>21</v>
      </c>
      <c r="L19" s="7" t="n">
        <f aca="false">+H19*F19*214</f>
        <v>1829700</v>
      </c>
      <c r="M19" s="7" t="n">
        <f aca="false">0.1446*F19*214</f>
        <v>2939718</v>
      </c>
      <c r="N19" s="8" t="n">
        <f aca="false">+M19-L19</f>
        <v>1110018</v>
      </c>
    </row>
    <row r="20" customFormat="false" ht="12.75" hidden="false" customHeight="false" outlineLevel="0" collapsed="false">
      <c r="A20" s="0" t="n">
        <f aca="false">1+A19</f>
        <v>14</v>
      </c>
      <c r="B20" s="0" t="s">
        <v>18</v>
      </c>
      <c r="C20" s="0" t="n">
        <v>54009</v>
      </c>
      <c r="D20" s="0" t="s">
        <v>31</v>
      </c>
      <c r="E20" s="0" t="n">
        <v>62148</v>
      </c>
      <c r="F20" s="5" t="n">
        <v>95000</v>
      </c>
      <c r="G20" s="5"/>
      <c r="H20" s="6" t="n">
        <v>0.09</v>
      </c>
      <c r="I20" s="2" t="s">
        <v>19</v>
      </c>
      <c r="J20" s="0" t="s">
        <v>33</v>
      </c>
      <c r="K20" s="0" t="s">
        <v>21</v>
      </c>
      <c r="L20" s="7" t="n">
        <f aca="false">+H20*F20*214</f>
        <v>1829700</v>
      </c>
      <c r="M20" s="7" t="n">
        <f aca="false">0.1446*F20*214</f>
        <v>2939718</v>
      </c>
      <c r="N20" s="8" t="n">
        <f aca="false">+M20-L20</f>
        <v>1110018</v>
      </c>
    </row>
    <row r="21" customFormat="false" ht="12.75" hidden="false" customHeight="false" outlineLevel="0" collapsed="false">
      <c r="A21" s="0" t="n">
        <f aca="false">1+A20</f>
        <v>15</v>
      </c>
      <c r="B21" s="0" t="s">
        <v>18</v>
      </c>
      <c r="C21" s="0" t="n">
        <v>54009</v>
      </c>
      <c r="D21" s="0" t="s">
        <v>18</v>
      </c>
      <c r="E21" s="0" t="n">
        <v>54009</v>
      </c>
      <c r="F21" s="5" t="n">
        <v>100000</v>
      </c>
      <c r="G21" s="5"/>
      <c r="H21" s="6" t="n">
        <v>0.02</v>
      </c>
      <c r="I21" s="2" t="s">
        <v>19</v>
      </c>
      <c r="J21" s="0" t="s">
        <v>32</v>
      </c>
      <c r="K21" s="0" t="s">
        <v>21</v>
      </c>
      <c r="L21" s="7" t="n">
        <f aca="false">+H21*F21*214</f>
        <v>428000</v>
      </c>
      <c r="M21" s="7" t="n">
        <f aca="false">0.1446*F21*214</f>
        <v>3094440</v>
      </c>
      <c r="N21" s="8" t="n">
        <f aca="false">+M21-L21</f>
        <v>2666440</v>
      </c>
    </row>
    <row r="22" customFormat="false" ht="12.75" hidden="false" customHeight="false" outlineLevel="0" collapsed="false">
      <c r="A22" s="0" t="n">
        <f aca="false">1+A21</f>
        <v>16</v>
      </c>
      <c r="B22" s="0" t="s">
        <v>18</v>
      </c>
      <c r="C22" s="0" t="n">
        <v>54009</v>
      </c>
      <c r="D22" s="0" t="s">
        <v>18</v>
      </c>
      <c r="E22" s="0" t="n">
        <v>54009</v>
      </c>
      <c r="F22" s="5" t="n">
        <v>100000</v>
      </c>
      <c r="G22" s="5"/>
      <c r="H22" s="6" t="n">
        <v>0.03</v>
      </c>
      <c r="I22" s="2" t="s">
        <v>19</v>
      </c>
      <c r="J22" s="0" t="s">
        <v>33</v>
      </c>
      <c r="K22" s="0" t="s">
        <v>21</v>
      </c>
      <c r="L22" s="7" t="n">
        <f aca="false">+H22*F22*214</f>
        <v>642000</v>
      </c>
      <c r="M22" s="7" t="n">
        <f aca="false">0.1446*F22*214</f>
        <v>3094440</v>
      </c>
      <c r="N22" s="8" t="n">
        <f aca="false">+M22-L22</f>
        <v>2452440</v>
      </c>
    </row>
    <row r="23" customFormat="false" ht="12.75" hidden="false" customHeight="false" outlineLevel="0" collapsed="false">
      <c r="A23" s="0" t="n">
        <f aca="false">1+A22</f>
        <v>17</v>
      </c>
      <c r="B23" s="0" t="s">
        <v>26</v>
      </c>
      <c r="C23" s="0" t="n">
        <v>61020</v>
      </c>
      <c r="D23" s="0" t="s">
        <v>26</v>
      </c>
      <c r="E23" s="0" t="n">
        <v>61020</v>
      </c>
      <c r="F23" s="5" t="n">
        <v>200000</v>
      </c>
      <c r="G23" s="5"/>
      <c r="H23" s="6" t="n">
        <v>0.02</v>
      </c>
      <c r="I23" s="2" t="s">
        <v>19</v>
      </c>
      <c r="J23" s="0" t="s">
        <v>34</v>
      </c>
      <c r="K23" s="0" t="s">
        <v>21</v>
      </c>
      <c r="L23" s="7" t="n">
        <f aca="false">+H23*F23*214</f>
        <v>856000</v>
      </c>
      <c r="M23" s="7" t="n">
        <f aca="false">0.1446*F23*214</f>
        <v>6188880</v>
      </c>
      <c r="N23" s="8" t="n">
        <f aca="false">+M23-L23</f>
        <v>5332880</v>
      </c>
    </row>
    <row r="24" customFormat="false" ht="12.75" hidden="false" customHeight="false" outlineLevel="0" collapsed="false">
      <c r="A24" s="0" t="n">
        <f aca="false">1+A23</f>
        <v>18</v>
      </c>
      <c r="B24" s="0" t="s">
        <v>35</v>
      </c>
      <c r="C24" s="0" t="n">
        <v>1707</v>
      </c>
      <c r="D24" s="0" t="s">
        <v>24</v>
      </c>
      <c r="E24" s="0" t="n">
        <v>37654</v>
      </c>
      <c r="F24" s="5" t="n">
        <v>225000</v>
      </c>
      <c r="G24" s="5"/>
      <c r="H24" s="6" t="n">
        <v>0.015</v>
      </c>
      <c r="I24" s="2" t="s">
        <v>19</v>
      </c>
      <c r="J24" s="0" t="s">
        <v>36</v>
      </c>
      <c r="L24" s="7" t="n">
        <f aca="false">+H24*F24*214</f>
        <v>722250</v>
      </c>
      <c r="M24" s="7" t="n">
        <f aca="false">0.1446*F24*214</f>
        <v>6962490</v>
      </c>
      <c r="N24" s="8" t="n">
        <f aca="false">+M24-L24</f>
        <v>6240240</v>
      </c>
    </row>
    <row r="25" customFormat="false" ht="12.75" hidden="false" customHeight="false" outlineLevel="0" collapsed="false">
      <c r="A25" s="0" t="n">
        <f aca="false">1+A24</f>
        <v>19</v>
      </c>
      <c r="B25" s="0" t="s">
        <v>37</v>
      </c>
      <c r="C25" s="0" t="n">
        <v>192</v>
      </c>
      <c r="D25" s="0" t="s">
        <v>24</v>
      </c>
      <c r="E25" s="0" t="n">
        <v>37654</v>
      </c>
      <c r="F25" s="5" t="n">
        <v>75000</v>
      </c>
      <c r="G25" s="5"/>
      <c r="H25" s="6" t="n">
        <v>0.025</v>
      </c>
      <c r="I25" s="2" t="s">
        <v>19</v>
      </c>
      <c r="J25" s="0" t="s">
        <v>38</v>
      </c>
      <c r="K25" s="0" t="s">
        <v>39</v>
      </c>
      <c r="L25" s="7" t="n">
        <f aca="false">+H25*F25*214</f>
        <v>401250</v>
      </c>
      <c r="M25" s="7" t="n">
        <f aca="false">0.148*F25*214</f>
        <v>2375400</v>
      </c>
      <c r="N25" s="8" t="n">
        <f aca="false">+M25-L25</f>
        <v>1974150</v>
      </c>
    </row>
    <row r="26" customFormat="false" ht="12.75" hidden="false" customHeight="false" outlineLevel="0" collapsed="false">
      <c r="A26" s="0" t="n">
        <f aca="false">1+A25</f>
        <v>20</v>
      </c>
      <c r="B26" s="0" t="s">
        <v>40</v>
      </c>
      <c r="C26" s="0" t="n">
        <v>1318</v>
      </c>
      <c r="D26" s="0" t="s">
        <v>24</v>
      </c>
      <c r="E26" s="0" t="n">
        <v>37654</v>
      </c>
      <c r="F26" s="5" t="n">
        <v>155000</v>
      </c>
      <c r="G26" s="5" t="s">
        <v>41</v>
      </c>
      <c r="H26" s="6" t="n">
        <v>0.02</v>
      </c>
      <c r="I26" s="2" t="s">
        <v>19</v>
      </c>
      <c r="J26" s="0" t="s">
        <v>38</v>
      </c>
      <c r="K26" s="0" t="s">
        <v>39</v>
      </c>
      <c r="L26" s="7" t="n">
        <f aca="false">+H26*F26*214</f>
        <v>663400</v>
      </c>
      <c r="M26" s="7" t="n">
        <f aca="false">0.148*F26*214</f>
        <v>4909160</v>
      </c>
      <c r="N26" s="8" t="n">
        <f aca="false">+M26-L26</f>
        <v>4245760</v>
      </c>
    </row>
    <row r="27" customFormat="false" ht="12.75" hidden="false" customHeight="false" outlineLevel="0" collapsed="false">
      <c r="A27" s="0" t="n">
        <f aca="false">1+A26</f>
        <v>21</v>
      </c>
      <c r="B27" s="0" t="s">
        <v>37</v>
      </c>
      <c r="C27" s="0" t="n">
        <v>192</v>
      </c>
      <c r="D27" s="0" t="s">
        <v>24</v>
      </c>
      <c r="E27" s="0" t="n">
        <v>37654</v>
      </c>
      <c r="F27" s="5" t="n">
        <v>75000</v>
      </c>
      <c r="G27" s="5"/>
      <c r="H27" s="6" t="n">
        <v>0.025</v>
      </c>
      <c r="I27" s="2" t="s">
        <v>19</v>
      </c>
      <c r="J27" s="0" t="s">
        <v>36</v>
      </c>
      <c r="K27" s="0" t="s">
        <v>39</v>
      </c>
      <c r="L27" s="7" t="n">
        <f aca="false">+H27*F27*214</f>
        <v>401250</v>
      </c>
      <c r="M27" s="7" t="n">
        <f aca="false">0.148*F27*214</f>
        <v>2375400</v>
      </c>
      <c r="N27" s="8" t="n">
        <f aca="false">+M27-L27</f>
        <v>1974150</v>
      </c>
    </row>
    <row r="28" customFormat="false" ht="12.75" hidden="false" customHeight="false" outlineLevel="0" collapsed="false">
      <c r="A28" s="0" t="n">
        <f aca="false">1+A27</f>
        <v>22</v>
      </c>
      <c r="B28" s="0" t="s">
        <v>40</v>
      </c>
      <c r="C28" s="0" t="n">
        <v>1318</v>
      </c>
      <c r="D28" s="0" t="s">
        <v>24</v>
      </c>
      <c r="E28" s="0" t="n">
        <v>37654</v>
      </c>
      <c r="F28" s="5" t="n">
        <v>155000</v>
      </c>
      <c r="G28" s="5" t="s">
        <v>41</v>
      </c>
      <c r="H28" s="6" t="n">
        <v>0.02</v>
      </c>
      <c r="I28" s="2" t="s">
        <v>19</v>
      </c>
      <c r="J28" s="0" t="s">
        <v>36</v>
      </c>
      <c r="K28" s="0" t="s">
        <v>39</v>
      </c>
      <c r="L28" s="7" t="n">
        <f aca="false">+H28*F28*214</f>
        <v>663400</v>
      </c>
      <c r="M28" s="7" t="n">
        <f aca="false">0.148*F28*214</f>
        <v>4909160</v>
      </c>
      <c r="N28" s="8" t="n">
        <f aca="false">+M28-L28</f>
        <v>4245760</v>
      </c>
    </row>
    <row r="30" customFormat="false" ht="12.75" hidden="false" customHeight="false" outlineLevel="0" collapsed="false">
      <c r="B30" s="0" t="s">
        <v>42</v>
      </c>
    </row>
    <row r="31" customFormat="false" ht="12.75" hidden="false" customHeight="false" outlineLevel="0" collapsed="false">
      <c r="B31" s="0" t="s">
        <v>43</v>
      </c>
    </row>
    <row r="32" customFormat="false" ht="12.75" hidden="false" customHeight="false" outlineLevel="0" collapsed="false">
      <c r="B32" s="0" t="s">
        <v>44</v>
      </c>
    </row>
  </sheetData>
  <mergeCells count="1">
    <mergeCell ref="H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2001-02-12T13:09:26Z</dcterms:created>
  <dc:creator>Enron</dc:creator>
  <dc:description/>
  <dc:language>en-US</dc:language>
  <cp:lastModifiedBy>Enron</cp:lastModifiedBy>
  <cp:revision>0</cp:revision>
  <dc:subject/>
  <dc:title/>
</cp:coreProperties>
</file>