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Sheet1!$C$1:$AH$35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<sst xmlns="http://schemas.openxmlformats.org/spreadsheetml/2006/main" count="308" uniqueCount="164">
  <si>
    <t xml:space="preserve">ENRON TRANSPORTATION AND STORAGE</t>
  </si>
  <si>
    <t xml:space="preserve">OUTSTANDING ACCOUNTS RECEIVABLES</t>
  </si>
  <si>
    <r>
      <rPr>
        <sz val="8"/>
        <color rgb="FF000000"/>
        <rFont val="MS Sans Serif"/>
        <family val="0"/>
      </rPr>
      <t xml:space="preserve">FOR CONSTRUCTION  -- </t>
    </r>
    <r>
      <rPr>
        <b val="true"/>
        <sz val="8"/>
        <color rgb="FF000000"/>
        <rFont val="MS Sans Serif"/>
        <family val="2"/>
      </rPr>
      <t xml:space="preserve"> BY WORKORDER</t>
    </r>
  </si>
  <si>
    <t xml:space="preserve">NORTHERN NATURAL GAS</t>
  </si>
  <si>
    <t xml:space="preserve">DATE</t>
  </si>
  <si>
    <t xml:space="preserve"># DAYS </t>
  </si>
  <si>
    <t xml:space="preserve">AMOUNT</t>
  </si>
  <si>
    <t xml:space="preserve">$</t>
  </si>
  <si>
    <t xml:space="preserve">CO</t>
  </si>
  <si>
    <t xml:space="preserve">CUSTOMER_NUMBER</t>
  </si>
  <si>
    <t xml:space="preserve">CUSTOMER NAME</t>
  </si>
  <si>
    <t xml:space="preserve">MARKETER</t>
  </si>
  <si>
    <t xml:space="preserve">TYPE</t>
  </si>
  <si>
    <t xml:space="preserve">INVOICE NO.</t>
  </si>
  <si>
    <t xml:space="preserve">C WO</t>
  </si>
  <si>
    <t xml:space="preserve">WO DESCRIPTION</t>
  </si>
  <si>
    <t xml:space="preserve">DESCRIPTION_2</t>
  </si>
  <si>
    <t xml:space="preserve">WO_BAL</t>
  </si>
  <si>
    <t xml:space="preserve">APPROVED</t>
  </si>
  <si>
    <t xml:space="preserve">WO#</t>
  </si>
  <si>
    <t xml:space="preserve">WORK_ORDER</t>
  </si>
  <si>
    <t xml:space="preserve">STATUS</t>
  </si>
  <si>
    <t xml:space="preserve">COMPLETE</t>
  </si>
  <si>
    <t xml:space="preserve">OPEN_TYPE</t>
  </si>
  <si>
    <t xml:space="preserve">D</t>
  </si>
  <si>
    <t xml:space="preserve">OPEN AMOUNT</t>
  </si>
  <si>
    <t xml:space="preserve">BILLING DATE</t>
  </si>
  <si>
    <t xml:space="preserve">GL DATE</t>
  </si>
  <si>
    <t xml:space="preserve">PAST DUE</t>
  </si>
  <si>
    <t xml:space="preserve">CURRENT</t>
  </si>
  <si>
    <t xml:space="preserve">31-60</t>
  </si>
  <si>
    <t xml:space="preserve">61-90</t>
  </si>
  <si>
    <t xml:space="preserve">OUTSTANDING</t>
  </si>
  <si>
    <t xml:space="preserve">INVOICED</t>
  </si>
  <si>
    <t xml:space="preserve">TOTAL</t>
  </si>
  <si>
    <t xml:space="preserve">Received</t>
  </si>
  <si>
    <t xml:space="preserve">COMMENTS</t>
  </si>
  <si>
    <t xml:space="preserve">NN</t>
  </si>
  <si>
    <t xml:space="preserve">0000M990004643</t>
  </si>
  <si>
    <t xml:space="preserve">AUTO OWNERS INSURANCE CO.     </t>
  </si>
  <si>
    <t xml:space="preserve">N/A</t>
  </si>
  <si>
    <t xml:space="preserve">I</t>
  </si>
  <si>
    <t xml:space="preserve">W17997050078</t>
  </si>
  <si>
    <t xml:space="preserve">J46647</t>
  </si>
  <si>
    <t xml:space="preserve">REPL 16" WINTHROP BL          </t>
  </si>
  <si>
    <t xml:space="preserve">CARVER CO.                                                            </t>
  </si>
  <si>
    <t xml:space="preserve">1</t>
  </si>
  <si>
    <t xml:space="preserve">Damaged done by individual to NNG pipe - Write off to location RC and clear to overhead</t>
  </si>
  <si>
    <t xml:space="preserve">0000M990004635</t>
  </si>
  <si>
    <t xml:space="preserve">MYLES FRICHE                  </t>
  </si>
  <si>
    <t xml:space="preserve">W17997020016</t>
  </si>
  <si>
    <t xml:space="preserve">J46634</t>
  </si>
  <si>
    <t xml:space="preserve">WGI SIDE VLV DAMAGE           </t>
  </si>
  <si>
    <t xml:space="preserve">MOORE CO.                                                             </t>
  </si>
  <si>
    <t xml:space="preserve">0</t>
  </si>
  <si>
    <t xml:space="preserve">I    </t>
  </si>
  <si>
    <t xml:space="preserve">Individual damaged NNG section of pipe.  Clear to location RC or to overhead</t>
  </si>
  <si>
    <t xml:space="preserve">0000M990004644</t>
  </si>
  <si>
    <t xml:space="preserve">STENULSON, ROD                </t>
  </si>
  <si>
    <t xml:space="preserve">W17997060089</t>
  </si>
  <si>
    <t xml:space="preserve">J46648</t>
  </si>
  <si>
    <t xml:space="preserve">BLACK RIVER FALLS BL          </t>
  </si>
  <si>
    <t xml:space="preserve">MP108/JACKSON CO.                                                     </t>
  </si>
  <si>
    <t xml:space="preserve">Individual damaged NNG pipeline.  Clear to location RC or to overhead</t>
  </si>
  <si>
    <t xml:space="preserve">I Total</t>
  </si>
  <si>
    <t xml:space="preserve">0000M990004566</t>
  </si>
  <si>
    <t xml:space="preserve">HIGHLANDS GAS RESOURCES       </t>
  </si>
  <si>
    <t xml:space="preserve">TK LOHMAN</t>
  </si>
  <si>
    <t xml:space="preserve">S</t>
  </si>
  <si>
    <t xml:space="preserve">W17994120145</t>
  </si>
  <si>
    <t xml:space="preserve">C4467G</t>
  </si>
  <si>
    <t xml:space="preserve">SCHLEICHER #3 TIE-IN          </t>
  </si>
  <si>
    <t xml:space="preserve">                                                                      </t>
  </si>
  <si>
    <t xml:space="preserve">12/95- clear against sale proceeds</t>
  </si>
  <si>
    <t xml:space="preserve">W17994120146</t>
  </si>
  <si>
    <t xml:space="preserve">C4467H</t>
  </si>
  <si>
    <t xml:space="preserve">SCHLEICHER #4 TIE-IN          </t>
  </si>
  <si>
    <t xml:space="preserve">W17994120144</t>
  </si>
  <si>
    <t xml:space="preserve">C4467F</t>
  </si>
  <si>
    <t xml:space="preserve">0000M990004652</t>
  </si>
  <si>
    <t xml:space="preserve">SOUTHERN NATURAL GAS COMPANY  </t>
  </si>
  <si>
    <t xml:space="preserve">J HARVEY</t>
  </si>
  <si>
    <t xml:space="preserve">W17994120128</t>
  </si>
  <si>
    <t xml:space="preserve">J90558</t>
  </si>
  <si>
    <t xml:space="preserve">01/95 sold to NNG. Uncollectible</t>
  </si>
  <si>
    <t xml:space="preserve">0000M990004592</t>
  </si>
  <si>
    <t xml:space="preserve">TRANSCONTINENTAL GAS          </t>
  </si>
  <si>
    <t xml:space="preserve">W17994120129</t>
  </si>
  <si>
    <t xml:space="preserve">Sold properties.  Clear to overhead</t>
  </si>
  <si>
    <t xml:space="preserve">0000M990004565</t>
  </si>
  <si>
    <t xml:space="preserve">WOOLSEY PETROLEUM CORPORATION </t>
  </si>
  <si>
    <t xml:space="preserve">W17994120142</t>
  </si>
  <si>
    <t xml:space="preserve">C44671</t>
  </si>
  <si>
    <t xml:space="preserve">WKOR</t>
  </si>
  <si>
    <t xml:space="preserve"> </t>
  </si>
  <si>
    <t xml:space="preserve">Sold properties to Co. 676.  Clear to overhead</t>
  </si>
  <si>
    <t xml:space="preserve">S Total</t>
  </si>
  <si>
    <t xml:space="preserve">0000M990004261</t>
  </si>
  <si>
    <t xml:space="preserve">AZTEC GAS &amp; OIL CORPORATION   </t>
  </si>
  <si>
    <t xml:space="preserve">B STEVENS</t>
  </si>
  <si>
    <t xml:space="preserve">U</t>
  </si>
  <si>
    <t xml:space="preserve">W17994120140</t>
  </si>
  <si>
    <t xml:space="preserve">C44724</t>
  </si>
  <si>
    <t xml:space="preserve">ESSEX MOUNTAIN WL CN          </t>
  </si>
  <si>
    <t xml:space="preserve">                          </t>
  </si>
  <si>
    <t xml:space="preserve">0000M990004337</t>
  </si>
  <si>
    <t xml:space="preserve">ENRIGHT GAS &amp; OIL, INC.       </t>
  </si>
  <si>
    <t xml:space="preserve">UNKNOWN</t>
  </si>
  <si>
    <t xml:space="preserve">W17992050360</t>
  </si>
  <si>
    <t xml:space="preserve">C42623</t>
  </si>
  <si>
    <t xml:space="preserve">00000000T54700</t>
  </si>
  <si>
    <t xml:space="preserve">ENRON GAS PROCESSING          </t>
  </si>
  <si>
    <t xml:space="preserve">17620299    </t>
  </si>
  <si>
    <t xml:space="preserve">Received +92% of this invoice clear bal to overhead</t>
  </si>
  <si>
    <t xml:space="preserve">W17992060389</t>
  </si>
  <si>
    <t xml:space="preserve">"</t>
  </si>
  <si>
    <t xml:space="preserve">W17992120556</t>
  </si>
  <si>
    <t xml:space="preserve">01/96 - to write off to overhead</t>
  </si>
  <si>
    <t xml:space="preserve">W17993080100</t>
  </si>
  <si>
    <t xml:space="preserve">0000M990004492</t>
  </si>
  <si>
    <t xml:space="preserve">ENRON OIL &amp; GAS MARKETING     </t>
  </si>
  <si>
    <t xml:space="preserve">W17992120555</t>
  </si>
  <si>
    <t xml:space="preserve">W17992120557</t>
  </si>
  <si>
    <t xml:space="preserve">JN7324</t>
  </si>
  <si>
    <t xml:space="preserve">OVERHAUL VAKA UNIT            </t>
  </si>
  <si>
    <t xml:space="preserve">REV#1 JAL CO.                                                         </t>
  </si>
  <si>
    <t xml:space="preserve">0000M990003875</t>
  </si>
  <si>
    <t xml:space="preserve">PEOPLES NATURAL GAS-ARGUS     </t>
  </si>
  <si>
    <t xml:space="preserve">S. SMITH</t>
  </si>
  <si>
    <t xml:space="preserve">W17995060050</t>
  </si>
  <si>
    <t xml:space="preserve">C44823</t>
  </si>
  <si>
    <t xml:space="preserve">TERRANCE RUFF FTP             </t>
  </si>
  <si>
    <t xml:space="preserve">DUBUQUE CTY.                                                          </t>
  </si>
  <si>
    <t xml:space="preserve">01/98 Scott Smith unable to resolve - write off</t>
  </si>
  <si>
    <t xml:space="preserve">0000M990003602</t>
  </si>
  <si>
    <t xml:space="preserve">REGAL GAS CORPORATION         </t>
  </si>
  <si>
    <t xml:space="preserve">89001107    </t>
  </si>
  <si>
    <t xml:space="preserve">C49128</t>
  </si>
  <si>
    <t xml:space="preserve">12/94 -memo to customer. 01/94-to write off</t>
  </si>
  <si>
    <t xml:space="preserve">W17990050288</t>
  </si>
  <si>
    <t xml:space="preserve">0000M990004409</t>
  </si>
  <si>
    <t xml:space="preserve">WISE OIL, INC.                </t>
  </si>
  <si>
    <t xml:space="preserve">W17993020016</t>
  </si>
  <si>
    <t xml:space="preserve">C42747</t>
  </si>
  <si>
    <t xml:space="preserve">U Total</t>
  </si>
  <si>
    <t xml:space="preserve">0000M990004607</t>
  </si>
  <si>
    <t xml:space="preserve">IES UTILITIES                 </t>
  </si>
  <si>
    <t xml:space="preserve">D. BADURA</t>
  </si>
  <si>
    <t xml:space="preserve">W</t>
  </si>
  <si>
    <t xml:space="preserve">W17997050073</t>
  </si>
  <si>
    <t xml:space="preserve">C46526</t>
  </si>
  <si>
    <t xml:space="preserve">DEWITT #1 MODS/EFM            </t>
  </si>
  <si>
    <t xml:space="preserve">CLINTON COUNTY                                                        </t>
  </si>
  <si>
    <t xml:space="preserve">08/97 PROJECT NOT BILLABLE</t>
  </si>
  <si>
    <t xml:space="preserve">0000M990004596</t>
  </si>
  <si>
    <t xml:space="preserve">UTILICORP UNITED, INC.        </t>
  </si>
  <si>
    <t xml:space="preserve">SCOTT SMITH</t>
  </si>
  <si>
    <t xml:space="preserve">W17996030023</t>
  </si>
  <si>
    <t xml:space="preserve">S45622</t>
  </si>
  <si>
    <t xml:space="preserve">D.M. A CLASS LCO CHG          </t>
  </si>
  <si>
    <t xml:space="preserve">REV.#1/POLK CO                                                        </t>
  </si>
  <si>
    <t xml:space="preserve">Reverse back to W/O S45622 and clear to plant.</t>
  </si>
  <si>
    <t xml:space="preserve">W Total</t>
  </si>
  <si>
    <t xml:space="preserve">Grand 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</si>
</sst>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&quot;&quot;_);_(@_)"/>
    <numFmt numFmtId="166" formatCode="[$-409]mmm\-yy"/>
    <numFmt numFmtId="167" formatCode="[$-409]m/d/yyyy"/>
    <numFmt numFmtId="168" formatCode="#,##0"/>
    <numFmt numFmtId="169" formatCode="dd\-mmm\-yy"/>
    <numFmt numFmtId="170" formatCode="0"/>
    <numFmt numFmtId="171" formatCode="_(* #,###.00_);_(* \(#,###.00\);_(* &quot;&quot;_);_(@_)"/>
    <numFmt numFmtId="172" formatCode="\$#,##0.00;&quot;($&quot;#,##0.00\)"/>
    <numFmt numFmtId="173" formatCode="\$#,##0.00_);[RED]&quot;($&quot;#,##0.00\)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.5"/>
      <color rgb="FF000000"/>
      <name val="MS Sans Serif"/>
      <family val="2"/>
    </font>
    <font>
      <sz val="8"/>
      <color rgb="FF000000"/>
      <name val="Times New Roman"/>
      <family val="0"/>
    </font>
    <font>
      <sz val="8"/>
      <color rgb="FF000000"/>
      <name val="MS Sans Serif"/>
      <family val="0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sz val="8"/>
      <color rgb="FF000000"/>
      <name val="Times New Roman"/>
      <family val="0"/>
    </font>
    <font>
      <b val="true"/>
      <sz val="8"/>
      <color rgb="FF000000"/>
      <name val="Times New Roman"/>
      <family val="1"/>
    </font>
    <font>
      <sz val="8"/>
      <color rgb="FF000000"/>
      <name val="Times New Roman"/>
      <family val="1"/>
    </font>
    <font>
      <b val="true"/>
      <sz val="8.5"/>
      <color rgb="FF00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6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2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2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2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9" fontId="6" fillId="0" borderId="1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0" fontId="6" fillId="2" borderId="1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6" fillId="0" borderId="1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2" fillId="0" borderId="1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6" fillId="0" borderId="1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3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1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2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9" fontId="6" fillId="0" borderId="4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6" fillId="0" borderId="4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9" fontId="6" fillId="0" borderId="4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0" fontId="6" fillId="2" borderId="4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6" fillId="0" borderId="4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6" fillId="0" borderId="4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1" fillId="0" borderId="4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2" fontId="6" fillId="0" borderId="4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3" fontId="4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2" fontId="6" fillId="0" borderId="1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3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23197AR_O 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4.65" customHeight="true" zeroHeight="false" outlineLevelRow="2" outlineLevelCol="0"/>
  <cols>
    <col collapsed="false" customWidth="true" hidden="true" outlineLevel="0" max="1" min="1" style="1" width="2.7"/>
    <col collapsed="false" customWidth="true" hidden="true" outlineLevel="0" max="2" min="2" style="1" width="21.28"/>
    <col collapsed="false" customWidth="true" hidden="false" outlineLevel="0" max="3" min="3" style="1" width="28.7"/>
    <col collapsed="false" customWidth="true" hidden="false" outlineLevel="0" max="4" min="4" style="1" width="12.14"/>
    <col collapsed="false" customWidth="true" hidden="true" outlineLevel="0" max="5" min="5" style="2" width="10.85"/>
    <col collapsed="false" customWidth="true" hidden="false" outlineLevel="0" max="6" min="6" style="1" width="11.85"/>
    <col collapsed="false" customWidth="true" hidden="true" outlineLevel="0" max="7" min="7" style="1" width="7.42"/>
    <col collapsed="false" customWidth="true" hidden="true" outlineLevel="0" max="8" min="8" style="1" width="23.56"/>
    <col collapsed="false" customWidth="true" hidden="true" outlineLevel="0" max="9" min="9" style="1" width="3.85"/>
    <col collapsed="false" customWidth="true" hidden="true" outlineLevel="0" max="10" min="10" style="1" width="8.28"/>
    <col collapsed="false" customWidth="true" hidden="true" outlineLevel="0" max="11" min="11" style="1" width="10.56"/>
    <col collapsed="false" customWidth="true" hidden="true" outlineLevel="0" max="12" min="12" style="1" width="6.28"/>
    <col collapsed="false" customWidth="true" hidden="true" outlineLevel="0" max="13" min="13" style="1" width="7.56"/>
    <col collapsed="false" customWidth="true" hidden="true" outlineLevel="0" max="14" min="14" style="1" width="6.28"/>
    <col collapsed="false" customWidth="true" hidden="true" outlineLevel="0" max="15" min="15" style="1" width="10.56"/>
    <col collapsed="false" customWidth="true" hidden="true" outlineLevel="0" max="16" min="16" style="1" width="2.56"/>
    <col collapsed="false" customWidth="true" hidden="true" outlineLevel="0" max="17" min="17" style="1" width="2.28"/>
    <col collapsed="false" customWidth="true" hidden="true" outlineLevel="0" max="18" min="18" style="3" width="14.28"/>
    <col collapsed="false" customWidth="true" hidden="true" outlineLevel="0" max="19" min="19" style="1" width="12.7"/>
    <col collapsed="false" customWidth="true" hidden="true" outlineLevel="0" max="20" min="20" style="1" width="14.41"/>
    <col collapsed="false" customWidth="true" hidden="true" outlineLevel="0" max="21" min="21" style="4" width="0.13"/>
    <col collapsed="false" customWidth="true" hidden="true" outlineLevel="0" max="23" min="22" style="1" width="13.85"/>
    <col collapsed="false" customWidth="true" hidden="true" outlineLevel="0" max="24" min="24" style="1" width="12.7"/>
    <col collapsed="false" customWidth="true" hidden="false" outlineLevel="0" max="25" min="25" style="1" width="11.13"/>
    <col collapsed="false" customWidth="true" hidden="false" outlineLevel="0" max="26" min="26" style="5" width="7.85"/>
    <col collapsed="false" customWidth="true" hidden="false" outlineLevel="0" max="27" min="27" style="1" width="9.56"/>
    <col collapsed="false" customWidth="true" hidden="true" outlineLevel="0" max="28" min="28" style="6" width="18.28"/>
    <col collapsed="false" customWidth="true" hidden="false" outlineLevel="0" max="31" min="29" style="6" width="0.13"/>
    <col collapsed="false" customWidth="true" hidden="false" outlineLevel="0" max="32" min="32" style="7" width="59.13"/>
    <col collapsed="false" customWidth="false" hidden="false" outlineLevel="0" max="257" min="33" style="1" width="8.85"/>
  </cols>
  <sheetData>
    <row r="1" customFormat="false" ht="12.8" hidden="false" customHeight="false" outlineLevel="0" collapsed="false">
      <c r="A1" s="7"/>
      <c r="B1" s="7"/>
      <c r="C1" s="8" t="s">
        <v>0</v>
      </c>
      <c r="D1" s="9"/>
      <c r="E1" s="1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1"/>
      <c r="S1" s="7"/>
      <c r="T1" s="7"/>
      <c r="V1" s="7"/>
      <c r="W1" s="7"/>
      <c r="X1" s="7"/>
      <c r="Y1" s="7"/>
      <c r="AA1" s="7"/>
      <c r="AB1" s="12"/>
      <c r="AC1" s="12"/>
      <c r="AD1" s="12"/>
      <c r="AE1" s="12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8" hidden="false" customHeight="false" outlineLevel="0" collapsed="false">
      <c r="A2" s="7"/>
      <c r="B2" s="7"/>
      <c r="C2" s="13" t="s">
        <v>1</v>
      </c>
      <c r="D2" s="13"/>
      <c r="E2" s="10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1"/>
      <c r="S2" s="7"/>
      <c r="T2" s="7"/>
      <c r="U2" s="14"/>
      <c r="V2" s="7"/>
      <c r="W2" s="7"/>
      <c r="X2" s="7"/>
      <c r="Y2" s="7"/>
      <c r="AA2" s="7"/>
      <c r="AB2" s="12"/>
      <c r="AC2" s="12"/>
      <c r="AD2" s="12"/>
      <c r="AE2" s="12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8" hidden="false" customHeight="false" outlineLevel="0" collapsed="false">
      <c r="A3" s="7"/>
      <c r="B3" s="7"/>
      <c r="C3" s="13" t="s">
        <v>2</v>
      </c>
      <c r="D3" s="7"/>
      <c r="E3" s="10"/>
      <c r="F3" s="15" t="n">
        <v>36250</v>
      </c>
      <c r="G3" s="7"/>
      <c r="H3" s="15"/>
      <c r="I3" s="15"/>
      <c r="J3" s="7"/>
      <c r="K3" s="7"/>
      <c r="L3" s="7"/>
      <c r="M3" s="7"/>
      <c r="N3" s="7"/>
      <c r="O3" s="7"/>
      <c r="P3" s="7"/>
      <c r="Q3" s="7"/>
      <c r="R3" s="11"/>
      <c r="S3" s="7"/>
      <c r="T3" s="7"/>
      <c r="U3" s="14"/>
      <c r="V3" s="7"/>
      <c r="W3" s="7"/>
      <c r="X3" s="7"/>
      <c r="Y3" s="7"/>
      <c r="AA3" s="7"/>
      <c r="AB3" s="12"/>
      <c r="AC3" s="12"/>
      <c r="AD3" s="12"/>
      <c r="AE3" s="12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5.75" hidden="false" customHeight="true" outlineLevel="0" collapsed="false">
      <c r="F4" s="16"/>
      <c r="H4" s="16"/>
      <c r="I4" s="16"/>
      <c r="R4" s="11"/>
      <c r="U4" s="17"/>
    </row>
    <row r="5" customFormat="false" ht="14.65" hidden="false" customHeight="false" outlineLevel="0" collapsed="false">
      <c r="A5" s="18"/>
      <c r="B5" s="18"/>
      <c r="C5" s="19" t="s">
        <v>3</v>
      </c>
      <c r="D5" s="19"/>
      <c r="E5" s="20"/>
      <c r="F5" s="19"/>
      <c r="G5" s="19"/>
      <c r="H5" s="19"/>
      <c r="I5" s="19"/>
      <c r="J5" s="19"/>
      <c r="K5" s="19"/>
      <c r="L5" s="19"/>
      <c r="M5" s="19"/>
      <c r="N5" s="19"/>
      <c r="O5" s="19" t="s">
        <v>4</v>
      </c>
      <c r="P5" s="19"/>
      <c r="Q5" s="19"/>
      <c r="R5" s="19"/>
      <c r="S5" s="19"/>
      <c r="T5" s="19"/>
      <c r="U5" s="19" t="s">
        <v>5</v>
      </c>
      <c r="V5" s="19"/>
      <c r="W5" s="19"/>
      <c r="X5" s="19"/>
      <c r="Y5" s="19" t="s">
        <v>6</v>
      </c>
      <c r="Z5" s="21" t="s">
        <v>4</v>
      </c>
      <c r="AA5" s="19"/>
      <c r="AB5" s="22" t="s">
        <v>7</v>
      </c>
      <c r="AC5" s="22"/>
      <c r="AD5" s="22"/>
      <c r="AE5" s="22"/>
      <c r="AF5" s="23"/>
    </row>
    <row r="6" customFormat="false" ht="10.15" hidden="false" customHeight="true" outlineLevel="0" collapsed="false">
      <c r="A6" s="18" t="s">
        <v>8</v>
      </c>
      <c r="B6" s="18" t="s">
        <v>9</v>
      </c>
      <c r="C6" s="20" t="s">
        <v>10</v>
      </c>
      <c r="D6" s="20" t="s">
        <v>11</v>
      </c>
      <c r="E6" s="18" t="s">
        <v>12</v>
      </c>
      <c r="F6" s="20" t="s">
        <v>13</v>
      </c>
      <c r="G6" s="20" t="s">
        <v>14</v>
      </c>
      <c r="H6" s="20" t="s">
        <v>15</v>
      </c>
      <c r="I6" s="20" t="s">
        <v>16</v>
      </c>
      <c r="J6" s="20" t="s">
        <v>17</v>
      </c>
      <c r="K6" s="20" t="s">
        <v>18</v>
      </c>
      <c r="L6" s="20" t="s">
        <v>19</v>
      </c>
      <c r="M6" s="20" t="s">
        <v>20</v>
      </c>
      <c r="N6" s="20" t="s">
        <v>21</v>
      </c>
      <c r="O6" s="20" t="s">
        <v>22</v>
      </c>
      <c r="P6" s="20" t="s">
        <v>23</v>
      </c>
      <c r="Q6" s="20" t="s">
        <v>24</v>
      </c>
      <c r="R6" s="20" t="s">
        <v>25</v>
      </c>
      <c r="S6" s="20" t="s">
        <v>26</v>
      </c>
      <c r="T6" s="20" t="s">
        <v>27</v>
      </c>
      <c r="U6" s="20" t="s">
        <v>28</v>
      </c>
      <c r="V6" s="20" t="s">
        <v>29</v>
      </c>
      <c r="W6" s="20" t="s">
        <v>30</v>
      </c>
      <c r="X6" s="20" t="s">
        <v>31</v>
      </c>
      <c r="Y6" s="20" t="s">
        <v>32</v>
      </c>
      <c r="Z6" s="24" t="s">
        <v>33</v>
      </c>
      <c r="AA6" s="25" t="s">
        <v>34</v>
      </c>
      <c r="AB6" s="26" t="s">
        <v>35</v>
      </c>
      <c r="AC6" s="26"/>
      <c r="AD6" s="26"/>
      <c r="AE6" s="26"/>
      <c r="AF6" s="27" t="s">
        <v>36</v>
      </c>
    </row>
    <row r="7" customFormat="false" ht="10.15" hidden="false" customHeight="true" outlineLevel="2" collapsed="false">
      <c r="A7" s="28" t="s">
        <v>37</v>
      </c>
      <c r="B7" s="28" t="s">
        <v>38</v>
      </c>
      <c r="C7" s="28" t="s">
        <v>39</v>
      </c>
      <c r="D7" s="28" t="s">
        <v>40</v>
      </c>
      <c r="E7" s="2" t="s">
        <v>41</v>
      </c>
      <c r="F7" s="28" t="s">
        <v>42</v>
      </c>
      <c r="G7" s="28" t="s">
        <v>43</v>
      </c>
      <c r="H7" s="29" t="s">
        <v>44</v>
      </c>
      <c r="I7" s="29" t="s">
        <v>45</v>
      </c>
      <c r="J7" s="30" t="n">
        <v>0</v>
      </c>
      <c r="K7" s="30" t="n">
        <v>41500</v>
      </c>
      <c r="L7" s="31" t="s">
        <v>43</v>
      </c>
      <c r="M7" s="31" t="s">
        <v>43</v>
      </c>
      <c r="N7" s="31" t="s">
        <v>46</v>
      </c>
      <c r="O7" s="32" t="n">
        <v>35343</v>
      </c>
      <c r="P7" s="28" t="s">
        <v>41</v>
      </c>
      <c r="Q7" s="33"/>
      <c r="R7" s="3" t="n">
        <v>41214.83</v>
      </c>
      <c r="S7" s="32" t="n">
        <v>35585</v>
      </c>
      <c r="T7" s="34" t="n">
        <v>35581</v>
      </c>
      <c r="U7" s="35" t="n">
        <f aca="false">DAYS360(S7,$F$3,1)</f>
        <v>656</v>
      </c>
      <c r="V7" s="36" t="str">
        <f aca="false">IF($U7&lt;31,$R7,"")</f>
        <v/>
      </c>
      <c r="W7" s="36" t="str">
        <f aca="false">IF(AND($U7&gt;30,$U7&lt;61),$R7,"")</f>
        <v/>
      </c>
      <c r="X7" s="36" t="str">
        <f aca="false">IF(AND($U7&gt;60,$U7&lt;91),$R7,"")</f>
        <v/>
      </c>
      <c r="Y7" s="36" t="n">
        <f aca="false">IF($U7&gt;90,$R7,"")</f>
        <v>41214.83</v>
      </c>
      <c r="Z7" s="37" t="n">
        <v>35551</v>
      </c>
      <c r="AA7" s="36" t="n">
        <f aca="false">SUM(V7:Y7)</f>
        <v>41214.83</v>
      </c>
      <c r="AF7" s="7" t="s">
        <v>47</v>
      </c>
    </row>
    <row r="8" customFormat="false" ht="10.15" hidden="false" customHeight="true" outlineLevel="2" collapsed="false">
      <c r="A8" s="28" t="s">
        <v>37</v>
      </c>
      <c r="B8" s="28" t="s">
        <v>48</v>
      </c>
      <c r="C8" s="28" t="s">
        <v>49</v>
      </c>
      <c r="D8" s="28" t="s">
        <v>40</v>
      </c>
      <c r="E8" s="2" t="s">
        <v>41</v>
      </c>
      <c r="F8" s="28" t="s">
        <v>50</v>
      </c>
      <c r="G8" s="28" t="s">
        <v>51</v>
      </c>
      <c r="H8" s="29" t="s">
        <v>52</v>
      </c>
      <c r="I8" s="29" t="s">
        <v>53</v>
      </c>
      <c r="J8" s="30" t="n">
        <v>0</v>
      </c>
      <c r="K8" s="30" t="n">
        <v>29000</v>
      </c>
      <c r="L8" s="31" t="s">
        <v>51</v>
      </c>
      <c r="M8" s="31" t="s">
        <v>51</v>
      </c>
      <c r="N8" s="31" t="s">
        <v>54</v>
      </c>
      <c r="O8" s="32" t="n">
        <v>35414</v>
      </c>
      <c r="P8" s="28" t="s">
        <v>55</v>
      </c>
      <c r="Q8" s="28"/>
      <c r="R8" s="3" t="n">
        <v>2834.64</v>
      </c>
      <c r="S8" s="32" t="n">
        <v>35482</v>
      </c>
      <c r="T8" s="34" t="n">
        <v>35489</v>
      </c>
      <c r="U8" s="35" t="n">
        <f aca="false">DAYS360(S8,$F$3,1)</f>
        <v>759</v>
      </c>
      <c r="V8" s="36" t="str">
        <f aca="false">IF($U8&lt;31,$R8,"")</f>
        <v/>
      </c>
      <c r="W8" s="36" t="str">
        <f aca="false">IF(AND($U8&gt;30,$U8&lt;61),$R8,"")</f>
        <v/>
      </c>
      <c r="X8" s="36" t="str">
        <f aca="false">IF(AND($U8&gt;60,$U8&lt;91),$R8,"")</f>
        <v/>
      </c>
      <c r="Y8" s="36" t="n">
        <f aca="false">IF($U8&gt;90,$R8,"")</f>
        <v>2834.64</v>
      </c>
      <c r="Z8" s="38" t="n">
        <v>35462</v>
      </c>
      <c r="AA8" s="36" t="n">
        <f aca="false">SUM(V8:Y8)</f>
        <v>2834.64</v>
      </c>
      <c r="AF8" s="7" t="s">
        <v>56</v>
      </c>
    </row>
    <row r="9" customFormat="false" ht="10.15" hidden="false" customHeight="true" outlineLevel="2" collapsed="false">
      <c r="A9" s="28" t="s">
        <v>37</v>
      </c>
      <c r="B9" s="28" t="s">
        <v>57</v>
      </c>
      <c r="C9" s="28" t="s">
        <v>58</v>
      </c>
      <c r="D9" s="28" t="s">
        <v>40</v>
      </c>
      <c r="E9" s="2" t="s">
        <v>41</v>
      </c>
      <c r="F9" s="28" t="s">
        <v>59</v>
      </c>
      <c r="G9" s="28" t="s">
        <v>60</v>
      </c>
      <c r="H9" s="29" t="s">
        <v>61</v>
      </c>
      <c r="I9" s="29" t="s">
        <v>62</v>
      </c>
      <c r="J9" s="30" t="n">
        <v>0</v>
      </c>
      <c r="K9" s="30" t="n">
        <v>20000</v>
      </c>
      <c r="L9" s="31" t="s">
        <v>60</v>
      </c>
      <c r="M9" s="31" t="s">
        <v>60</v>
      </c>
      <c r="N9" s="31" t="s">
        <v>54</v>
      </c>
      <c r="O9" s="32" t="n">
        <v>35352</v>
      </c>
      <c r="P9" s="28" t="s">
        <v>41</v>
      </c>
      <c r="Q9" s="33"/>
      <c r="R9" s="3" t="n">
        <v>33792.13</v>
      </c>
      <c r="S9" s="32" t="n">
        <v>35601</v>
      </c>
      <c r="T9" s="34" t="n">
        <v>35611</v>
      </c>
      <c r="U9" s="35" t="n">
        <f aca="false">DAYS360(S9,$F$3,1)</f>
        <v>640</v>
      </c>
      <c r="V9" s="36" t="str">
        <f aca="false">IF($U9&lt;31,$R9,"")</f>
        <v/>
      </c>
      <c r="W9" s="36" t="str">
        <f aca="false">IF(AND($U9&gt;30,$U9&lt;61),$R9,"")</f>
        <v/>
      </c>
      <c r="X9" s="36" t="str">
        <f aca="false">IF(AND($U9&gt;60,$U9&lt;91),$R9,"")</f>
        <v/>
      </c>
      <c r="Y9" s="36" t="n">
        <f aca="false">IF($U9&gt;90,$R9,"")</f>
        <v>33792.13</v>
      </c>
      <c r="Z9" s="38" t="n">
        <v>35582</v>
      </c>
      <c r="AA9" s="36" t="n">
        <f aca="false">SUM(V9:Y9)</f>
        <v>33792.13</v>
      </c>
      <c r="AF9" s="7" t="s">
        <v>63</v>
      </c>
    </row>
    <row r="10" customFormat="false" ht="10.15" hidden="false" customHeight="true" outlineLevel="1" collapsed="false">
      <c r="A10" s="28"/>
      <c r="B10" s="28"/>
      <c r="C10" s="28"/>
      <c r="D10" s="28"/>
      <c r="E10" s="39" t="s">
        <v>64</v>
      </c>
      <c r="F10" s="28"/>
      <c r="G10" s="28"/>
      <c r="H10" s="29"/>
      <c r="I10" s="29"/>
      <c r="J10" s="30"/>
      <c r="K10" s="30"/>
      <c r="L10" s="31"/>
      <c r="M10" s="31"/>
      <c r="N10" s="31"/>
      <c r="O10" s="32"/>
      <c r="P10" s="28"/>
      <c r="Q10" s="33"/>
      <c r="R10" s="3" t="n">
        <f aca="false">SUBTOTAL(9,R7:R9)</f>
        <v>77841.6</v>
      </c>
      <c r="S10" s="32"/>
      <c r="T10" s="34"/>
      <c r="U10" s="35"/>
      <c r="V10" s="36"/>
      <c r="W10" s="36"/>
      <c r="X10" s="36"/>
      <c r="Y10" s="40" t="n">
        <f aca="false">SUBTOTAL(9,Y7:Y9)</f>
        <v>77841.6</v>
      </c>
      <c r="Z10" s="38"/>
      <c r="AA10" s="40" t="n">
        <f aca="false">SUBTOTAL(9,AA7:AA9)</f>
        <v>77841.6</v>
      </c>
    </row>
    <row r="11" customFormat="false" ht="10.15" hidden="false" customHeight="true" outlineLevel="2" collapsed="false">
      <c r="A11" s="28" t="s">
        <v>37</v>
      </c>
      <c r="B11" s="28" t="s">
        <v>65</v>
      </c>
      <c r="C11" s="28" t="s">
        <v>66</v>
      </c>
      <c r="D11" s="28" t="s">
        <v>67</v>
      </c>
      <c r="E11" s="2" t="s">
        <v>68</v>
      </c>
      <c r="F11" s="28" t="s">
        <v>69</v>
      </c>
      <c r="G11" s="28" t="s">
        <v>70</v>
      </c>
      <c r="H11" s="29" t="s">
        <v>71</v>
      </c>
      <c r="I11" s="29" t="s">
        <v>72</v>
      </c>
      <c r="J11" s="30" t="n">
        <v>0</v>
      </c>
      <c r="K11" s="30" t="n">
        <v>3766</v>
      </c>
      <c r="L11" s="31" t="s">
        <v>70</v>
      </c>
      <c r="M11" s="31" t="s">
        <v>70</v>
      </c>
      <c r="N11" s="31" t="s">
        <v>46</v>
      </c>
      <c r="O11" s="32" t="n">
        <v>34655</v>
      </c>
      <c r="P11" s="28" t="s">
        <v>41</v>
      </c>
      <c r="Q11" s="33"/>
      <c r="R11" s="3" t="n">
        <v>5000</v>
      </c>
      <c r="S11" s="32" t="n">
        <v>34712</v>
      </c>
      <c r="T11" s="34" t="n">
        <v>34699</v>
      </c>
      <c r="U11" s="35" t="n">
        <f aca="false">DAYS360(S11,$F$3,1)</f>
        <v>1517</v>
      </c>
      <c r="V11" s="36" t="str">
        <f aca="false">IF($U11&lt;31,$R11,"")</f>
        <v/>
      </c>
      <c r="W11" s="36" t="str">
        <f aca="false">IF(AND($U11&gt;30,$U11&lt;61),$R11,"")</f>
        <v/>
      </c>
      <c r="X11" s="36" t="str">
        <f aca="false">IF(AND($U11&gt;60,$U11&lt;91),$R11,"")</f>
        <v/>
      </c>
      <c r="Y11" s="36" t="n">
        <f aca="false">IF($U11&gt;90,$R11,"")</f>
        <v>5000</v>
      </c>
      <c r="Z11" s="38" t="n">
        <v>34669</v>
      </c>
      <c r="AA11" s="36" t="n">
        <f aca="false">SUM(V11:Y11)</f>
        <v>5000</v>
      </c>
      <c r="AF11" s="7" t="s">
        <v>73</v>
      </c>
    </row>
    <row r="12" customFormat="false" ht="10.15" hidden="false" customHeight="true" outlineLevel="2" collapsed="false">
      <c r="A12" s="28" t="s">
        <v>37</v>
      </c>
      <c r="B12" s="28" t="s">
        <v>65</v>
      </c>
      <c r="C12" s="28" t="s">
        <v>66</v>
      </c>
      <c r="D12" s="28" t="s">
        <v>67</v>
      </c>
      <c r="E12" s="2" t="s">
        <v>68</v>
      </c>
      <c r="F12" s="28" t="s">
        <v>74</v>
      </c>
      <c r="G12" s="28" t="s">
        <v>75</v>
      </c>
      <c r="H12" s="29" t="s">
        <v>76</v>
      </c>
      <c r="I12" s="29" t="s">
        <v>72</v>
      </c>
      <c r="J12" s="30" t="n">
        <v>0</v>
      </c>
      <c r="K12" s="30" t="n">
        <v>3766</v>
      </c>
      <c r="L12" s="31" t="s">
        <v>75</v>
      </c>
      <c r="M12" s="31" t="s">
        <v>75</v>
      </c>
      <c r="N12" s="31" t="s">
        <v>46</v>
      </c>
      <c r="O12" s="32" t="n">
        <v>34657</v>
      </c>
      <c r="P12" s="28" t="s">
        <v>41</v>
      </c>
      <c r="Q12" s="33"/>
      <c r="R12" s="3" t="n">
        <v>5000</v>
      </c>
      <c r="S12" s="32" t="n">
        <v>34712</v>
      </c>
      <c r="T12" s="34" t="n">
        <v>34699</v>
      </c>
      <c r="U12" s="35" t="n">
        <f aca="false">DAYS360(S12,$F$3,1)</f>
        <v>1517</v>
      </c>
      <c r="V12" s="36" t="str">
        <f aca="false">IF($U12&lt;31,$R12,"")</f>
        <v/>
      </c>
      <c r="W12" s="36" t="str">
        <f aca="false">IF(AND($U12&gt;30,$U12&lt;61),$R12,"")</f>
        <v/>
      </c>
      <c r="X12" s="36" t="str">
        <f aca="false">IF(AND($U12&gt;60,$U12&lt;91),$R12,"")</f>
        <v/>
      </c>
      <c r="Y12" s="36" t="n">
        <f aca="false">IF($U12&gt;90,$R12,"")</f>
        <v>5000</v>
      </c>
      <c r="Z12" s="38" t="n">
        <v>34669</v>
      </c>
      <c r="AA12" s="36" t="n">
        <f aca="false">SUM(V12:Y12)</f>
        <v>5000</v>
      </c>
      <c r="AF12" s="7" t="s">
        <v>73</v>
      </c>
    </row>
    <row r="13" customFormat="false" ht="10.15" hidden="false" customHeight="true" outlineLevel="2" collapsed="false">
      <c r="A13" s="28" t="s">
        <v>37</v>
      </c>
      <c r="B13" s="28" t="s">
        <v>65</v>
      </c>
      <c r="C13" s="28" t="s">
        <v>66</v>
      </c>
      <c r="D13" s="28" t="s">
        <v>67</v>
      </c>
      <c r="E13" s="2" t="s">
        <v>68</v>
      </c>
      <c r="F13" s="28" t="s">
        <v>77</v>
      </c>
      <c r="G13" s="28" t="s">
        <v>78</v>
      </c>
      <c r="H13" s="29"/>
      <c r="I13" s="29"/>
      <c r="J13" s="30"/>
      <c r="K13" s="30"/>
      <c r="L13" s="31" t="s">
        <v>78</v>
      </c>
      <c r="M13" s="31"/>
      <c r="N13" s="31"/>
      <c r="O13" s="32"/>
      <c r="P13" s="28" t="s">
        <v>41</v>
      </c>
      <c r="Q13" s="33"/>
      <c r="R13" s="3" t="n">
        <v>5000</v>
      </c>
      <c r="S13" s="32" t="n">
        <v>34712</v>
      </c>
      <c r="T13" s="34" t="n">
        <v>34699</v>
      </c>
      <c r="U13" s="35" t="n">
        <f aca="false">DAYS360(S13,$F$3,1)</f>
        <v>1517</v>
      </c>
      <c r="V13" s="36" t="str">
        <f aca="false">IF($U13&lt;31,$R13,"")</f>
        <v/>
      </c>
      <c r="W13" s="36" t="str">
        <f aca="false">IF(AND($U13&gt;30,$U13&lt;61),$R13,"")</f>
        <v/>
      </c>
      <c r="X13" s="36" t="str">
        <f aca="false">IF(AND($U13&gt;60,$U13&lt;91),$R13,"")</f>
        <v/>
      </c>
      <c r="Y13" s="36" t="n">
        <f aca="false">IF($U13&gt;90,$R13,"")</f>
        <v>5000</v>
      </c>
      <c r="Z13" s="38" t="n">
        <v>34669</v>
      </c>
      <c r="AA13" s="36" t="n">
        <f aca="false">SUM(V13:Y13)</f>
        <v>5000</v>
      </c>
      <c r="AF13" s="7" t="s">
        <v>73</v>
      </c>
    </row>
    <row r="14" customFormat="false" ht="10.15" hidden="false" customHeight="true" outlineLevel="2" collapsed="false">
      <c r="A14" s="28" t="s">
        <v>37</v>
      </c>
      <c r="B14" s="28" t="s">
        <v>79</v>
      </c>
      <c r="C14" s="28" t="s">
        <v>80</v>
      </c>
      <c r="D14" s="28" t="s">
        <v>81</v>
      </c>
      <c r="E14" s="2" t="s">
        <v>68</v>
      </c>
      <c r="F14" s="28" t="s">
        <v>82</v>
      </c>
      <c r="G14" s="28" t="s">
        <v>83</v>
      </c>
      <c r="H14" s="29"/>
      <c r="I14" s="29"/>
      <c r="J14" s="30"/>
      <c r="K14" s="30"/>
      <c r="L14" s="31" t="s">
        <v>83</v>
      </c>
      <c r="M14" s="31"/>
      <c r="N14" s="31"/>
      <c r="O14" s="32"/>
      <c r="P14" s="28" t="s">
        <v>41</v>
      </c>
      <c r="Q14" s="33"/>
      <c r="R14" s="3" t="n">
        <v>9545.46</v>
      </c>
      <c r="S14" s="32" t="n">
        <v>34712</v>
      </c>
      <c r="T14" s="34" t="n">
        <v>34699</v>
      </c>
      <c r="U14" s="35" t="n">
        <f aca="false">DAYS360(S14,$F$3,1)</f>
        <v>1517</v>
      </c>
      <c r="V14" s="36" t="str">
        <f aca="false">IF($U14&lt;31,$R14,"")</f>
        <v/>
      </c>
      <c r="W14" s="36" t="str">
        <f aca="false">IF(AND($U14&gt;30,$U14&lt;61),$R14,"")</f>
        <v/>
      </c>
      <c r="X14" s="36" t="str">
        <f aca="false">IF(AND($U14&gt;60,$U14&lt;91),$R14,"")</f>
        <v/>
      </c>
      <c r="Y14" s="36" t="n">
        <f aca="false">IF($U14&gt;90,$R14,"")</f>
        <v>9545.46</v>
      </c>
      <c r="Z14" s="38" t="n">
        <v>34669</v>
      </c>
      <c r="AA14" s="36" t="n">
        <f aca="false">SUM(V14:Y14)</f>
        <v>9545.46</v>
      </c>
      <c r="AF14" s="7" t="s">
        <v>84</v>
      </c>
    </row>
    <row r="15" customFormat="false" ht="10.15" hidden="false" customHeight="true" outlineLevel="2" collapsed="false">
      <c r="A15" s="28" t="s">
        <v>37</v>
      </c>
      <c r="B15" s="28" t="s">
        <v>85</v>
      </c>
      <c r="C15" s="28" t="s">
        <v>86</v>
      </c>
      <c r="D15" s="28" t="s">
        <v>67</v>
      </c>
      <c r="E15" s="2" t="s">
        <v>68</v>
      </c>
      <c r="F15" s="28" t="s">
        <v>87</v>
      </c>
      <c r="G15" s="28" t="s">
        <v>83</v>
      </c>
      <c r="H15" s="29"/>
      <c r="I15" s="29"/>
      <c r="J15" s="30"/>
      <c r="K15" s="30"/>
      <c r="L15" s="31" t="s">
        <v>83</v>
      </c>
      <c r="M15" s="31"/>
      <c r="N15" s="31"/>
      <c r="O15" s="32"/>
      <c r="P15" s="28" t="s">
        <v>41</v>
      </c>
      <c r="Q15" s="28"/>
      <c r="R15" s="3" t="n">
        <v>11363.4</v>
      </c>
      <c r="S15" s="32" t="n">
        <v>34712</v>
      </c>
      <c r="T15" s="34" t="n">
        <v>34699</v>
      </c>
      <c r="U15" s="35" t="n">
        <f aca="false">DAYS360(S15,$F$3,1)</f>
        <v>1517</v>
      </c>
      <c r="V15" s="36" t="str">
        <f aca="false">IF($U15&lt;31,$R15,"")</f>
        <v/>
      </c>
      <c r="W15" s="36" t="str">
        <f aca="false">IF(AND($U15&gt;30,$U15&lt;61),$R15,"")</f>
        <v/>
      </c>
      <c r="X15" s="36" t="str">
        <f aca="false">IF(AND($U15&gt;60,$U15&lt;91),$R15,"")</f>
        <v/>
      </c>
      <c r="Y15" s="36" t="n">
        <f aca="false">IF($U15&gt;90,$R15,"")</f>
        <v>11363.4</v>
      </c>
      <c r="Z15" s="38" t="n">
        <v>34669</v>
      </c>
      <c r="AA15" s="36" t="n">
        <f aca="false">SUM(V15:Y15)</f>
        <v>11363.4</v>
      </c>
      <c r="AF15" s="7" t="s">
        <v>88</v>
      </c>
    </row>
    <row r="16" customFormat="false" ht="10.15" hidden="false" customHeight="true" outlineLevel="2" collapsed="false">
      <c r="A16" s="28" t="s">
        <v>37</v>
      </c>
      <c r="B16" s="28" t="s">
        <v>89</v>
      </c>
      <c r="C16" s="28" t="s">
        <v>90</v>
      </c>
      <c r="D16" s="28"/>
      <c r="E16" s="2" t="s">
        <v>68</v>
      </c>
      <c r="F16" s="28" t="s">
        <v>91</v>
      </c>
      <c r="G16" s="28" t="s">
        <v>92</v>
      </c>
      <c r="H16" s="29"/>
      <c r="I16" s="29"/>
      <c r="J16" s="30"/>
      <c r="K16" s="30"/>
      <c r="L16" s="31" t="s">
        <v>93</v>
      </c>
      <c r="M16" s="31"/>
      <c r="N16" s="31"/>
      <c r="O16" s="32"/>
      <c r="P16" s="28" t="s">
        <v>41</v>
      </c>
      <c r="Q16" s="33" t="s">
        <v>94</v>
      </c>
      <c r="R16" s="3" t="n">
        <v>19570</v>
      </c>
      <c r="S16" s="32" t="n">
        <v>34712</v>
      </c>
      <c r="T16" s="34" t="n">
        <v>34699</v>
      </c>
      <c r="U16" s="35" t="n">
        <f aca="false">DAYS360(S16,$F$3,1)</f>
        <v>1517</v>
      </c>
      <c r="V16" s="36" t="str">
        <f aca="false">IF($U16&lt;31,$R16,"")</f>
        <v/>
      </c>
      <c r="W16" s="36" t="str">
        <f aca="false">IF(AND($U16&gt;30,$U16&lt;61),$R16,"")</f>
        <v/>
      </c>
      <c r="X16" s="36" t="str">
        <f aca="false">IF(AND($U16&gt;60,$U16&lt;91),$R16,"")</f>
        <v/>
      </c>
      <c r="Y16" s="36" t="n">
        <f aca="false">IF($U16&gt;90,$R16,"")</f>
        <v>19570</v>
      </c>
      <c r="Z16" s="38" t="n">
        <v>34669</v>
      </c>
      <c r="AA16" s="36" t="n">
        <f aca="false">SUM(V16:Y16)</f>
        <v>19570</v>
      </c>
      <c r="AF16" s="7" t="s">
        <v>95</v>
      </c>
    </row>
    <row r="17" customFormat="false" ht="10.15" hidden="false" customHeight="true" outlineLevel="1" collapsed="false">
      <c r="A17" s="28"/>
      <c r="B17" s="28"/>
      <c r="C17" s="28"/>
      <c r="D17" s="28"/>
      <c r="E17" s="39" t="s">
        <v>96</v>
      </c>
      <c r="F17" s="28"/>
      <c r="G17" s="28"/>
      <c r="H17" s="29"/>
      <c r="I17" s="29"/>
      <c r="J17" s="30"/>
      <c r="K17" s="30"/>
      <c r="L17" s="31"/>
      <c r="M17" s="31"/>
      <c r="N17" s="31"/>
      <c r="O17" s="32"/>
      <c r="P17" s="28"/>
      <c r="Q17" s="33"/>
      <c r="R17" s="3" t="n">
        <f aca="false">SUBTOTAL(9,R11:R16)</f>
        <v>55478.86</v>
      </c>
      <c r="S17" s="32"/>
      <c r="T17" s="34"/>
      <c r="U17" s="35"/>
      <c r="V17" s="36"/>
      <c r="W17" s="36"/>
      <c r="X17" s="36"/>
      <c r="Y17" s="40" t="n">
        <f aca="false">SUBTOTAL(9,Y11:Y16)</f>
        <v>55478.86</v>
      </c>
      <c r="Z17" s="38"/>
      <c r="AA17" s="40" t="n">
        <f aca="false">SUBTOTAL(9,AA11:AA16)</f>
        <v>55478.86</v>
      </c>
    </row>
    <row r="18" customFormat="false" ht="10.15" hidden="false" customHeight="true" outlineLevel="2" collapsed="false">
      <c r="A18" s="28" t="s">
        <v>37</v>
      </c>
      <c r="B18" s="28" t="s">
        <v>97</v>
      </c>
      <c r="C18" s="28" t="s">
        <v>98</v>
      </c>
      <c r="D18" s="28" t="s">
        <v>99</v>
      </c>
      <c r="E18" s="2" t="s">
        <v>100</v>
      </c>
      <c r="F18" s="28" t="s">
        <v>101</v>
      </c>
      <c r="G18" s="28" t="s">
        <v>102</v>
      </c>
      <c r="H18" s="29" t="s">
        <v>103</v>
      </c>
      <c r="I18" s="29" t="s">
        <v>104</v>
      </c>
      <c r="J18" s="30" t="n">
        <v>0</v>
      </c>
      <c r="K18" s="30" t="n">
        <v>17160</v>
      </c>
      <c r="L18" s="31" t="s">
        <v>102</v>
      </c>
      <c r="M18" s="31" t="s">
        <v>102</v>
      </c>
      <c r="N18" s="31" t="s">
        <v>46</v>
      </c>
      <c r="O18" s="32" t="n">
        <v>34509</v>
      </c>
      <c r="P18" s="28" t="s">
        <v>94</v>
      </c>
      <c r="Q18" s="28"/>
      <c r="R18" s="3" t="n">
        <v>1896.6</v>
      </c>
      <c r="S18" s="32" t="n">
        <v>35194</v>
      </c>
      <c r="T18" s="34" t="n">
        <v>35194</v>
      </c>
      <c r="U18" s="35" t="n">
        <f aca="false">DAYS360(S18,$F$3,1)</f>
        <v>1041</v>
      </c>
      <c r="V18" s="36" t="str">
        <f aca="false">IF($U18&lt;31,$R18,"")</f>
        <v/>
      </c>
      <c r="W18" s="36" t="str">
        <f aca="false">IF(AND($U18&gt;30,$U18&lt;61),$R18,"")</f>
        <v/>
      </c>
      <c r="X18" s="36" t="str">
        <f aca="false">IF(AND($U18&gt;60,$U18&lt;91),$R18,"")</f>
        <v/>
      </c>
      <c r="Y18" s="36" t="n">
        <f aca="false">IF($U18&gt;90,$R18,"")</f>
        <v>1896.6</v>
      </c>
      <c r="Z18" s="37" t="n">
        <v>34669</v>
      </c>
      <c r="AA18" s="36" t="n">
        <f aca="false">SUM(V18:Y18)</f>
        <v>1896.6</v>
      </c>
    </row>
    <row r="19" customFormat="false" ht="10.15" hidden="false" customHeight="true" outlineLevel="2" collapsed="false">
      <c r="A19" s="28" t="s">
        <v>37</v>
      </c>
      <c r="B19" s="28" t="s">
        <v>105</v>
      </c>
      <c r="C19" s="28" t="s">
        <v>106</v>
      </c>
      <c r="D19" s="28" t="s">
        <v>107</v>
      </c>
      <c r="E19" s="2" t="s">
        <v>100</v>
      </c>
      <c r="F19" s="28" t="s">
        <v>108</v>
      </c>
      <c r="G19" s="28" t="s">
        <v>109</v>
      </c>
      <c r="H19" s="29"/>
      <c r="I19" s="29"/>
      <c r="J19" s="30"/>
      <c r="K19" s="30"/>
      <c r="L19" s="31" t="s">
        <v>109</v>
      </c>
      <c r="M19" s="31"/>
      <c r="N19" s="31"/>
      <c r="O19" s="32"/>
      <c r="P19" s="28" t="s">
        <v>41</v>
      </c>
      <c r="Q19" s="28"/>
      <c r="R19" s="3" t="n">
        <v>11597</v>
      </c>
      <c r="S19" s="32" t="n">
        <v>33742</v>
      </c>
      <c r="T19" s="34" t="n">
        <v>33755</v>
      </c>
      <c r="U19" s="35" t="n">
        <f aca="false">DAYS360(S19,$F$3,1)</f>
        <v>2472</v>
      </c>
      <c r="V19" s="36" t="str">
        <f aca="false">IF($U19&lt;31,$R19,"")</f>
        <v/>
      </c>
      <c r="W19" s="36" t="str">
        <f aca="false">IF(AND($U19&gt;30,$U19&lt;61),$R19,"")</f>
        <v/>
      </c>
      <c r="X19" s="36" t="str">
        <f aca="false">IF(AND($U19&gt;60,$U19&lt;91),$R19,"")</f>
        <v/>
      </c>
      <c r="Y19" s="36" t="n">
        <f aca="false">IF($U19&gt;90,$R19,"")</f>
        <v>11597</v>
      </c>
      <c r="Z19" s="38" t="n">
        <v>33725</v>
      </c>
      <c r="AA19" s="36" t="n">
        <f aca="false">SUM(V19:Y19)</f>
        <v>11597</v>
      </c>
      <c r="AF19" s="7" t="s">
        <v>73</v>
      </c>
    </row>
    <row r="20" customFormat="false" ht="10.15" hidden="false" customHeight="true" outlineLevel="2" collapsed="false">
      <c r="A20" s="28" t="s">
        <v>37</v>
      </c>
      <c r="B20" s="28" t="s">
        <v>110</v>
      </c>
      <c r="C20" s="28" t="s">
        <v>111</v>
      </c>
      <c r="D20" s="28" t="s">
        <v>67</v>
      </c>
      <c r="E20" s="2" t="s">
        <v>100</v>
      </c>
      <c r="F20" s="28" t="s">
        <v>112</v>
      </c>
      <c r="G20" s="28" t="s">
        <v>93</v>
      </c>
      <c r="H20" s="29"/>
      <c r="I20" s="29"/>
      <c r="J20" s="30"/>
      <c r="K20" s="30"/>
      <c r="L20" s="31" t="s">
        <v>93</v>
      </c>
      <c r="M20" s="31"/>
      <c r="N20" s="31"/>
      <c r="O20" s="32"/>
      <c r="P20" s="28" t="s">
        <v>94</v>
      </c>
      <c r="Q20" s="28"/>
      <c r="R20" s="3" t="n">
        <v>-9297.69</v>
      </c>
      <c r="S20" s="32" t="n">
        <v>33924</v>
      </c>
      <c r="T20" s="34" t="n">
        <v>33924</v>
      </c>
      <c r="U20" s="35" t="n">
        <f aca="false">DAYS360(S20,$F$3,1)</f>
        <v>2294</v>
      </c>
      <c r="V20" s="36" t="str">
        <f aca="false">IF($U20&lt;31,$R20,"")</f>
        <v/>
      </c>
      <c r="W20" s="36" t="str">
        <f aca="false">IF(AND($U20&gt;30,$U20&lt;61),$R20,"")</f>
        <v/>
      </c>
      <c r="X20" s="36" t="str">
        <f aca="false">IF(AND($U20&gt;60,$U20&lt;91),$R20,"")</f>
        <v/>
      </c>
      <c r="Y20" s="36" t="n">
        <f aca="false">IF($U20&gt;90,$R20,"")</f>
        <v>-9297.69</v>
      </c>
      <c r="Z20" s="38"/>
      <c r="AA20" s="36" t="n">
        <f aca="false">SUM(V20:Y20)</f>
        <v>-9297.69</v>
      </c>
      <c r="AF20" s="7" t="s">
        <v>113</v>
      </c>
    </row>
    <row r="21" customFormat="false" ht="10.15" hidden="false" customHeight="true" outlineLevel="2" collapsed="false">
      <c r="A21" s="28" t="s">
        <v>37</v>
      </c>
      <c r="B21" s="28" t="s">
        <v>110</v>
      </c>
      <c r="C21" s="28" t="s">
        <v>111</v>
      </c>
      <c r="D21" s="28" t="s">
        <v>67</v>
      </c>
      <c r="E21" s="2" t="s">
        <v>100</v>
      </c>
      <c r="F21" s="28" t="s">
        <v>114</v>
      </c>
      <c r="G21" s="28" t="s">
        <v>93</v>
      </c>
      <c r="H21" s="29"/>
      <c r="I21" s="29"/>
      <c r="J21" s="30"/>
      <c r="K21" s="30"/>
      <c r="L21" s="31" t="s">
        <v>93</v>
      </c>
      <c r="M21" s="31"/>
      <c r="N21" s="31"/>
      <c r="O21" s="32"/>
      <c r="P21" s="28" t="s">
        <v>41</v>
      </c>
      <c r="Q21" s="28"/>
      <c r="R21" s="3" t="n">
        <v>10062.24</v>
      </c>
      <c r="S21" s="32" t="n">
        <v>33785</v>
      </c>
      <c r="T21" s="34" t="n">
        <v>33785</v>
      </c>
      <c r="U21" s="35" t="n">
        <f aca="false">DAYS360(S21,$F$3,1)</f>
        <v>2430</v>
      </c>
      <c r="V21" s="36" t="str">
        <f aca="false">IF($U21&lt;31,$R21,"")</f>
        <v/>
      </c>
      <c r="W21" s="36" t="str">
        <f aca="false">IF(AND($U21&gt;30,$U21&lt;61),$R21,"")</f>
        <v/>
      </c>
      <c r="X21" s="36" t="str">
        <f aca="false">IF(AND($U21&gt;60,$U21&lt;91),$R21,"")</f>
        <v/>
      </c>
      <c r="Y21" s="36" t="n">
        <f aca="false">IF($U21&gt;90,$R21,"")</f>
        <v>10062.24</v>
      </c>
      <c r="Z21" s="38"/>
      <c r="AA21" s="36" t="n">
        <f aca="false">SUM(V21:Y21)</f>
        <v>10062.24</v>
      </c>
      <c r="AF21" s="7" t="s">
        <v>115</v>
      </c>
    </row>
    <row r="22" customFormat="false" ht="10.15" hidden="false" customHeight="true" outlineLevel="2" collapsed="false">
      <c r="A22" s="28" t="s">
        <v>37</v>
      </c>
      <c r="B22" s="28" t="s">
        <v>110</v>
      </c>
      <c r="C22" s="28" t="s">
        <v>111</v>
      </c>
      <c r="D22" s="28" t="s">
        <v>67</v>
      </c>
      <c r="E22" s="2" t="s">
        <v>100</v>
      </c>
      <c r="F22" s="28" t="s">
        <v>116</v>
      </c>
      <c r="G22" s="28" t="s">
        <v>93</v>
      </c>
      <c r="H22" s="29"/>
      <c r="I22" s="29"/>
      <c r="J22" s="30"/>
      <c r="K22" s="30"/>
      <c r="L22" s="31" t="s">
        <v>93</v>
      </c>
      <c r="M22" s="31"/>
      <c r="N22" s="31"/>
      <c r="O22" s="32"/>
      <c r="P22" s="28" t="s">
        <v>41</v>
      </c>
      <c r="Q22" s="28"/>
      <c r="R22" s="3" t="n">
        <v>3477.71</v>
      </c>
      <c r="S22" s="32" t="n">
        <v>33984</v>
      </c>
      <c r="T22" s="34" t="n">
        <v>33969</v>
      </c>
      <c r="U22" s="35" t="n">
        <f aca="false">DAYS360(S22,$F$3,1)</f>
        <v>2235</v>
      </c>
      <c r="V22" s="36" t="str">
        <f aca="false">IF($U22&lt;31,$R22,"")</f>
        <v/>
      </c>
      <c r="W22" s="36" t="str">
        <f aca="false">IF(AND($U22&gt;30,$U22&lt;61),$R22,"")</f>
        <v/>
      </c>
      <c r="X22" s="36" t="str">
        <f aca="false">IF(AND($U22&gt;60,$U22&lt;91),$R22,"")</f>
        <v/>
      </c>
      <c r="Y22" s="36" t="n">
        <f aca="false">IF($U22&gt;90,$R22,"")</f>
        <v>3477.71</v>
      </c>
      <c r="Z22" s="38" t="n">
        <v>33756</v>
      </c>
      <c r="AA22" s="36" t="n">
        <f aca="false">SUM(V22:Y22)</f>
        <v>3477.71</v>
      </c>
      <c r="AF22" s="7" t="s">
        <v>117</v>
      </c>
    </row>
    <row r="23" customFormat="false" ht="10.15" hidden="false" customHeight="true" outlineLevel="2" collapsed="false">
      <c r="A23" s="28" t="s">
        <v>37</v>
      </c>
      <c r="B23" s="28" t="s">
        <v>110</v>
      </c>
      <c r="C23" s="28" t="s">
        <v>111</v>
      </c>
      <c r="D23" s="28" t="s">
        <v>67</v>
      </c>
      <c r="E23" s="2" t="s">
        <v>100</v>
      </c>
      <c r="F23" s="28" t="s">
        <v>118</v>
      </c>
      <c r="G23" s="28" t="s">
        <v>93</v>
      </c>
      <c r="H23" s="29"/>
      <c r="I23" s="29"/>
      <c r="J23" s="30"/>
      <c r="K23" s="30"/>
      <c r="L23" s="31" t="s">
        <v>93</v>
      </c>
      <c r="M23" s="31"/>
      <c r="N23" s="31"/>
      <c r="O23" s="32"/>
      <c r="P23" s="28" t="s">
        <v>41</v>
      </c>
      <c r="Q23" s="28"/>
      <c r="R23" s="3" t="n">
        <v>176.07</v>
      </c>
      <c r="S23" s="32" t="n">
        <v>34227</v>
      </c>
      <c r="T23" s="34" t="n">
        <v>34212</v>
      </c>
      <c r="U23" s="35" t="n">
        <f aca="false">DAYS360(S23,$F$3,1)</f>
        <v>1995</v>
      </c>
      <c r="V23" s="36" t="str">
        <f aca="false">IF($U23&lt;31,$R23,"")</f>
        <v/>
      </c>
      <c r="W23" s="36" t="str">
        <f aca="false">IF(AND($U23&gt;30,$U23&lt;61),$R23,"")</f>
        <v/>
      </c>
      <c r="X23" s="36" t="str">
        <f aca="false">IF(AND($U23&gt;60,$U23&lt;91),$R23,"")</f>
        <v/>
      </c>
      <c r="Y23" s="36" t="n">
        <f aca="false">IF($U23&gt;90,$R23,"")</f>
        <v>176.07</v>
      </c>
      <c r="Z23" s="38" t="n">
        <v>33939</v>
      </c>
      <c r="AA23" s="36" t="n">
        <f aca="false">SUM(V23:Y23)</f>
        <v>176.07</v>
      </c>
      <c r="AF23" s="7" t="s">
        <v>117</v>
      </c>
    </row>
    <row r="24" customFormat="false" ht="10.15" hidden="false" customHeight="true" outlineLevel="2" collapsed="false">
      <c r="A24" s="28" t="s">
        <v>37</v>
      </c>
      <c r="B24" s="28" t="s">
        <v>119</v>
      </c>
      <c r="C24" s="28" t="s">
        <v>120</v>
      </c>
      <c r="D24" s="28" t="s">
        <v>67</v>
      </c>
      <c r="E24" s="2" t="s">
        <v>100</v>
      </c>
      <c r="F24" s="28" t="s">
        <v>121</v>
      </c>
      <c r="G24" s="28" t="s">
        <v>93</v>
      </c>
      <c r="H24" s="29"/>
      <c r="I24" s="29"/>
      <c r="J24" s="30"/>
      <c r="K24" s="30"/>
      <c r="L24" s="31" t="s">
        <v>93</v>
      </c>
      <c r="M24" s="31"/>
      <c r="N24" s="31"/>
      <c r="O24" s="32"/>
      <c r="P24" s="28" t="s">
        <v>41</v>
      </c>
      <c r="Q24" s="28"/>
      <c r="R24" s="3" t="n">
        <v>18312.12</v>
      </c>
      <c r="S24" s="32" t="n">
        <v>33984</v>
      </c>
      <c r="T24" s="34" t="n">
        <v>33969</v>
      </c>
      <c r="U24" s="35" t="n">
        <f aca="false">DAYS360(S24,$F$3,1)</f>
        <v>2235</v>
      </c>
      <c r="V24" s="36" t="str">
        <f aca="false">IF($U24&lt;31,$R24,"")</f>
        <v/>
      </c>
      <c r="W24" s="36" t="str">
        <f aca="false">IF(AND($U24&gt;30,$U24&lt;61),$R24,"")</f>
        <v/>
      </c>
      <c r="X24" s="36" t="str">
        <f aca="false">IF(AND($U24&gt;60,$U24&lt;91),$R24,"")</f>
        <v/>
      </c>
      <c r="Y24" s="36" t="n">
        <f aca="false">IF($U24&gt;90,$R24,"")</f>
        <v>18312.12</v>
      </c>
      <c r="Z24" s="38" t="n">
        <v>33939</v>
      </c>
      <c r="AA24" s="36" t="n">
        <f aca="false">SUM(V24:Y24)</f>
        <v>18312.12</v>
      </c>
      <c r="AF24" s="1"/>
    </row>
    <row r="25" customFormat="false" ht="10.15" hidden="false" customHeight="true" outlineLevel="2" collapsed="false">
      <c r="A25" s="28" t="s">
        <v>37</v>
      </c>
      <c r="B25" s="28" t="s">
        <v>119</v>
      </c>
      <c r="C25" s="28" t="s">
        <v>120</v>
      </c>
      <c r="D25" s="28" t="s">
        <v>67</v>
      </c>
      <c r="E25" s="2" t="s">
        <v>100</v>
      </c>
      <c r="F25" s="28" t="s">
        <v>122</v>
      </c>
      <c r="G25" s="28" t="s">
        <v>123</v>
      </c>
      <c r="H25" s="29" t="s">
        <v>124</v>
      </c>
      <c r="I25" s="29" t="s">
        <v>125</v>
      </c>
      <c r="J25" s="30" t="n">
        <v>6.43</v>
      </c>
      <c r="K25" s="30" t="n">
        <v>75000</v>
      </c>
      <c r="L25" s="31" t="s">
        <v>123</v>
      </c>
      <c r="M25" s="31" t="s">
        <v>123</v>
      </c>
      <c r="N25" s="31" t="s">
        <v>54</v>
      </c>
      <c r="O25" s="32"/>
      <c r="P25" s="28" t="s">
        <v>41</v>
      </c>
      <c r="Q25" s="33"/>
      <c r="R25" s="3" t="n">
        <v>7735.73</v>
      </c>
      <c r="S25" s="32" t="n">
        <v>33984</v>
      </c>
      <c r="T25" s="34" t="n">
        <v>33969</v>
      </c>
      <c r="U25" s="35" t="n">
        <f aca="false">DAYS360(S25,$F$3,1)</f>
        <v>2235</v>
      </c>
      <c r="V25" s="36" t="str">
        <f aca="false">IF($U25&lt;31,$R25,"")</f>
        <v/>
      </c>
      <c r="W25" s="36" t="str">
        <f aca="false">IF(AND($U25&gt;30,$U25&lt;61),$R25,"")</f>
        <v/>
      </c>
      <c r="X25" s="36" t="str">
        <f aca="false">IF(AND($U25&gt;60,$U25&lt;91),$R25,"")</f>
        <v/>
      </c>
      <c r="Y25" s="36" t="n">
        <f aca="false">IF($U25&gt;90,$R25,"")</f>
        <v>7735.73</v>
      </c>
      <c r="Z25" s="38" t="n">
        <v>33939</v>
      </c>
      <c r="AA25" s="36" t="n">
        <f aca="false">SUM(V25:Y25)</f>
        <v>7735.73</v>
      </c>
      <c r="AF25" s="1"/>
    </row>
    <row r="26" customFormat="false" ht="10.15" hidden="false" customHeight="true" outlineLevel="2" collapsed="false">
      <c r="A26" s="28" t="s">
        <v>37</v>
      </c>
      <c r="B26" s="28" t="s">
        <v>126</v>
      </c>
      <c r="C26" s="28" t="s">
        <v>127</v>
      </c>
      <c r="D26" s="28" t="s">
        <v>128</v>
      </c>
      <c r="E26" s="2" t="s">
        <v>100</v>
      </c>
      <c r="F26" s="28" t="s">
        <v>129</v>
      </c>
      <c r="G26" s="28" t="s">
        <v>130</v>
      </c>
      <c r="H26" s="29" t="s">
        <v>131</v>
      </c>
      <c r="I26" s="29" t="s">
        <v>132</v>
      </c>
      <c r="J26" s="30" t="n">
        <v>0</v>
      </c>
      <c r="K26" s="30" t="n">
        <v>933</v>
      </c>
      <c r="L26" s="31" t="s">
        <v>130</v>
      </c>
      <c r="M26" s="31" t="s">
        <v>130</v>
      </c>
      <c r="N26" s="31" t="s">
        <v>46</v>
      </c>
      <c r="O26" s="32" t="n">
        <v>34648</v>
      </c>
      <c r="P26" s="28" t="s">
        <v>41</v>
      </c>
      <c r="Q26" s="28"/>
      <c r="R26" s="3" t="n">
        <v>1649.57</v>
      </c>
      <c r="S26" s="32" t="n">
        <v>34891</v>
      </c>
      <c r="T26" s="34" t="n">
        <v>34880</v>
      </c>
      <c r="U26" s="35" t="n">
        <f aca="false">DAYS360(S26,$F$3,1)</f>
        <v>1339</v>
      </c>
      <c r="V26" s="36" t="str">
        <f aca="false">IF($U26&lt;31,$R26,"")</f>
        <v/>
      </c>
      <c r="W26" s="36" t="str">
        <f aca="false">IF(AND($U26&gt;30,$U26&lt;61),$R26,"")</f>
        <v/>
      </c>
      <c r="X26" s="36" t="str">
        <f aca="false">IF(AND($U26&gt;60,$U26&lt;91),$R26,"")</f>
        <v/>
      </c>
      <c r="Y26" s="36" t="n">
        <f aca="false">IF($U26&gt;90,$R26,"")</f>
        <v>1649.57</v>
      </c>
      <c r="Z26" s="38" t="n">
        <v>34851</v>
      </c>
      <c r="AA26" s="36" t="n">
        <f aca="false">SUM(V26:Y26)</f>
        <v>1649.57</v>
      </c>
      <c r="AF26" s="7" t="s">
        <v>133</v>
      </c>
    </row>
    <row r="27" customFormat="false" ht="10.15" hidden="false" customHeight="true" outlineLevel="2" collapsed="false">
      <c r="A27" s="28" t="s">
        <v>37</v>
      </c>
      <c r="B27" s="28" t="s">
        <v>134</v>
      </c>
      <c r="C27" s="28" t="s">
        <v>135</v>
      </c>
      <c r="D27" s="28" t="s">
        <v>107</v>
      </c>
      <c r="E27" s="2" t="s">
        <v>100</v>
      </c>
      <c r="F27" s="28" t="s">
        <v>136</v>
      </c>
      <c r="G27" s="28" t="s">
        <v>137</v>
      </c>
      <c r="H27" s="33"/>
      <c r="I27" s="33"/>
      <c r="J27" s="33"/>
      <c r="K27" s="33"/>
      <c r="L27" s="33"/>
      <c r="M27" s="33"/>
      <c r="N27" s="33"/>
      <c r="O27" s="41"/>
      <c r="P27" s="28" t="s">
        <v>41</v>
      </c>
      <c r="Q27" s="28"/>
      <c r="R27" s="3" t="n">
        <v>13500</v>
      </c>
      <c r="S27" s="32" t="n">
        <v>32842</v>
      </c>
      <c r="T27" s="34" t="n">
        <v>33025</v>
      </c>
      <c r="U27" s="35" t="n">
        <f aca="false">DAYS360(S27,$F$3,1)</f>
        <v>3360</v>
      </c>
      <c r="V27" s="36" t="str">
        <f aca="false">IF($U27&lt;31,$R27,"")</f>
        <v/>
      </c>
      <c r="W27" s="36" t="str">
        <f aca="false">IF(AND($U27&gt;30,$U27&lt;61),$R27,"")</f>
        <v/>
      </c>
      <c r="X27" s="36" t="str">
        <f aca="false">IF(AND($U27&gt;60,$U27&lt;91),$R27,"")</f>
        <v/>
      </c>
      <c r="Y27" s="36" t="n">
        <f aca="false">IF($U27&gt;90,$R27,"")</f>
        <v>13500</v>
      </c>
      <c r="Z27" s="38"/>
      <c r="AA27" s="36" t="n">
        <f aca="false">SUM(V27:Y27)</f>
        <v>13500</v>
      </c>
      <c r="AF27" s="7" t="s">
        <v>138</v>
      </c>
    </row>
    <row r="28" customFormat="false" ht="10.15" hidden="false" customHeight="true" outlineLevel="2" collapsed="false">
      <c r="A28" s="28" t="s">
        <v>37</v>
      </c>
      <c r="B28" s="28" t="s">
        <v>134</v>
      </c>
      <c r="C28" s="28" t="s">
        <v>135</v>
      </c>
      <c r="D28" s="28" t="s">
        <v>107</v>
      </c>
      <c r="E28" s="2" t="s">
        <v>100</v>
      </c>
      <c r="F28" s="28" t="s">
        <v>139</v>
      </c>
      <c r="G28" s="28" t="s">
        <v>137</v>
      </c>
      <c r="H28" s="29"/>
      <c r="I28" s="29"/>
      <c r="J28" s="30"/>
      <c r="K28" s="30"/>
      <c r="L28" s="31" t="s">
        <v>137</v>
      </c>
      <c r="M28" s="31"/>
      <c r="N28" s="31"/>
      <c r="O28" s="32"/>
      <c r="P28" s="28" t="s">
        <v>41</v>
      </c>
      <c r="Q28" s="28"/>
      <c r="R28" s="3" t="n">
        <v>5496.07</v>
      </c>
      <c r="S28" s="32" t="n">
        <v>33008</v>
      </c>
      <c r="T28" s="34" t="n">
        <v>33024</v>
      </c>
      <c r="U28" s="35" t="n">
        <f aca="false">DAYS360(S28,$F$3,1)</f>
        <v>3195</v>
      </c>
      <c r="V28" s="36" t="str">
        <f aca="false">IF($U28&lt;31,$R28,"")</f>
        <v/>
      </c>
      <c r="W28" s="36" t="str">
        <f aca="false">IF(AND($U28&gt;30,$U28&lt;61),$R28,"")</f>
        <v/>
      </c>
      <c r="X28" s="36" t="str">
        <f aca="false">IF(AND($U28&gt;60,$U28&lt;91),$R28,"")</f>
        <v/>
      </c>
      <c r="Y28" s="36" t="n">
        <f aca="false">IF($U28&gt;90,$R28,"")</f>
        <v>5496.07</v>
      </c>
      <c r="Z28" s="38" t="n">
        <v>32994</v>
      </c>
      <c r="AA28" s="36" t="n">
        <f aca="false">SUM(V28:Y28)</f>
        <v>5496.07</v>
      </c>
      <c r="AF28" s="7" t="s">
        <v>138</v>
      </c>
    </row>
    <row r="29" customFormat="false" ht="10.15" hidden="false" customHeight="true" outlineLevel="2" collapsed="false">
      <c r="A29" s="28" t="s">
        <v>37</v>
      </c>
      <c r="B29" s="28" t="s">
        <v>140</v>
      </c>
      <c r="C29" s="28" t="s">
        <v>141</v>
      </c>
      <c r="D29" s="28" t="s">
        <v>107</v>
      </c>
      <c r="E29" s="2" t="s">
        <v>100</v>
      </c>
      <c r="F29" s="28" t="s">
        <v>142</v>
      </c>
      <c r="G29" s="28" t="s">
        <v>143</v>
      </c>
      <c r="H29" s="29"/>
      <c r="I29" s="29"/>
      <c r="J29" s="30"/>
      <c r="K29" s="30"/>
      <c r="L29" s="31" t="s">
        <v>143</v>
      </c>
      <c r="M29" s="31"/>
      <c r="N29" s="31"/>
      <c r="O29" s="32"/>
      <c r="P29" s="28" t="s">
        <v>41</v>
      </c>
      <c r="Q29" s="28"/>
      <c r="R29" s="3" t="n">
        <v>9293</v>
      </c>
      <c r="S29" s="32" t="n">
        <v>34024</v>
      </c>
      <c r="T29" s="34" t="n">
        <v>34028</v>
      </c>
      <c r="U29" s="35" t="n">
        <f aca="false">DAYS360(S29,$F$3,1)</f>
        <v>2196</v>
      </c>
      <c r="V29" s="36" t="str">
        <f aca="false">IF($U29&lt;31,$R29,"")</f>
        <v/>
      </c>
      <c r="W29" s="36" t="str">
        <f aca="false">IF(AND($U29&gt;30,$U29&lt;61),$R29,"")</f>
        <v/>
      </c>
      <c r="X29" s="36" t="str">
        <f aca="false">IF(AND($U29&gt;60,$U29&lt;91),$R29,"")</f>
        <v/>
      </c>
      <c r="Y29" s="36" t="n">
        <f aca="false">IF($U29&gt;90,$R29,"")</f>
        <v>9293</v>
      </c>
      <c r="Z29" s="38" t="n">
        <v>34001</v>
      </c>
      <c r="AA29" s="36" t="n">
        <f aca="false">SUM(V29:Y29)</f>
        <v>9293</v>
      </c>
      <c r="AF29" s="1"/>
    </row>
    <row r="30" customFormat="false" ht="10.15" hidden="false" customHeight="true" outlineLevel="1" collapsed="false">
      <c r="A30" s="28"/>
      <c r="B30" s="28"/>
      <c r="C30" s="28"/>
      <c r="D30" s="28"/>
      <c r="E30" s="39" t="s">
        <v>144</v>
      </c>
      <c r="F30" s="28"/>
      <c r="G30" s="28"/>
      <c r="H30" s="29"/>
      <c r="I30" s="29"/>
      <c r="J30" s="30"/>
      <c r="K30" s="30"/>
      <c r="L30" s="31"/>
      <c r="M30" s="31"/>
      <c r="N30" s="31"/>
      <c r="O30" s="32"/>
      <c r="P30" s="28"/>
      <c r="Q30" s="28"/>
      <c r="R30" s="3" t="n">
        <f aca="false">SUBTOTAL(9,R18:R29)</f>
        <v>73898.42</v>
      </c>
      <c r="S30" s="32"/>
      <c r="T30" s="34"/>
      <c r="U30" s="35"/>
      <c r="V30" s="36"/>
      <c r="W30" s="36"/>
      <c r="X30" s="36"/>
      <c r="Y30" s="40" t="n">
        <f aca="false">SUBTOTAL(9,Y18:Y29)</f>
        <v>73898.42</v>
      </c>
      <c r="Z30" s="38"/>
      <c r="AA30" s="40" t="n">
        <f aca="false">SUBTOTAL(9,AA18:AA29)</f>
        <v>73898.42</v>
      </c>
    </row>
    <row r="31" customFormat="false" ht="10.15" hidden="false" customHeight="true" outlineLevel="2" collapsed="false">
      <c r="A31" s="28" t="s">
        <v>37</v>
      </c>
      <c r="B31" s="28" t="s">
        <v>145</v>
      </c>
      <c r="C31" s="28" t="s">
        <v>146</v>
      </c>
      <c r="D31" s="28" t="s">
        <v>147</v>
      </c>
      <c r="E31" s="2" t="s">
        <v>148</v>
      </c>
      <c r="F31" s="28" t="s">
        <v>149</v>
      </c>
      <c r="G31" s="28" t="s">
        <v>150</v>
      </c>
      <c r="H31" s="29" t="s">
        <v>151</v>
      </c>
      <c r="I31" s="29" t="s">
        <v>152</v>
      </c>
      <c r="J31" s="30" t="n">
        <v>0</v>
      </c>
      <c r="K31" s="30" t="n">
        <v>16000</v>
      </c>
      <c r="L31" s="31" t="s">
        <v>150</v>
      </c>
      <c r="M31" s="31" t="s">
        <v>150</v>
      </c>
      <c r="N31" s="31" t="s">
        <v>54</v>
      </c>
      <c r="O31" s="32" t="n">
        <v>35432</v>
      </c>
      <c r="P31" s="28" t="s">
        <v>41</v>
      </c>
      <c r="Q31" s="28"/>
      <c r="R31" s="3" t="n">
        <v>22540.91</v>
      </c>
      <c r="S31" s="32" t="n">
        <v>35584</v>
      </c>
      <c r="T31" s="34" t="n">
        <v>35581</v>
      </c>
      <c r="U31" s="35" t="n">
        <f aca="false">DAYS360(S31,$F$3,1)</f>
        <v>657</v>
      </c>
      <c r="V31" s="36" t="str">
        <f aca="false">IF($U31&lt;31,$R31,"")</f>
        <v/>
      </c>
      <c r="W31" s="36" t="str">
        <f aca="false">IF(AND($U31&gt;30,$U31&lt;61),$R31,"")</f>
        <v/>
      </c>
      <c r="X31" s="36" t="str">
        <f aca="false">IF(AND($U31&gt;60,$U31&lt;91),$R31,"")</f>
        <v/>
      </c>
      <c r="Y31" s="36" t="n">
        <f aca="false">IF($U31&gt;90,$R31,"")</f>
        <v>22540.91</v>
      </c>
      <c r="Z31" s="38" t="n">
        <v>35551</v>
      </c>
      <c r="AA31" s="36" t="n">
        <f aca="false">SUM(V31:Y31)</f>
        <v>22540.91</v>
      </c>
      <c r="AF31" s="7" t="s">
        <v>153</v>
      </c>
    </row>
    <row r="32" customFormat="false" ht="10.15" hidden="false" customHeight="true" outlineLevel="2" collapsed="false">
      <c r="A32" s="28" t="s">
        <v>37</v>
      </c>
      <c r="B32" s="28" t="s">
        <v>154</v>
      </c>
      <c r="C32" s="28" t="s">
        <v>155</v>
      </c>
      <c r="D32" s="28" t="s">
        <v>156</v>
      </c>
      <c r="E32" s="2" t="s">
        <v>148</v>
      </c>
      <c r="F32" s="28" t="s">
        <v>157</v>
      </c>
      <c r="G32" s="28" t="s">
        <v>158</v>
      </c>
      <c r="H32" s="29" t="s">
        <v>159</v>
      </c>
      <c r="I32" s="29" t="s">
        <v>160</v>
      </c>
      <c r="J32" s="30" t="n">
        <v>10087.45</v>
      </c>
      <c r="K32" s="30" t="n">
        <v>215000</v>
      </c>
      <c r="L32" s="31" t="s">
        <v>158</v>
      </c>
      <c r="M32" s="31" t="s">
        <v>158</v>
      </c>
      <c r="N32" s="31" t="s">
        <v>46</v>
      </c>
      <c r="O32" s="32" t="n">
        <v>35031</v>
      </c>
      <c r="P32" s="28" t="s">
        <v>41</v>
      </c>
      <c r="Q32" s="28"/>
      <c r="R32" s="3" t="n">
        <v>12485.6</v>
      </c>
      <c r="S32" s="32" t="n">
        <v>35145</v>
      </c>
      <c r="T32" s="34" t="n">
        <v>35155</v>
      </c>
      <c r="U32" s="35" t="n">
        <f aca="false">DAYS360(S32,$F$3,1)</f>
        <v>1089</v>
      </c>
      <c r="V32" s="36" t="str">
        <f aca="false">IF($U32&lt;31,$R32,"")</f>
        <v/>
      </c>
      <c r="W32" s="36" t="str">
        <f aca="false">IF(AND($U32&gt;30,$U32&lt;61),$R32,"")</f>
        <v/>
      </c>
      <c r="X32" s="36" t="str">
        <f aca="false">IF(AND($U32&gt;60,$U32&lt;91),$R32,"")</f>
        <v/>
      </c>
      <c r="Y32" s="36" t="n">
        <f aca="false">IF($U32&gt;90,$R32,"")</f>
        <v>12485.6</v>
      </c>
      <c r="Z32" s="38" t="n">
        <v>35125</v>
      </c>
      <c r="AA32" s="36" t="n">
        <f aca="false">SUM(V32:Y32)</f>
        <v>12485.6</v>
      </c>
      <c r="AF32" s="7" t="s">
        <v>161</v>
      </c>
    </row>
    <row r="33" customFormat="false" ht="10.15" hidden="false" customHeight="true" outlineLevel="1" collapsed="false">
      <c r="A33" s="42"/>
      <c r="B33" s="42"/>
      <c r="C33" s="42"/>
      <c r="D33" s="42"/>
      <c r="E33" s="39" t="s">
        <v>162</v>
      </c>
      <c r="F33" s="42"/>
      <c r="G33" s="42"/>
      <c r="H33" s="43"/>
      <c r="I33" s="43"/>
      <c r="J33" s="44"/>
      <c r="K33" s="44"/>
      <c r="L33" s="45"/>
      <c r="M33" s="45"/>
      <c r="N33" s="45"/>
      <c r="O33" s="46"/>
      <c r="P33" s="42"/>
      <c r="Q33" s="42"/>
      <c r="R33" s="47" t="n">
        <f aca="false">SUBTOTAL(9,R31:R32)</f>
        <v>35026.51</v>
      </c>
      <c r="S33" s="46"/>
      <c r="T33" s="48"/>
      <c r="U33" s="49"/>
      <c r="V33" s="50"/>
      <c r="W33" s="50"/>
      <c r="X33" s="50"/>
      <c r="Y33" s="50" t="n">
        <f aca="false">SUBTOTAL(9,Y31:Y32)</f>
        <v>35026.51</v>
      </c>
      <c r="Z33" s="51"/>
      <c r="AA33" s="52" t="n">
        <f aca="false">SUBTOTAL(9,AA31:AA32)</f>
        <v>35026.51</v>
      </c>
    </row>
    <row r="34" customFormat="false" ht="10.15" hidden="false" customHeight="true" outlineLevel="0" collapsed="false">
      <c r="A34" s="42"/>
      <c r="B34" s="42"/>
      <c r="C34" s="42"/>
      <c r="D34" s="42"/>
      <c r="E34" s="39" t="s">
        <v>163</v>
      </c>
      <c r="F34" s="42"/>
      <c r="G34" s="42"/>
      <c r="H34" s="43"/>
      <c r="I34" s="43"/>
      <c r="J34" s="44"/>
      <c r="K34" s="44"/>
      <c r="L34" s="45"/>
      <c r="M34" s="45"/>
      <c r="N34" s="45"/>
      <c r="O34" s="46"/>
      <c r="P34" s="42"/>
      <c r="Q34" s="42"/>
      <c r="R34" s="47" t="n">
        <f aca="false">SUBTOTAL(9,R7:R32)</f>
        <v>242245.39</v>
      </c>
      <c r="S34" s="46"/>
      <c r="T34" s="48"/>
      <c r="U34" s="49"/>
      <c r="V34" s="50"/>
      <c r="W34" s="50"/>
      <c r="X34" s="50"/>
      <c r="Y34" s="50" t="n">
        <f aca="false">SUBTOTAL(9,Y7:Y32)</f>
        <v>242245.39</v>
      </c>
      <c r="Z34" s="51"/>
      <c r="AA34" s="50" t="n">
        <f aca="false">SUBTOTAL(9,AA7:AA32)</f>
        <v>242245.39</v>
      </c>
    </row>
    <row r="35" customFormat="false" ht="14.65" hidden="false" customHeight="false" outlineLevel="0" collapsed="false">
      <c r="A35" s="53"/>
      <c r="B35" s="53"/>
      <c r="C35" s="53"/>
      <c r="D35" s="53"/>
      <c r="F35" s="53"/>
      <c r="G35" s="53"/>
      <c r="H35" s="53"/>
      <c r="I35" s="53"/>
      <c r="J35" s="53"/>
      <c r="K35" s="53"/>
      <c r="L35" s="53"/>
      <c r="M35" s="53"/>
      <c r="N35" s="53"/>
      <c r="O35" s="54"/>
      <c r="P35" s="53"/>
      <c r="Q35" s="53"/>
      <c r="R35" s="47"/>
      <c r="S35" s="54"/>
      <c r="T35" s="53"/>
      <c r="U35" s="55"/>
      <c r="V35" s="56"/>
      <c r="W35" s="57"/>
      <c r="X35" s="57"/>
      <c r="Y35" s="57"/>
      <c r="Z35" s="58"/>
      <c r="AA35" s="57"/>
    </row>
    <row r="36" customFormat="false" ht="14.65" hidden="false" customHeight="false" outlineLevel="0" collapsed="false">
      <c r="A36" s="33"/>
      <c r="B36" s="33"/>
      <c r="C36" s="33"/>
      <c r="D36" s="33"/>
      <c r="F36" s="33"/>
      <c r="G36" s="33"/>
      <c r="H36" s="33"/>
      <c r="I36" s="33"/>
      <c r="J36" s="33"/>
      <c r="K36" s="33"/>
      <c r="L36" s="33"/>
      <c r="M36" s="33"/>
      <c r="N36" s="33"/>
      <c r="O36" s="41"/>
      <c r="P36" s="33"/>
      <c r="Q36" s="33"/>
      <c r="S36" s="41"/>
      <c r="T36" s="33"/>
      <c r="U36" s="59"/>
      <c r="V36" s="60"/>
      <c r="W36" s="61"/>
      <c r="X36" s="61"/>
      <c r="Y36" s="61"/>
      <c r="Z36" s="62"/>
      <c r="AA36" s="61"/>
    </row>
    <row r="37" customFormat="false" ht="14.65" hidden="false" customHeight="false" outlineLevel="0" collapsed="false">
      <c r="A37" s="33"/>
      <c r="B37" s="33"/>
      <c r="C37" s="33"/>
      <c r="D37" s="33"/>
      <c r="F37" s="33"/>
      <c r="G37" s="33"/>
      <c r="H37" s="33"/>
      <c r="I37" s="33"/>
      <c r="J37" s="33"/>
      <c r="K37" s="33"/>
      <c r="L37" s="33"/>
      <c r="M37" s="33"/>
      <c r="N37" s="33"/>
      <c r="O37" s="41"/>
      <c r="P37" s="33"/>
      <c r="Q37" s="33"/>
      <c r="S37" s="41"/>
      <c r="T37" s="33"/>
      <c r="U37" s="59"/>
      <c r="V37" s="60"/>
      <c r="W37" s="61"/>
      <c r="X37" s="61"/>
      <c r="Y37" s="61"/>
      <c r="Z37" s="62"/>
      <c r="AA37" s="61"/>
    </row>
    <row r="38" customFormat="false" ht="14.65" hidden="false" customHeight="false" outlineLevel="0" collapsed="false">
      <c r="A38" s="33"/>
      <c r="B38" s="33"/>
      <c r="C38" s="33"/>
      <c r="D38" s="33"/>
      <c r="F38" s="33"/>
      <c r="G38" s="33"/>
      <c r="H38" s="33"/>
      <c r="I38" s="33"/>
      <c r="J38" s="33"/>
      <c r="K38" s="33"/>
      <c r="L38" s="33"/>
      <c r="M38" s="33"/>
      <c r="N38" s="33"/>
      <c r="O38" s="41"/>
      <c r="P38" s="33"/>
      <c r="Q38" s="33"/>
      <c r="S38" s="41"/>
      <c r="T38" s="33"/>
      <c r="U38" s="59"/>
      <c r="V38" s="60"/>
      <c r="W38" s="61"/>
      <c r="X38" s="61"/>
      <c r="Y38" s="61"/>
      <c r="Z38" s="62"/>
      <c r="AA38" s="61"/>
    </row>
    <row r="39" customFormat="false" ht="14.65" hidden="false" customHeight="false" outlineLevel="0" collapsed="false">
      <c r="A39" s="33"/>
      <c r="B39" s="33"/>
      <c r="C39" s="33"/>
      <c r="D39" s="33"/>
      <c r="F39" s="33"/>
      <c r="G39" s="33"/>
      <c r="H39" s="33"/>
      <c r="I39" s="33"/>
      <c r="J39" s="33"/>
      <c r="K39" s="33"/>
      <c r="L39" s="33"/>
      <c r="M39" s="33"/>
      <c r="N39" s="33"/>
      <c r="O39" s="41"/>
      <c r="P39" s="33"/>
      <c r="Q39" s="33"/>
      <c r="S39" s="41"/>
      <c r="T39" s="33"/>
      <c r="U39" s="59"/>
      <c r="V39" s="60"/>
      <c r="W39" s="61"/>
      <c r="X39" s="61"/>
      <c r="Y39" s="61"/>
      <c r="Z39" s="62"/>
      <c r="AA39" s="61"/>
    </row>
    <row r="40" customFormat="false" ht="14.65" hidden="false" customHeight="false" outlineLevel="0" collapsed="false">
      <c r="A40" s="33"/>
      <c r="B40" s="33"/>
      <c r="C40" s="33"/>
      <c r="D40" s="33"/>
      <c r="F40" s="33"/>
      <c r="G40" s="33"/>
      <c r="H40" s="33"/>
      <c r="I40" s="33"/>
      <c r="J40" s="33"/>
      <c r="K40" s="33"/>
      <c r="L40" s="33"/>
      <c r="M40" s="33"/>
      <c r="N40" s="33"/>
      <c r="O40" s="41"/>
      <c r="P40" s="33"/>
      <c r="Q40" s="33"/>
      <c r="S40" s="41"/>
      <c r="T40" s="33"/>
      <c r="U40" s="59"/>
      <c r="V40" s="60"/>
      <c r="W40" s="61"/>
      <c r="X40" s="61"/>
      <c r="Y40" s="61"/>
      <c r="Z40" s="62"/>
      <c r="AA40" s="61"/>
    </row>
    <row r="41" customFormat="false" ht="14.65" hidden="false" customHeight="false" outlineLevel="0" collapsed="false">
      <c r="A41" s="33"/>
      <c r="B41" s="33"/>
      <c r="C41" s="33"/>
      <c r="D41" s="33"/>
      <c r="F41" s="33"/>
      <c r="G41" s="33"/>
      <c r="H41" s="33"/>
      <c r="I41" s="33"/>
      <c r="J41" s="33"/>
      <c r="K41" s="33"/>
      <c r="L41" s="33"/>
      <c r="M41" s="33"/>
      <c r="N41" s="33"/>
      <c r="O41" s="41"/>
      <c r="P41" s="33"/>
      <c r="Q41" s="33"/>
      <c r="S41" s="41"/>
      <c r="T41" s="33"/>
      <c r="U41" s="59"/>
      <c r="V41" s="60"/>
      <c r="W41" s="61"/>
      <c r="X41" s="61"/>
      <c r="Y41" s="61"/>
      <c r="Z41" s="62"/>
      <c r="AA41" s="61"/>
    </row>
    <row r="42" customFormat="false" ht="14.65" hidden="false" customHeight="false" outlineLevel="0" collapsed="false">
      <c r="A42" s="33"/>
      <c r="B42" s="33"/>
      <c r="C42" s="33"/>
      <c r="D42" s="33"/>
      <c r="F42" s="33"/>
      <c r="G42" s="33"/>
      <c r="H42" s="33"/>
      <c r="I42" s="33"/>
      <c r="J42" s="33"/>
      <c r="K42" s="33"/>
      <c r="L42" s="33"/>
      <c r="M42" s="33"/>
      <c r="N42" s="33"/>
      <c r="O42" s="41"/>
      <c r="P42" s="33"/>
      <c r="Q42" s="33"/>
      <c r="S42" s="41"/>
      <c r="T42" s="33"/>
      <c r="U42" s="59"/>
      <c r="V42" s="60"/>
      <c r="W42" s="61"/>
      <c r="X42" s="61"/>
      <c r="Y42" s="61"/>
      <c r="Z42" s="62"/>
      <c r="AA42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2.8" hidden="false" customHeight="false" outlineLevel="0" collapsed="false"/>
    <row r="2" customFormat="false" ht="12.8" hidden="false" customHeight="false" outlineLevel="0" collapsed="false"/>
    <row r="3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2.8" hidden="false" customHeight="false" outlineLevel="0" collapsed="false"/>
    <row r="2" customFormat="false" ht="12.8" hidden="false" customHeight="false" outlineLevel="0" collapsed="false"/>
    <row r="3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