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Volumes Needed" sheetId="1" state="visible" r:id="rId3"/>
  </sheets>
  <externalReferences>
    <externalReference r:id="rId4"/>
  </externalReferences>
  <definedNames>
    <definedName function="false" hidden="false" localSheetId="0" name="_xlnm.Print_Area" vbProcedure="false">'Monthly Volumes Needed'!$A$1:$N$34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<sst xmlns="http://schemas.openxmlformats.org/spreadsheetml/2006/main" count="25" uniqueCount="23">
  <si>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Estimated CES NIPSCO Choice Monthly and Peak-day Volume requirements.</t>
  </si>
  <si>
    <t xml:space="preserve">All Volumes are at the citygate.</t>
  </si>
  <si>
    <t xml:space="preserve">B+C</t>
  </si>
  <si>
    <t xml:space="preserve">FxG</t>
  </si>
  <si>
    <t xml:space="preserve">D-H</t>
  </si>
  <si>
    <t xml:space="preserve">Dth/Month</t>
  </si>
  <si>
    <t xml:space="preserve">Flowing Gas Needed</t>
  </si>
  <si>
    <t xml:space="preserve">Exh. 1 Volumes</t>
  </si>
  <si>
    <t xml:space="preserve">Days</t>
  </si>
  <si>
    <t xml:space="preserve">Exh. 1 Dths/Mo.</t>
  </si>
  <si>
    <t xml:space="preserve">Volumes for Enron Quote</t>
  </si>
  <si>
    <t xml:space="preserve">Pool A</t>
  </si>
  <si>
    <t xml:space="preserve">Pool B</t>
  </si>
  <si>
    <t xml:space="preserve">Res</t>
  </si>
  <si>
    <t xml:space="preserve">Comm</t>
  </si>
  <si>
    <t xml:space="preserve">Total</t>
  </si>
  <si>
    <t xml:space="preserve">Residential</t>
  </si>
  <si>
    <t xml:space="preserve">Commerical</t>
  </si>
  <si>
    <t xml:space="preserve">Commercial</t>
  </si>
  <si>
    <t xml:space="preserve">Estimated Peak-day Loads</t>
  </si>
  <si>
    <t xml:space="preserve">Dth/day</t>
  </si>
  <si>
    <t xml:space="preserve">Stg W/D</t>
  </si>
  <si>
    <t xml:space="preserve">Flowing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</si>
</sst>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"/>
    <numFmt numFmtId="169" formatCode="_(* #,##0.000_);_(* \(#,##0.0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EnergyOps/Gas%20Storage/Nipsco%20April%20&apos;00de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thly Volumes Needed"/>
      <sheetName val="Residential"/>
      <sheetName val="Commercial"/>
      <sheetName val="Sheet2"/>
      <sheetName val="Original Prog.  Comparison"/>
    </sheetNames>
    <sheetDataSet>
      <sheetData sheetId="0"/>
      <sheetData sheetId="1">
        <row r="8">
          <cell r="M8">
            <v>7693.6438</v>
          </cell>
        </row>
        <row r="9">
          <cell r="M9">
            <v>5859.54556</v>
          </cell>
        </row>
        <row r="10">
          <cell r="M10">
            <v>4820.110779</v>
          </cell>
        </row>
        <row r="11">
          <cell r="M11">
            <v>2178.16881579</v>
          </cell>
        </row>
        <row r="12">
          <cell r="M12">
            <v>1140.4291890321</v>
          </cell>
        </row>
        <row r="13">
          <cell r="M13">
            <v>1352.84040538574</v>
          </cell>
        </row>
        <row r="14">
          <cell r="M14">
            <v>3131.62659134956</v>
          </cell>
        </row>
        <row r="15">
          <cell r="M15">
            <v>4611.9034880732</v>
          </cell>
        </row>
        <row r="16">
          <cell r="M16">
            <v>5597.8368164588</v>
          </cell>
        </row>
        <row r="17">
          <cell r="M17">
            <v>7239.24054666075</v>
          </cell>
        </row>
        <row r="18">
          <cell r="M18">
            <v>4996.82930250404</v>
          </cell>
        </row>
        <row r="19">
          <cell r="M19">
            <v>4367.4304646589</v>
          </cell>
        </row>
      </sheetData>
      <sheetData sheetId="2">
        <row r="8">
          <cell r="M8">
            <v>21795.4</v>
          </cell>
        </row>
        <row r="9">
          <cell r="M9">
            <v>20173.043</v>
          </cell>
        </row>
        <row r="10">
          <cell r="M10">
            <v>13532.03808</v>
          </cell>
        </row>
        <row r="11">
          <cell r="M11">
            <v>8892.78717888</v>
          </cell>
        </row>
        <row r="12">
          <cell r="M12">
            <v>6106.6241070912</v>
          </cell>
        </row>
        <row r="13">
          <cell r="M13">
            <v>5613.7323041617</v>
          </cell>
        </row>
        <row r="14">
          <cell r="M14">
            <v>8550.14612480012</v>
          </cell>
        </row>
        <row r="15">
          <cell r="M15">
            <v>15595.0182598147</v>
          </cell>
        </row>
        <row r="16">
          <cell r="M16">
            <v>11310.3827141651</v>
          </cell>
        </row>
        <row r="17">
          <cell r="M17">
            <v>12645.5957633938</v>
          </cell>
        </row>
        <row r="18">
          <cell r="M18">
            <v>9161.19250479992</v>
          </cell>
        </row>
        <row r="19">
          <cell r="M19">
            <v>8373.91661278913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1.28"/>
    <col collapsed="false" customWidth="true" hidden="false" outlineLevel="0" max="4" min="4" style="0" width="10.28"/>
    <col collapsed="false" customWidth="true" hidden="false" outlineLevel="0" max="7" min="7" style="0" width="10.99"/>
    <col collapsed="false" customWidth="true" hidden="false" outlineLevel="0" max="10" min="10" style="0" width="11.99"/>
    <col collapsed="false" customWidth="true" hidden="false" outlineLevel="0" max="11" min="11" style="0" width="10.13"/>
    <col collapsed="false" customWidth="true" hidden="false" outlineLevel="0" max="12" min="12" style="0" width="11.13"/>
    <col collapsed="false" customWidth="true" hidden="false" outlineLevel="0" max="13" min="13" style="0" width="11.28"/>
    <col collapsed="false" customWidth="true" hidden="false" outlineLevel="0" max="14" min="14" style="0" width="10.56"/>
    <col collapsed="false" customWidth="true" hidden="false" outlineLevel="0" max="17" min="17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D3" s="0" t="s">
        <v>2</v>
      </c>
      <c r="H3" s="0" t="s">
        <v>3</v>
      </c>
      <c r="J3" s="0" t="s">
        <v>4</v>
      </c>
      <c r="L3" s="1" t="s">
        <v>5</v>
      </c>
      <c r="M3" s="1"/>
      <c r="N3" s="1"/>
    </row>
    <row r="4" customFormat="false" ht="12.75" hidden="false" customHeight="true" outlineLevel="0" collapsed="false">
      <c r="B4" s="2" t="s">
        <v>6</v>
      </c>
      <c r="C4" s="2"/>
      <c r="D4" s="2"/>
      <c r="F4" s="3" t="s">
        <v>7</v>
      </c>
      <c r="G4" s="4" t="s">
        <v>8</v>
      </c>
      <c r="H4" s="3" t="s">
        <v>9</v>
      </c>
      <c r="J4" s="5" t="s">
        <v>10</v>
      </c>
      <c r="L4" s="0" t="s">
        <v>11</v>
      </c>
      <c r="M4" s="0" t="s">
        <v>11</v>
      </c>
      <c r="N4" s="0" t="s">
        <v>12</v>
      </c>
    </row>
    <row r="5" customFormat="false" ht="12.75" hidden="false" customHeight="false" outlineLevel="0" collapsed="false">
      <c r="B5" s="6" t="s">
        <v>13</v>
      </c>
      <c r="C5" s="6" t="s">
        <v>14</v>
      </c>
      <c r="D5" s="6" t="s">
        <v>15</v>
      </c>
      <c r="F5" s="3"/>
      <c r="G5" s="7"/>
      <c r="H5" s="3"/>
      <c r="J5" s="5"/>
      <c r="L5" s="0" t="s">
        <v>16</v>
      </c>
      <c r="M5" s="0" t="s">
        <v>17</v>
      </c>
      <c r="N5" s="0" t="s">
        <v>18</v>
      </c>
    </row>
    <row r="6" customFormat="false" ht="12.75" hidden="false" customHeight="false" outlineLevel="0" collapsed="false">
      <c r="A6" s="8" t="n">
        <v>36617</v>
      </c>
      <c r="B6" s="9" t="n">
        <f aca="false">[1]Residential!M8</f>
        <v>7693.6438</v>
      </c>
      <c r="C6" s="9" t="n">
        <f aca="false">[1]Commercial!M8</f>
        <v>21795.4</v>
      </c>
      <c r="D6" s="9" t="n">
        <f aca="false">SUM(B6:C6)</f>
        <v>29489.0438</v>
      </c>
      <c r="F6" s="9" t="n">
        <v>462</v>
      </c>
      <c r="G6" s="0" t="n">
        <v>30</v>
      </c>
      <c r="H6" s="10" t="n">
        <f aca="false">G6*F6</f>
        <v>13860</v>
      </c>
      <c r="J6" s="11" t="n">
        <f aca="false">D6-H6</f>
        <v>15629.0438</v>
      </c>
      <c r="K6" s="8" t="n">
        <v>36617</v>
      </c>
      <c r="L6" s="12" t="n">
        <v>4077.59223212922</v>
      </c>
      <c r="M6" s="10" t="n">
        <v>9647.77234948567</v>
      </c>
      <c r="N6" s="10" t="n">
        <v>1903.6792183851</v>
      </c>
      <c r="O6" s="12"/>
      <c r="P6" s="13"/>
      <c r="Q6" s="10"/>
      <c r="R6" s="10"/>
      <c r="S6" s="10"/>
    </row>
    <row r="7" customFormat="false" ht="12.75" hidden="false" customHeight="false" outlineLevel="0" collapsed="false">
      <c r="A7" s="8" t="n">
        <v>36647</v>
      </c>
      <c r="B7" s="9" t="n">
        <f aca="false">[1]Residential!M9</f>
        <v>5859.54556</v>
      </c>
      <c r="C7" s="9" t="n">
        <f aca="false">[1]Commercial!M9</f>
        <v>20173.043</v>
      </c>
      <c r="D7" s="9" t="n">
        <f aca="false">SUM(B7:C7)</f>
        <v>26032.58856</v>
      </c>
      <c r="F7" s="9" t="n">
        <v>372</v>
      </c>
      <c r="G7" s="0" t="n">
        <v>31</v>
      </c>
      <c r="H7" s="10" t="n">
        <f aca="false">G7*F7</f>
        <v>11532</v>
      </c>
      <c r="J7" s="11" t="n">
        <f aca="false">D7-H7</f>
        <v>14500.58856</v>
      </c>
      <c r="K7" s="8" t="n">
        <v>36647</v>
      </c>
      <c r="L7" s="12" t="n">
        <v>3263.86517876633</v>
      </c>
      <c r="M7" s="10" t="n">
        <v>9384.91136800636</v>
      </c>
      <c r="N7" s="10" t="n">
        <v>1851.81201322731</v>
      </c>
      <c r="O7" s="12"/>
      <c r="P7" s="14"/>
      <c r="Q7" s="10"/>
      <c r="R7" s="10"/>
      <c r="S7" s="10"/>
    </row>
    <row r="8" customFormat="false" ht="12.75" hidden="false" customHeight="false" outlineLevel="0" collapsed="false">
      <c r="A8" s="8" t="n">
        <v>36678</v>
      </c>
      <c r="B8" s="9" t="n">
        <f aca="false">[1]Residential!M10</f>
        <v>4820.110779</v>
      </c>
      <c r="C8" s="9" t="n">
        <f aca="false">[1]Commercial!M10</f>
        <v>13532.03808</v>
      </c>
      <c r="D8" s="9" t="n">
        <f aca="false">SUM(B8:C8)</f>
        <v>18352.148859</v>
      </c>
      <c r="F8" s="9" t="n">
        <v>13</v>
      </c>
      <c r="G8" s="0" t="n">
        <v>30</v>
      </c>
      <c r="H8" s="10" t="n">
        <f aca="false">G8*F8</f>
        <v>390</v>
      </c>
      <c r="J8" s="11" t="n">
        <f aca="false">D8-H8</f>
        <v>17962.148859</v>
      </c>
      <c r="K8" s="8" t="n">
        <v>36678</v>
      </c>
      <c r="L8" s="12" t="n">
        <v>4717.67900284927</v>
      </c>
      <c r="M8" s="10" t="n">
        <v>11061.7812238571</v>
      </c>
      <c r="N8" s="10" t="n">
        <v>2182.68863229364</v>
      </c>
      <c r="O8" s="12"/>
      <c r="P8" s="14"/>
      <c r="Q8" s="10"/>
      <c r="R8" s="10"/>
      <c r="S8" s="10"/>
    </row>
    <row r="9" customFormat="false" ht="12.75" hidden="false" customHeight="false" outlineLevel="0" collapsed="false">
      <c r="A9" s="8" t="n">
        <v>36708</v>
      </c>
      <c r="B9" s="9" t="n">
        <f aca="false">[1]Residential!M11</f>
        <v>2178.16881579</v>
      </c>
      <c r="C9" s="9" t="n">
        <f aca="false">[1]Commercial!M11</f>
        <v>8892.78717888</v>
      </c>
      <c r="D9" s="9" t="n">
        <f aca="false">SUM(B9:C9)</f>
        <v>11070.95599467</v>
      </c>
      <c r="F9" s="9" t="n">
        <v>10</v>
      </c>
      <c r="G9" s="0" t="n">
        <v>31</v>
      </c>
      <c r="H9" s="10" t="n">
        <f aca="false">G9*F9</f>
        <v>310</v>
      </c>
      <c r="J9" s="11" t="n">
        <f aca="false">D9-H9</f>
        <v>10760.95599467</v>
      </c>
      <c r="K9" s="8" t="n">
        <v>36708</v>
      </c>
      <c r="L9" s="12" t="n">
        <v>2117.17748557245</v>
      </c>
      <c r="M9" s="10" t="n">
        <v>7219.28381079827</v>
      </c>
      <c r="N9" s="10" t="n">
        <v>1424.49469829928</v>
      </c>
      <c r="O9" s="12"/>
      <c r="P9" s="14"/>
      <c r="Q9" s="10"/>
      <c r="R9" s="10"/>
      <c r="S9" s="10"/>
    </row>
    <row r="10" customFormat="false" ht="12.75" hidden="false" customHeight="false" outlineLevel="0" collapsed="false">
      <c r="A10" s="8" t="n">
        <v>36739</v>
      </c>
      <c r="B10" s="9" t="n">
        <f aca="false">[1]Residential!M12</f>
        <v>1140.4291890321</v>
      </c>
      <c r="C10" s="9" t="n">
        <f aca="false">[1]Commercial!M12</f>
        <v>6106.6241070912</v>
      </c>
      <c r="D10" s="9" t="n">
        <f aca="false">SUM(B10:C10)</f>
        <v>7247.0532961233</v>
      </c>
      <c r="F10" s="9" t="n">
        <v>10</v>
      </c>
      <c r="G10" s="0" t="n">
        <v>31</v>
      </c>
      <c r="H10" s="10" t="n">
        <f aca="false">G10*F10</f>
        <v>310</v>
      </c>
      <c r="J10" s="11" t="n">
        <f aca="false">D10-H10</f>
        <v>6937.0532961233</v>
      </c>
      <c r="K10" s="8" t="n">
        <v>36739</v>
      </c>
      <c r="L10" s="12" t="n">
        <v>1091.6461824563</v>
      </c>
      <c r="M10" s="10" t="n">
        <v>4882.08402133468</v>
      </c>
      <c r="N10" s="10" t="n">
        <v>963.323092332322</v>
      </c>
      <c r="O10" s="12"/>
      <c r="P10" s="14"/>
      <c r="Q10" s="10"/>
      <c r="R10" s="10"/>
      <c r="S10" s="10"/>
    </row>
    <row r="11" customFormat="false" ht="12.75" hidden="false" customHeight="false" outlineLevel="0" collapsed="false">
      <c r="A11" s="8" t="n">
        <v>36770</v>
      </c>
      <c r="B11" s="9" t="n">
        <f aca="false">[1]Residential!M13</f>
        <v>1352.84040538574</v>
      </c>
      <c r="C11" s="9" t="n">
        <f aca="false">[1]Commercial!M13</f>
        <v>5613.7323041617</v>
      </c>
      <c r="D11" s="9" t="n">
        <f aca="false">SUM(B11:C11)</f>
        <v>6966.57270954744</v>
      </c>
      <c r="F11" s="9" t="n">
        <v>13</v>
      </c>
      <c r="G11" s="0" t="n">
        <v>30</v>
      </c>
      <c r="H11" s="10" t="n">
        <f aca="false">G11*F11</f>
        <v>390</v>
      </c>
      <c r="J11" s="11" t="n">
        <f aca="false">D11-H11</f>
        <v>6576.57270954744</v>
      </c>
      <c r="K11" s="8" t="n">
        <v>36770</v>
      </c>
      <c r="L11" s="12" t="n">
        <v>1277.10621296465</v>
      </c>
      <c r="M11" s="10" t="n">
        <v>4426.11441794595</v>
      </c>
      <c r="N11" s="10" t="n">
        <v>873.352078636845</v>
      </c>
      <c r="O11" s="12"/>
      <c r="P11" s="14"/>
      <c r="Q11" s="10"/>
      <c r="R11" s="10"/>
      <c r="S11" s="10"/>
    </row>
    <row r="12" customFormat="false" ht="12.75" hidden="false" customHeight="false" outlineLevel="0" collapsed="false">
      <c r="A12" s="8" t="n">
        <v>36800</v>
      </c>
      <c r="B12" s="9" t="n">
        <f aca="false">[1]Residential!M14</f>
        <v>3131.62659134956</v>
      </c>
      <c r="C12" s="9" t="n">
        <f aca="false">[1]Commercial!M14</f>
        <v>8550.14612480012</v>
      </c>
      <c r="D12" s="9" t="n">
        <f aca="false">SUM(B12:C12)</f>
        <v>11681.7727161497</v>
      </c>
      <c r="F12" s="9" t="n">
        <v>0</v>
      </c>
      <c r="G12" s="0" t="n">
        <v>31</v>
      </c>
      <c r="H12" s="10" t="n">
        <f aca="false">G12*F12</f>
        <v>0</v>
      </c>
      <c r="J12" s="11" t="n">
        <f aca="false">D12-H12</f>
        <v>11681.7727161497</v>
      </c>
      <c r="K12" s="8" t="n">
        <v>36800</v>
      </c>
      <c r="L12" s="12" t="n">
        <f aca="false">B12</f>
        <v>3131.62659134956</v>
      </c>
      <c r="M12" s="10" t="n">
        <f aca="false">C12-N12</f>
        <v>7141.08204343306</v>
      </c>
      <c r="N12" s="10" t="n">
        <f aca="false">0.1648*C12</f>
        <v>1409.06408136706</v>
      </c>
      <c r="O12" s="12"/>
      <c r="P12" s="14"/>
    </row>
    <row r="13" customFormat="false" ht="12.75" hidden="false" customHeight="false" outlineLevel="0" collapsed="false">
      <c r="A13" s="8" t="n">
        <v>36831</v>
      </c>
      <c r="B13" s="9" t="n">
        <f aca="false">[1]Residential!M15</f>
        <v>4611.9034880732</v>
      </c>
      <c r="C13" s="9" t="n">
        <f aca="false">[1]Commercial!M15</f>
        <v>15595.0182598147</v>
      </c>
      <c r="D13" s="9" t="n">
        <f aca="false">SUM(B13:C13)</f>
        <v>20206.9217478879</v>
      </c>
      <c r="F13" s="9" t="n">
        <v>0</v>
      </c>
      <c r="G13" s="0" t="n">
        <v>30</v>
      </c>
      <c r="H13" s="10" t="n">
        <f aca="false">G13*F13</f>
        <v>0</v>
      </c>
      <c r="J13" s="11" t="n">
        <f aca="false">D13-H13</f>
        <v>20206.9217478879</v>
      </c>
      <c r="K13" s="8" t="n">
        <v>36831</v>
      </c>
      <c r="L13" s="12" t="n">
        <f aca="false">B13</f>
        <v>4611.9034880732</v>
      </c>
      <c r="M13" s="10" t="n">
        <f aca="false">C13-N13</f>
        <v>13024.9592505972</v>
      </c>
      <c r="N13" s="10" t="n">
        <f aca="false">0.1648*C13</f>
        <v>2570.05900921746</v>
      </c>
      <c r="O13" s="12"/>
      <c r="P13" s="14"/>
    </row>
    <row r="14" customFormat="false" ht="12.75" hidden="false" customHeight="false" outlineLevel="0" collapsed="false">
      <c r="A14" s="8" t="n">
        <v>36861</v>
      </c>
      <c r="B14" s="9" t="n">
        <f aca="false">[1]Residential!M16</f>
        <v>5597.8368164588</v>
      </c>
      <c r="C14" s="9" t="n">
        <f aca="false">[1]Commercial!M16</f>
        <v>11310.3827141651</v>
      </c>
      <c r="D14" s="9" t="n">
        <f aca="false">SUM(B14:C14)</f>
        <v>16908.2195306239</v>
      </c>
      <c r="F14" s="9" t="n">
        <v>0</v>
      </c>
      <c r="G14" s="0" t="n">
        <v>31</v>
      </c>
      <c r="H14" s="10" t="n">
        <f aca="false">G14*F14</f>
        <v>0</v>
      </c>
      <c r="J14" s="11" t="n">
        <f aca="false">D14-H14</f>
        <v>16908.2195306239</v>
      </c>
      <c r="K14" s="8" t="n">
        <v>36861</v>
      </c>
      <c r="L14" s="12" t="n">
        <f aca="false">B14</f>
        <v>5597.8368164588</v>
      </c>
      <c r="M14" s="10" t="n">
        <f aca="false">C14-N14</f>
        <v>9446.43164287072</v>
      </c>
      <c r="N14" s="10" t="n">
        <f aca="false">0.1648*C14</f>
        <v>1863.95107129441</v>
      </c>
      <c r="O14" s="12"/>
      <c r="P14" s="14"/>
    </row>
    <row r="15" customFormat="false" ht="12.75" hidden="false" customHeight="false" outlineLevel="0" collapsed="false">
      <c r="A15" s="8" t="n">
        <v>36892</v>
      </c>
      <c r="B15" s="9" t="n">
        <f aca="false">[1]Residential!M17</f>
        <v>7239.24054666075</v>
      </c>
      <c r="C15" s="9" t="n">
        <f aca="false">[1]Commercial!M17</f>
        <v>12645.5957633938</v>
      </c>
      <c r="D15" s="9" t="n">
        <f aca="false">SUM(B15:C15)</f>
        <v>19884.8363100546</v>
      </c>
      <c r="F15" s="9" t="n">
        <v>0</v>
      </c>
      <c r="G15" s="0" t="n">
        <v>31</v>
      </c>
      <c r="H15" s="10" t="n">
        <f aca="false">G15*F15</f>
        <v>0</v>
      </c>
      <c r="J15" s="11" t="n">
        <f aca="false">D15-H15</f>
        <v>19884.8363100546</v>
      </c>
      <c r="K15" s="8" t="n">
        <v>36892</v>
      </c>
      <c r="L15" s="12" t="n">
        <f aca="false">B15</f>
        <v>7239.24054666075</v>
      </c>
      <c r="M15" s="10" t="n">
        <f aca="false">C15-N15</f>
        <v>10561.6015815865</v>
      </c>
      <c r="N15" s="10" t="n">
        <f aca="false">0.1648*C15</f>
        <v>2083.9941818073</v>
      </c>
      <c r="O15" s="12"/>
      <c r="P15" s="14"/>
    </row>
    <row r="16" customFormat="false" ht="12.75" hidden="false" customHeight="false" outlineLevel="0" collapsed="false">
      <c r="A16" s="8" t="n">
        <v>36923</v>
      </c>
      <c r="B16" s="9" t="n">
        <f aca="false">[1]Residential!M18</f>
        <v>4996.82930250404</v>
      </c>
      <c r="C16" s="9" t="n">
        <f aca="false">[1]Commercial!M18</f>
        <v>9161.19250479992</v>
      </c>
      <c r="D16" s="9" t="n">
        <f aca="false">SUM(B16:C16)</f>
        <v>14158.021807304</v>
      </c>
      <c r="F16" s="9" t="n">
        <v>0</v>
      </c>
      <c r="G16" s="0" t="n">
        <v>28</v>
      </c>
      <c r="H16" s="10" t="n">
        <f aca="false">G16*F16</f>
        <v>0</v>
      </c>
      <c r="J16" s="11" t="n">
        <f aca="false">D16-H16</f>
        <v>14158.021807304</v>
      </c>
      <c r="K16" s="8" t="n">
        <v>36923</v>
      </c>
      <c r="L16" s="12" t="n">
        <f aca="false">B16</f>
        <v>4996.82930250404</v>
      </c>
      <c r="M16" s="10" t="n">
        <f aca="false">C16-N16</f>
        <v>7651.42798000889</v>
      </c>
      <c r="N16" s="10" t="n">
        <f aca="false">0.1648*C16</f>
        <v>1509.76452479103</v>
      </c>
      <c r="O16" s="12"/>
      <c r="P16" s="14"/>
    </row>
    <row r="17" customFormat="false" ht="12.75" hidden="false" customHeight="false" outlineLevel="0" collapsed="false">
      <c r="A17" s="8" t="n">
        <v>36951</v>
      </c>
      <c r="B17" s="9" t="n">
        <f aca="false">[1]Residential!M19</f>
        <v>4367.4304646589</v>
      </c>
      <c r="C17" s="9" t="n">
        <f aca="false">[1]Commercial!M19</f>
        <v>8373.91661278913</v>
      </c>
      <c r="D17" s="9" t="n">
        <f aca="false">SUM(B17:C17)</f>
        <v>12741.347077448</v>
      </c>
      <c r="F17" s="9" t="n">
        <v>0</v>
      </c>
      <c r="G17" s="0" t="n">
        <v>31</v>
      </c>
      <c r="H17" s="10" t="n">
        <f aca="false">G17*F17</f>
        <v>0</v>
      </c>
      <c r="J17" s="11" t="n">
        <f aca="false">D17-H17</f>
        <v>12741.347077448</v>
      </c>
      <c r="K17" s="8" t="n">
        <v>36951</v>
      </c>
      <c r="L17" s="12" t="n">
        <f aca="false">B17</f>
        <v>4367.4304646589</v>
      </c>
      <c r="M17" s="10" t="n">
        <f aca="false">C17-N17</f>
        <v>6993.89515500148</v>
      </c>
      <c r="N17" s="10" t="n">
        <f aca="false">0.1648*C17</f>
        <v>1380.02145778765</v>
      </c>
      <c r="O17" s="12"/>
      <c r="P17" s="14"/>
    </row>
    <row r="18" customFormat="false" ht="12.75" hidden="false" customHeight="false" outlineLevel="0" collapsed="false">
      <c r="C18" s="10"/>
      <c r="D18" s="10"/>
    </row>
    <row r="19" customFormat="false" ht="12.75" hidden="false" customHeight="false" outlineLevel="0" collapsed="false">
      <c r="D19" s="10"/>
    </row>
    <row r="21" customFormat="false" ht="12.75" hidden="false" customHeight="false" outlineLevel="0" collapsed="false">
      <c r="J21" s="0" t="s">
        <v>19</v>
      </c>
      <c r="M21" s="0" t="s">
        <v>20</v>
      </c>
    </row>
    <row r="22" customFormat="false" ht="12.75" hidden="false" customHeight="false" outlineLevel="0" collapsed="false">
      <c r="K22" s="0" t="s">
        <v>15</v>
      </c>
      <c r="L22" s="0" t="n">
        <v>425</v>
      </c>
      <c r="M22" s="0" t="n">
        <f aca="false">1000*0.84</f>
        <v>840</v>
      </c>
      <c r="N22" s="0" t="n">
        <f aca="false">1000-M22</f>
        <v>160</v>
      </c>
    </row>
    <row r="23" customFormat="false" ht="12.75" hidden="false" customHeight="false" outlineLevel="0" collapsed="false">
      <c r="K23" s="0" t="s">
        <v>21</v>
      </c>
      <c r="L23" s="0" t="n">
        <v>228</v>
      </c>
      <c r="M23" s="12" t="n">
        <f aca="false">0.84*605</f>
        <v>508.2</v>
      </c>
      <c r="N23" s="12" t="n">
        <f aca="false">605-M23</f>
        <v>96.8</v>
      </c>
    </row>
    <row r="24" customFormat="false" ht="12.75" hidden="false" customHeight="false" outlineLevel="0" collapsed="false">
      <c r="F24" s="12"/>
      <c r="K24" s="0" t="s">
        <v>22</v>
      </c>
      <c r="L24" s="12" t="n">
        <f aca="false">L22-L23</f>
        <v>197</v>
      </c>
      <c r="M24" s="12" t="n">
        <f aca="false">M22-M23</f>
        <v>331.8</v>
      </c>
      <c r="N24" s="12" t="n">
        <f aca="false">N22-N23</f>
        <v>63.2</v>
      </c>
    </row>
    <row r="26" customFormat="false" ht="12.75" hidden="false" customHeight="false" outlineLevel="0" collapsed="false">
      <c r="F26" s="12"/>
    </row>
  </sheetData>
  <mergeCells count="5">
    <mergeCell ref="L3:N3"/>
    <mergeCell ref="B4:D4"/>
    <mergeCell ref="F4:F5"/>
    <mergeCell ref="H4:H5"/>
    <mergeCell ref="J4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2000-03-16T13:03:55Z</dcterms:created>
  <dc:creator>Doug Kinney</dc:creator>
  <dc:description/>
  <dc:language>en-US</dc:language>
  <cp:lastModifiedBy>Doug Kinney</cp:lastModifiedBy>
  <cp:lastPrinted>2000-03-16T13:06:28Z</cp:lastPrinted>
  <cp:revision>0</cp:revision>
  <dc:subject/>
  <dc:title/>
</cp:coreProperties>
</file>