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-00" sheetId="1" state="visible" r:id="rId3"/>
    <sheet name="01-00" sheetId="2" state="visible" r:id="rId4"/>
    <sheet name="12-99" sheetId="3" state="visible" r:id="rId5"/>
    <sheet name="11-99" sheetId="4" state="visible" r:id="rId6"/>
    <sheet name="10-99" sheetId="5" state="visible" r:id="rId7"/>
    <sheet name="9-99" sheetId="6" state="visible" r:id="rId8"/>
    <sheet name="4-99" sheetId="7" state="visible" r:id="rId9"/>
    <sheet name="5-99" sheetId="8" state="visible" r:id="rId10"/>
    <sheet name="6-99" sheetId="9" state="visible" r:id="rId11"/>
    <sheet name="7-99" sheetId="10" state="visible" r:id="rId12"/>
    <sheet name="8-99" sheetId="11" state="visible" r:id="rId13"/>
  </sheet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<sst xmlns="http://schemas.openxmlformats.org/spreadsheetml/2006/main" count="1114" uniqueCount="78">
  <si>
    <t xml:space="preserve">NIPSCO CHOICE ACCOUNT</t>
  </si>
  <si>
    <t xml:space="preserve">Demand</t>
  </si>
  <si>
    <t xml:space="preserve">NGPL</t>
  </si>
  <si>
    <t xml:space="preserve">Trunkline</t>
  </si>
  <si>
    <t xml:space="preserve">Tennessee/Midwestern/NGPL</t>
  </si>
  <si>
    <t xml:space="preserve">Storage</t>
  </si>
  <si>
    <t xml:space="preserve">(Contract 116967)</t>
  </si>
  <si>
    <t xml:space="preserve">MDQ</t>
  </si>
  <si>
    <t xml:space="preserve">(Contract 016412)</t>
  </si>
  <si>
    <t xml:space="preserve">(Tennessee Contract 32357 / Midwestern Contract 32358 / NGPL Contract 116968)</t>
  </si>
  <si>
    <t xml:space="preserve">Total</t>
  </si>
  <si>
    <t xml:space="preserve">Delivery</t>
  </si>
  <si>
    <t xml:space="preserve">Withdrawal</t>
  </si>
  <si>
    <t xml:space="preserve">Tennessee</t>
  </si>
  <si>
    <t xml:space="preserve">Midwestern</t>
  </si>
  <si>
    <t xml:space="preserve">(Withdrawal)</t>
  </si>
  <si>
    <t xml:space="preserve">Receipt</t>
  </si>
  <si>
    <t xml:space="preserve">NIPSCO</t>
  </si>
  <si>
    <t xml:space="preserve">CES</t>
  </si>
  <si>
    <t xml:space="preserve">Capacity</t>
  </si>
  <si>
    <t xml:space="preserve">into</t>
  </si>
  <si>
    <t xml:space="preserve">Injection</t>
  </si>
  <si>
    <t xml:space="preserve">Day</t>
  </si>
  <si>
    <t xml:space="preserve">Projected</t>
  </si>
  <si>
    <t xml:space="preserve">Actual</t>
  </si>
  <si>
    <t xml:space="preserve">TxOk</t>
  </si>
  <si>
    <t xml:space="preserve">Moss Bluff</t>
  </si>
  <si>
    <t xml:space="preserve">Moss Bluf</t>
  </si>
  <si>
    <t xml:space="preserve">Utilized</t>
  </si>
  <si>
    <t xml:space="preserve">Available</t>
  </si>
  <si>
    <t xml:space="preserve">ELA</t>
  </si>
  <si>
    <t xml:space="preserve">Egan</t>
  </si>
  <si>
    <t xml:space="preserve">800 Leg</t>
  </si>
  <si>
    <t xml:space="preserve">Injection after 2.13% Fuel Loss:</t>
  </si>
  <si>
    <t xml:space="preserve">SUMMARY OF INJECTION(S) </t>
  </si>
  <si>
    <t xml:space="preserve">MOSS BLUFF:</t>
  </si>
  <si>
    <t xml:space="preserve">EGAN:</t>
  </si>
  <si>
    <t xml:space="preserve">TOTAL:</t>
  </si>
  <si>
    <t xml:space="preserve">Minimum FEBRUARY Ending Balance:</t>
  </si>
  <si>
    <t xml:space="preserve">Maximum FEBRUARY Ending Balance:</t>
  </si>
  <si>
    <t xml:space="preserve">(UNDER) / OVER Minimum</t>
  </si>
  <si>
    <t xml:space="preserve">(Contract 116862)</t>
  </si>
  <si>
    <t xml:space="preserve">(Contract 016379)</t>
  </si>
  <si>
    <t xml:space="preserve">(Tennessee Contract 32067 / Midwestern Contract 32068 / NGPL Contract 116861)</t>
  </si>
  <si>
    <t xml:space="preserve">Minimum JANUARY Ending Balance:</t>
  </si>
  <si>
    <t xml:space="preserve">(UNDER) / OVER</t>
  </si>
  <si>
    <t xml:space="preserve">(Contract 116701)</t>
  </si>
  <si>
    <t xml:space="preserve">(Contract 016362)</t>
  </si>
  <si>
    <t xml:space="preserve">(Tennessee Contract 31805 / Midwestern Contract 31782 / NGPL Contract 116700)</t>
  </si>
  <si>
    <t xml:space="preserve">Minimum DECEMBER Ending Balance:</t>
  </si>
  <si>
    <t xml:space="preserve">(SHORT) / LONG</t>
  </si>
  <si>
    <t xml:space="preserve">(Contract 116547)</t>
  </si>
  <si>
    <t xml:space="preserve">(Contract 016327)</t>
  </si>
  <si>
    <t xml:space="preserve">(Tennessee Contract 31379 / Midwestern Contract 31396 / NGPL Contract 116548)</t>
  </si>
  <si>
    <t xml:space="preserve">Minimum NOVEMBER Ending Balance:</t>
  </si>
  <si>
    <t xml:space="preserve">(Contract 116165)</t>
  </si>
  <si>
    <t xml:space="preserve">(Contract 016279)</t>
  </si>
  <si>
    <t xml:space="preserve">(Tennessee Contract 30896 / Midwestern Contract 30897 / NGPL Contract 116164)</t>
  </si>
  <si>
    <t xml:space="preserve">Minimum OCTOBER Ending Balance:</t>
  </si>
  <si>
    <t xml:space="preserve">(Contract 115446)</t>
  </si>
  <si>
    <t xml:space="preserve">9/30/99</t>
  </si>
  <si>
    <t xml:space="preserve">(Contract 016183)</t>
  </si>
  <si>
    <t xml:space="preserve">09/30/99</t>
  </si>
  <si>
    <t xml:space="preserve">(Tennessee Contract 29643 / Midwestern Contract 29641 / NGPL Contract 115444)</t>
  </si>
  <si>
    <t xml:space="preserve">Minimum September Ending Balance:</t>
  </si>
  <si>
    <t xml:space="preserve">APRIL 1999 NIPSCO CHOICE</t>
  </si>
  <si>
    <t xml:space="preserve">(Contract 114892)</t>
  </si>
  <si>
    <t xml:space="preserve">(Contract 16096)</t>
  </si>
  <si>
    <t xml:space="preserve">(Tennessee Contract 28694 / Midwestern Contract 28692 / NGPL Contract 114906)</t>
  </si>
  <si>
    <t xml:space="preserve">MAY 1999 NIPSCO CHOICE</t>
  </si>
  <si>
    <t xml:space="preserve">JUNE 1999 NIPSCO CHOICE</t>
  </si>
  <si>
    <t xml:space="preserve">(Contract 115128)</t>
  </si>
  <si>
    <t xml:space="preserve">(Contract 16167)</t>
  </si>
  <si>
    <t xml:space="preserve">(Tennessee Contract 29329 / Midwestern Contract 29366 / NGPL Contract 115126)</t>
  </si>
  <si>
    <t xml:space="preserve">Adjustment</t>
  </si>
  <si>
    <t xml:space="preserve">JULY 1999 NIPSCO CHOICE</t>
  </si>
  <si>
    <t xml:space="preserve">AUG 1999 NIPSCO CHOICE</t>
  </si>
  <si>
    <t xml:space="preserve">Minimum August Ending Balance: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</si>
</sst>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mm/dd/yy"/>
    <numFmt numFmtId="169" formatCode="[$-409]d\-mmm\-yy"/>
    <numFmt numFmtId="170" formatCode="[$-409]#,##0_);\(#,##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CC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CCCCFF"/>
        <bgColor rgb="FFC0C0C0"/>
      </patternFill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1" width="9.99"/>
    <col collapsed="false" customWidth="true" hidden="false" outlineLevel="0" max="3" min="3" style="1" width="9.7"/>
    <col collapsed="false" customWidth="true" hidden="false" outlineLevel="0" max="4" min="4" style="1" width="10.28"/>
    <col collapsed="false" customWidth="true" hidden="false" outlineLevel="0" max="5" min="5" style="1" width="7.85"/>
    <col collapsed="false" customWidth="true" hidden="false" outlineLevel="0" max="6" min="6" style="1" width="10.71"/>
    <col collapsed="false" customWidth="true" hidden="false" outlineLevel="0" max="7" min="7" style="1" width="11.85"/>
    <col collapsed="false" customWidth="true" hidden="false" outlineLevel="0" max="8" min="8" style="1" width="8.99"/>
    <col collapsed="false" customWidth="true" hidden="false" outlineLevel="0" max="9" min="9" style="1" width="11.28"/>
    <col collapsed="false" customWidth="true" hidden="false" outlineLevel="0" max="10" min="10" style="1" width="8.99"/>
    <col collapsed="false" customWidth="true" hidden="false" outlineLevel="0" max="11" min="11" style="1" width="9.85"/>
    <col collapsed="false" customWidth="true" hidden="false" outlineLevel="0" max="12" min="12" style="1" width="9.56"/>
    <col collapsed="false" customWidth="true" hidden="false" outlineLevel="0" max="13" min="13" style="1" width="9.7"/>
    <col collapsed="false" customWidth="true" hidden="false" outlineLevel="0" max="14" min="14" style="1" width="10.13"/>
    <col collapsed="false" customWidth="true" hidden="false" outlineLevel="0" max="15" min="15" style="1" width="0.99"/>
    <col collapsed="false" customWidth="true" hidden="false" outlineLevel="0" max="16" min="16" style="1" width="7.85"/>
    <col collapsed="false" customWidth="true" hidden="false" outlineLevel="0" max="18" min="17" style="1" width="9.7"/>
    <col collapsed="false" customWidth="true" hidden="false" outlineLevel="0" max="20" min="19" style="1" width="7.85"/>
    <col collapsed="false" customWidth="true" hidden="false" outlineLevel="0" max="21" min="21" style="1" width="10.13"/>
    <col collapsed="false" customWidth="true" hidden="false" outlineLevel="0" max="22" min="22" style="1" width="9.7"/>
    <col collapsed="false" customWidth="true" hidden="false" outlineLevel="0" max="23" min="23" style="1" width="0.85"/>
    <col collapsed="false" customWidth="true" hidden="false" outlineLevel="0" max="24" min="24" style="1" width="9.99"/>
    <col collapsed="false" customWidth="true" hidden="false" outlineLevel="0" max="27" min="25" style="1" width="10.13"/>
    <col collapsed="false" customWidth="true" hidden="false" outlineLevel="0" max="29" min="28" style="1" width="7.85"/>
    <col collapsed="false" customWidth="true" hidden="false" outlineLevel="0" max="30" min="30" style="1" width="9.7"/>
    <col collapsed="false" customWidth="true" hidden="false" outlineLevel="0" max="31" min="31" style="1" width="9.14"/>
    <col collapsed="false" customWidth="true" hidden="false" outlineLevel="0" max="33" min="32" style="1" width="10.13"/>
    <col collapsed="false" customWidth="true" hidden="false" outlineLevel="0" max="34" min="34" style="1" width="10.41"/>
    <col collapsed="false" customWidth="true" hidden="false" outlineLevel="0" max="35" min="35" style="1" width="10.71"/>
    <col collapsed="false" customWidth="true" hidden="false" outlineLevel="0" max="36" min="36" style="1" width="10.13"/>
    <col collapsed="false" customWidth="true" hidden="false" outlineLevel="0" max="37" min="37" style="0" width="1.28"/>
    <col collapsed="false" customWidth="true" hidden="false" outlineLevel="0" max="39" min="39" style="1" width="11.85"/>
  </cols>
  <sheetData>
    <row r="1" customFormat="false" ht="15.75" hidden="false" customHeight="false" outlineLevel="0" collapsed="false">
      <c r="A1" s="2" t="n">
        <v>36557</v>
      </c>
      <c r="B1" s="3" t="s">
        <v>0</v>
      </c>
    </row>
    <row r="4" customFormat="false" ht="12.75" hidden="false" customHeight="false" outlineLevel="0" collapsed="false">
      <c r="A4" s="4"/>
      <c r="B4" s="5" t="s">
        <v>1</v>
      </c>
      <c r="C4" s="6"/>
      <c r="D4" s="6"/>
      <c r="E4" s="5" t="s">
        <v>2</v>
      </c>
      <c r="F4" s="6"/>
      <c r="G4" s="6"/>
      <c r="H4" s="6"/>
      <c r="I4" s="6"/>
      <c r="J4" s="6"/>
      <c r="K4" s="6"/>
      <c r="L4" s="6"/>
      <c r="M4" s="6"/>
      <c r="N4" s="7"/>
      <c r="O4" s="8"/>
      <c r="P4" s="5" t="s">
        <v>3</v>
      </c>
      <c r="Q4" s="6"/>
      <c r="R4" s="6"/>
      <c r="S4" s="6"/>
      <c r="T4" s="6"/>
      <c r="U4" s="6"/>
      <c r="V4" s="7"/>
      <c r="W4" s="8"/>
      <c r="X4" s="5" t="s">
        <v>4</v>
      </c>
      <c r="Y4" s="9"/>
      <c r="Z4" s="9"/>
      <c r="AA4" s="6"/>
      <c r="AB4" s="6"/>
      <c r="AC4" s="6"/>
      <c r="AD4" s="6"/>
      <c r="AE4" s="6"/>
      <c r="AF4" s="6"/>
      <c r="AG4" s="6"/>
      <c r="AH4" s="6"/>
      <c r="AI4" s="6"/>
      <c r="AJ4" s="7"/>
      <c r="AK4" s="4"/>
      <c r="AL4" s="10" t="s">
        <v>5</v>
      </c>
      <c r="AM4" s="7"/>
    </row>
    <row r="5" customFormat="false" ht="12.75" hidden="false" customHeight="false" outlineLevel="0" collapsed="false">
      <c r="A5" s="11"/>
      <c r="B5" s="12"/>
      <c r="E5" s="12" t="s">
        <v>6</v>
      </c>
      <c r="G5" s="13" t="n">
        <v>36585</v>
      </c>
      <c r="H5" s="1" t="s">
        <v>7</v>
      </c>
      <c r="J5" s="1" t="n">
        <v>1704</v>
      </c>
      <c r="N5" s="14"/>
      <c r="O5" s="15"/>
      <c r="P5" s="12" t="s">
        <v>8</v>
      </c>
      <c r="S5" s="13" t="n">
        <v>36585</v>
      </c>
      <c r="U5" s="16" t="s">
        <v>7</v>
      </c>
      <c r="V5" s="14" t="n">
        <v>375</v>
      </c>
      <c r="W5" s="15"/>
      <c r="X5" s="12" t="s">
        <v>9</v>
      </c>
      <c r="AF5" s="13" t="n">
        <v>36585</v>
      </c>
      <c r="AJ5" s="14"/>
      <c r="AK5" s="11"/>
      <c r="AL5" s="17"/>
      <c r="AM5" s="14"/>
    </row>
    <row r="6" customFormat="false" ht="12.75" hidden="false" customHeight="false" outlineLevel="0" collapsed="false">
      <c r="A6" s="11"/>
      <c r="B6" s="12"/>
      <c r="E6" s="12"/>
      <c r="N6" s="14"/>
      <c r="O6" s="15"/>
      <c r="P6" s="12"/>
      <c r="V6" s="14"/>
      <c r="W6" s="15"/>
      <c r="X6" s="18" t="s">
        <v>7</v>
      </c>
      <c r="Y6" s="1" t="n">
        <v>769</v>
      </c>
      <c r="AA6" s="16" t="s">
        <v>7</v>
      </c>
      <c r="AB6" s="1" t="n">
        <v>761</v>
      </c>
      <c r="AD6" s="16" t="s">
        <v>7</v>
      </c>
      <c r="AE6" s="19" t="n">
        <v>761</v>
      </c>
      <c r="AJ6" s="14"/>
      <c r="AK6" s="11"/>
      <c r="AL6" s="17"/>
      <c r="AM6" s="14"/>
    </row>
    <row r="7" customFormat="false" ht="12.75" hidden="false" customHeight="false" outlineLevel="0" collapsed="false">
      <c r="A7" s="20"/>
      <c r="B7" s="21"/>
      <c r="C7" s="19"/>
      <c r="D7" s="22" t="s">
        <v>10</v>
      </c>
      <c r="E7" s="12"/>
      <c r="F7" s="19"/>
      <c r="G7" s="19"/>
      <c r="H7" s="19" t="s">
        <v>11</v>
      </c>
      <c r="I7" s="19" t="s">
        <v>12</v>
      </c>
      <c r="J7" s="19"/>
      <c r="K7" s="19" t="s">
        <v>11</v>
      </c>
      <c r="L7" s="19" t="s">
        <v>10</v>
      </c>
      <c r="M7" s="19"/>
      <c r="N7" s="23"/>
      <c r="O7" s="24"/>
      <c r="P7" s="12"/>
      <c r="Q7" s="19"/>
      <c r="R7" s="19"/>
      <c r="S7" s="19"/>
      <c r="T7" s="19"/>
      <c r="U7" s="19"/>
      <c r="V7" s="23"/>
      <c r="W7" s="24"/>
      <c r="X7" s="12"/>
      <c r="Y7" s="19" t="s">
        <v>11</v>
      </c>
      <c r="Z7" s="19" t="s">
        <v>11</v>
      </c>
      <c r="AA7" s="19"/>
      <c r="AB7" s="19"/>
      <c r="AC7" s="19"/>
      <c r="AD7" s="19" t="s">
        <v>10</v>
      </c>
      <c r="AE7" s="19" t="s">
        <v>13</v>
      </c>
      <c r="AF7" s="19" t="s">
        <v>13</v>
      </c>
      <c r="AG7" s="19" t="s">
        <v>14</v>
      </c>
      <c r="AH7" s="19" t="s">
        <v>14</v>
      </c>
      <c r="AI7" s="19" t="s">
        <v>2</v>
      </c>
      <c r="AJ7" s="23" t="s">
        <v>2</v>
      </c>
      <c r="AK7" s="20"/>
      <c r="AL7" s="25"/>
      <c r="AM7" s="23" t="s">
        <v>15</v>
      </c>
    </row>
    <row r="8" customFormat="false" ht="12.75" hidden="false" customHeight="false" outlineLevel="0" collapsed="false">
      <c r="A8" s="20"/>
      <c r="B8" s="21"/>
      <c r="C8" s="19"/>
      <c r="D8" s="22" t="s">
        <v>11</v>
      </c>
      <c r="E8" s="21" t="s">
        <v>16</v>
      </c>
      <c r="F8" s="19" t="s">
        <v>11</v>
      </c>
      <c r="G8" s="19" t="s">
        <v>16</v>
      </c>
      <c r="H8" s="19" t="s">
        <v>17</v>
      </c>
      <c r="I8" s="19" t="s">
        <v>17</v>
      </c>
      <c r="J8" s="19" t="s">
        <v>16</v>
      </c>
      <c r="K8" s="19" t="s">
        <v>18</v>
      </c>
      <c r="L8" s="19" t="s">
        <v>16</v>
      </c>
      <c r="M8" s="19" t="s">
        <v>19</v>
      </c>
      <c r="N8" s="23" t="s">
        <v>19</v>
      </c>
      <c r="O8" s="24"/>
      <c r="P8" s="21" t="s">
        <v>16</v>
      </c>
      <c r="Q8" s="19" t="s">
        <v>11</v>
      </c>
      <c r="R8" s="19" t="s">
        <v>12</v>
      </c>
      <c r="S8" s="19" t="s">
        <v>16</v>
      </c>
      <c r="T8" s="19" t="s">
        <v>11</v>
      </c>
      <c r="U8" s="19" t="s">
        <v>19</v>
      </c>
      <c r="V8" s="23" t="s">
        <v>19</v>
      </c>
      <c r="W8" s="24"/>
      <c r="X8" s="21" t="s">
        <v>16</v>
      </c>
      <c r="Y8" s="19" t="s">
        <v>20</v>
      </c>
      <c r="Z8" s="19" t="s">
        <v>20</v>
      </c>
      <c r="AA8" s="19" t="s">
        <v>11</v>
      </c>
      <c r="AB8" s="19" t="s">
        <v>16</v>
      </c>
      <c r="AC8" s="19" t="s">
        <v>11</v>
      </c>
      <c r="AD8" s="19" t="s">
        <v>16</v>
      </c>
      <c r="AE8" s="19" t="s">
        <v>19</v>
      </c>
      <c r="AF8" s="19" t="s">
        <v>19</v>
      </c>
      <c r="AG8" s="19" t="s">
        <v>19</v>
      </c>
      <c r="AH8" s="19" t="s">
        <v>19</v>
      </c>
      <c r="AI8" s="19" t="s">
        <v>19</v>
      </c>
      <c r="AJ8" s="19" t="s">
        <v>19</v>
      </c>
      <c r="AK8" s="20"/>
      <c r="AL8" s="25" t="s">
        <v>21</v>
      </c>
      <c r="AM8" s="23" t="s">
        <v>21</v>
      </c>
    </row>
    <row r="9" customFormat="false" ht="12.75" hidden="false" customHeight="false" outlineLevel="0" collapsed="false">
      <c r="A9" s="26" t="s">
        <v>22</v>
      </c>
      <c r="B9" s="27" t="s">
        <v>23</v>
      </c>
      <c r="C9" s="28" t="s">
        <v>24</v>
      </c>
      <c r="D9" s="29" t="s">
        <v>17</v>
      </c>
      <c r="E9" s="27" t="s">
        <v>25</v>
      </c>
      <c r="F9" s="28" t="s">
        <v>17</v>
      </c>
      <c r="G9" s="28" t="s">
        <v>25</v>
      </c>
      <c r="H9" s="28" t="s">
        <v>26</v>
      </c>
      <c r="I9" s="28" t="s">
        <v>27</v>
      </c>
      <c r="J9" s="28" t="s">
        <v>25</v>
      </c>
      <c r="K9" s="28" t="s">
        <v>26</v>
      </c>
      <c r="L9" s="28" t="s">
        <v>25</v>
      </c>
      <c r="M9" s="28" t="s">
        <v>28</v>
      </c>
      <c r="N9" s="30" t="s">
        <v>29</v>
      </c>
      <c r="O9" s="24"/>
      <c r="P9" s="27" t="s">
        <v>30</v>
      </c>
      <c r="Q9" s="28" t="s">
        <v>17</v>
      </c>
      <c r="R9" s="28" t="s">
        <v>31</v>
      </c>
      <c r="S9" s="28" t="s">
        <v>30</v>
      </c>
      <c r="T9" s="28" t="s">
        <v>31</v>
      </c>
      <c r="U9" s="28" t="s">
        <v>28</v>
      </c>
      <c r="V9" s="30" t="s">
        <v>29</v>
      </c>
      <c r="W9" s="24"/>
      <c r="X9" s="27" t="s">
        <v>32</v>
      </c>
      <c r="Y9" s="28" t="s">
        <v>14</v>
      </c>
      <c r="Z9" s="28" t="s">
        <v>2</v>
      </c>
      <c r="AA9" s="28" t="s">
        <v>17</v>
      </c>
      <c r="AB9" s="28" t="s">
        <v>32</v>
      </c>
      <c r="AC9" s="28" t="s">
        <v>31</v>
      </c>
      <c r="AD9" s="28" t="s">
        <v>32</v>
      </c>
      <c r="AE9" s="28" t="s">
        <v>28</v>
      </c>
      <c r="AF9" s="28" t="s">
        <v>29</v>
      </c>
      <c r="AG9" s="28" t="s">
        <v>28</v>
      </c>
      <c r="AH9" s="28" t="s">
        <v>29</v>
      </c>
      <c r="AI9" s="28" t="s">
        <v>28</v>
      </c>
      <c r="AJ9" s="28" t="s">
        <v>29</v>
      </c>
      <c r="AK9" s="20"/>
      <c r="AL9" s="31" t="s">
        <v>28</v>
      </c>
      <c r="AM9" s="30" t="s">
        <v>29</v>
      </c>
    </row>
    <row r="10" customFormat="false" ht="12.75" hidden="false" customHeight="false" outlineLevel="0" collapsed="false">
      <c r="A10" s="32"/>
      <c r="B10" s="33"/>
      <c r="C10" s="6"/>
      <c r="D10" s="3"/>
      <c r="E10" s="33"/>
      <c r="F10" s="6"/>
      <c r="G10" s="6"/>
      <c r="H10" s="6"/>
      <c r="I10" s="6"/>
      <c r="J10" s="6"/>
      <c r="K10" s="6"/>
      <c r="L10" s="6"/>
      <c r="M10" s="6"/>
      <c r="N10" s="7"/>
      <c r="O10" s="15"/>
      <c r="P10" s="12"/>
      <c r="V10" s="14"/>
      <c r="W10" s="15"/>
      <c r="X10" s="12"/>
      <c r="AJ10" s="14"/>
      <c r="AK10" s="32"/>
      <c r="AL10" s="34"/>
      <c r="AM10" s="14"/>
    </row>
    <row r="11" customFormat="false" ht="12.75" hidden="false" customHeight="false" outlineLevel="0" collapsed="false">
      <c r="A11" s="35" t="n">
        <v>36557</v>
      </c>
      <c r="B11" s="12" t="n">
        <v>1777</v>
      </c>
      <c r="C11" s="36" t="n">
        <f aca="false">1536+241</f>
        <v>1777</v>
      </c>
      <c r="D11" s="3" t="n">
        <f aca="false">F11+Q11+AA11+I11+R11</f>
        <v>1777</v>
      </c>
      <c r="E11" s="37" t="n">
        <f aca="false">ROUND(F11/0.962,0)</f>
        <v>696</v>
      </c>
      <c r="F11" s="38" t="n">
        <v>670</v>
      </c>
      <c r="G11" s="39" t="n">
        <f aca="false">ROUND(H11/0.984,0)</f>
        <v>0</v>
      </c>
      <c r="H11" s="39" t="n">
        <v>0</v>
      </c>
      <c r="I11" s="40" t="n">
        <f aca="false">763-31</f>
        <v>732</v>
      </c>
      <c r="J11" s="41" t="n">
        <f aca="false">ROUND(K11/0.984,0)</f>
        <v>0</v>
      </c>
      <c r="K11" s="41" t="n">
        <v>0</v>
      </c>
      <c r="L11" s="39" t="n">
        <f aca="false">E11+G11+J11</f>
        <v>696</v>
      </c>
      <c r="M11" s="39" t="n">
        <f aca="false">F11+H11+K11+I11</f>
        <v>1402</v>
      </c>
      <c r="N11" s="42" t="n">
        <v>1704</v>
      </c>
      <c r="O11" s="15"/>
      <c r="P11" s="43" t="n">
        <f aca="false">ROUND(Q11/0.9691,0)</f>
        <v>0</v>
      </c>
      <c r="Q11" s="44" t="n">
        <v>0</v>
      </c>
      <c r="R11" s="45" t="n">
        <v>375</v>
      </c>
      <c r="S11" s="44" t="n">
        <f aca="false">ROUND(T11/0.99,0)</f>
        <v>0</v>
      </c>
      <c r="T11" s="44" t="n">
        <v>0</v>
      </c>
      <c r="U11" s="44" t="n">
        <f aca="false">Q11+T11+R11</f>
        <v>375</v>
      </c>
      <c r="V11" s="46" t="n">
        <v>375</v>
      </c>
      <c r="W11" s="15"/>
      <c r="X11" s="47" t="n">
        <f aca="false">ROUND(Y11/0.983,0)</f>
        <v>0</v>
      </c>
      <c r="Y11" s="48" t="n">
        <f aca="false">ROUND(Z11/0.99,0)</f>
        <v>0</v>
      </c>
      <c r="Z11" s="48" t="n">
        <f aca="false">ROUND(AA11/0.9825,0)</f>
        <v>0</v>
      </c>
      <c r="AA11" s="49" t="n">
        <v>0</v>
      </c>
      <c r="AB11" s="48" t="n">
        <f aca="false">ROUND(AC11/0.9905,0)</f>
        <v>0</v>
      </c>
      <c r="AC11" s="50" t="n">
        <v>0</v>
      </c>
      <c r="AD11" s="48" t="n">
        <f aca="false">X11+AB11</f>
        <v>0</v>
      </c>
      <c r="AE11" s="48" t="n">
        <f aca="false">Y11+AC11</f>
        <v>0</v>
      </c>
      <c r="AF11" s="48" t="n">
        <v>769</v>
      </c>
      <c r="AG11" s="48" t="n">
        <f aca="false">Z11</f>
        <v>0</v>
      </c>
      <c r="AH11" s="48" t="n">
        <v>761</v>
      </c>
      <c r="AI11" s="48" t="n">
        <f aca="false">AA11</f>
        <v>0</v>
      </c>
      <c r="AJ11" s="51" t="n">
        <v>761</v>
      </c>
      <c r="AK11" s="11"/>
      <c r="AL11" s="52" t="n">
        <f aca="false">H11+T11+AC11</f>
        <v>0</v>
      </c>
      <c r="AM11" s="53" t="n">
        <v>-747</v>
      </c>
    </row>
    <row r="12" customFormat="false" ht="12.75" hidden="false" customHeight="false" outlineLevel="0" collapsed="false">
      <c r="A12" s="35" t="n">
        <f aca="false">A11+1</f>
        <v>36558</v>
      </c>
      <c r="B12" s="12" t="n">
        <v>1723</v>
      </c>
      <c r="C12" s="36" t="n">
        <f aca="false">1528+240</f>
        <v>1768</v>
      </c>
      <c r="D12" s="3" t="n">
        <f aca="false">F12+Q12+AA12+I12+R12</f>
        <v>1768</v>
      </c>
      <c r="E12" s="37" t="n">
        <f aca="false">ROUND(F12/0.962,0)</f>
        <v>696</v>
      </c>
      <c r="F12" s="38" t="n">
        <v>670</v>
      </c>
      <c r="G12" s="39" t="n">
        <f aca="false">ROUND(H12/0.984,0)</f>
        <v>0</v>
      </c>
      <c r="H12" s="39" t="n">
        <v>0</v>
      </c>
      <c r="I12" s="40" t="n">
        <f aca="false">763-40</f>
        <v>723</v>
      </c>
      <c r="J12" s="41" t="n">
        <f aca="false">ROUND(K12/0.984,0)</f>
        <v>0</v>
      </c>
      <c r="K12" s="41" t="n">
        <v>0</v>
      </c>
      <c r="L12" s="39" t="n">
        <f aca="false">E12+G12+J12</f>
        <v>696</v>
      </c>
      <c r="M12" s="39" t="n">
        <f aca="false">F12+H12+K12+I12</f>
        <v>1393</v>
      </c>
      <c r="N12" s="42" t="n">
        <f aca="false">N11</f>
        <v>1704</v>
      </c>
      <c r="O12" s="15"/>
      <c r="P12" s="43" t="n">
        <f aca="false">ROUND(Q12/0.9691,0)</f>
        <v>0</v>
      </c>
      <c r="Q12" s="44" t="n">
        <v>0</v>
      </c>
      <c r="R12" s="45" t="n">
        <v>375</v>
      </c>
      <c r="S12" s="44" t="n">
        <f aca="false">ROUND(T12/0.99,0)</f>
        <v>0</v>
      </c>
      <c r="T12" s="44" t="n">
        <v>0</v>
      </c>
      <c r="U12" s="44" t="n">
        <f aca="false">Q12+T12+R12</f>
        <v>375</v>
      </c>
      <c r="V12" s="46" t="n">
        <f aca="false">V11</f>
        <v>375</v>
      </c>
      <c r="W12" s="15"/>
      <c r="X12" s="47" t="n">
        <f aca="false">ROUND(Y12/0.983,0)</f>
        <v>0</v>
      </c>
      <c r="Y12" s="48" t="n">
        <f aca="false">ROUND(Z12/0.99,0)</f>
        <v>0</v>
      </c>
      <c r="Z12" s="48" t="n">
        <f aca="false">ROUND(AA12/0.9825,0)</f>
        <v>0</v>
      </c>
      <c r="AA12" s="49" t="n">
        <v>0</v>
      </c>
      <c r="AB12" s="48" t="n">
        <f aca="false">ROUND(AC12/0.9905,0)</f>
        <v>0</v>
      </c>
      <c r="AC12" s="50" t="n">
        <v>0</v>
      </c>
      <c r="AD12" s="48" t="n">
        <f aca="false">X12+AB12</f>
        <v>0</v>
      </c>
      <c r="AE12" s="48" t="n">
        <f aca="false">Y12+AC12</f>
        <v>0</v>
      </c>
      <c r="AF12" s="48" t="n">
        <f aca="false">AF11</f>
        <v>769</v>
      </c>
      <c r="AG12" s="48" t="n">
        <f aca="false">Z12</f>
        <v>0</v>
      </c>
      <c r="AH12" s="48" t="n">
        <f aca="false">AH11</f>
        <v>761</v>
      </c>
      <c r="AI12" s="48" t="n">
        <f aca="false">AA12</f>
        <v>0</v>
      </c>
      <c r="AJ12" s="51" t="n">
        <f aca="false">AJ11</f>
        <v>761</v>
      </c>
      <c r="AK12" s="11"/>
      <c r="AL12" s="52" t="n">
        <f aca="false">H12+T12+AC12</f>
        <v>0</v>
      </c>
      <c r="AM12" s="53" t="n">
        <f aca="false">AM11</f>
        <v>-747</v>
      </c>
    </row>
    <row r="13" customFormat="false" ht="12.75" hidden="false" customHeight="false" outlineLevel="0" collapsed="false">
      <c r="A13" s="35" t="n">
        <f aca="false">A12+1</f>
        <v>36559</v>
      </c>
      <c r="B13" s="12" t="n">
        <v>1624</v>
      </c>
      <c r="C13" s="36" t="n">
        <f aca="false">1499+235</f>
        <v>1734</v>
      </c>
      <c r="D13" s="3" t="n">
        <f aca="false">F13+Q13+AA13+I13+R13</f>
        <v>1734</v>
      </c>
      <c r="E13" s="37" t="n">
        <f aca="false">ROUND(F13/0.962,0)</f>
        <v>696</v>
      </c>
      <c r="F13" s="38" t="n">
        <v>670</v>
      </c>
      <c r="G13" s="39" t="n">
        <f aca="false">ROUND(H13/0.984,0)</f>
        <v>0</v>
      </c>
      <c r="H13" s="39" t="n">
        <v>0</v>
      </c>
      <c r="I13" s="40" t="n">
        <f aca="false">763-74</f>
        <v>689</v>
      </c>
      <c r="J13" s="41" t="n">
        <f aca="false">ROUND(K13/0.984,0)</f>
        <v>0</v>
      </c>
      <c r="K13" s="41" t="n">
        <v>0</v>
      </c>
      <c r="L13" s="39" t="n">
        <f aca="false">E13+G13+J13</f>
        <v>696</v>
      </c>
      <c r="M13" s="39" t="n">
        <f aca="false">F13+H13+K13+I13</f>
        <v>1359</v>
      </c>
      <c r="N13" s="42" t="n">
        <f aca="false">N12</f>
        <v>1704</v>
      </c>
      <c r="O13" s="15"/>
      <c r="P13" s="43" t="n">
        <f aca="false">ROUND(Q13/0.9691,0)</f>
        <v>0</v>
      </c>
      <c r="Q13" s="44" t="n">
        <v>0</v>
      </c>
      <c r="R13" s="45" t="n">
        <v>375</v>
      </c>
      <c r="S13" s="44" t="n">
        <f aca="false">ROUND(T13/0.99,0)</f>
        <v>0</v>
      </c>
      <c r="T13" s="44" t="n">
        <v>0</v>
      </c>
      <c r="U13" s="44" t="n">
        <f aca="false">Q13+T13+R13</f>
        <v>375</v>
      </c>
      <c r="V13" s="46" t="n">
        <f aca="false">V12</f>
        <v>375</v>
      </c>
      <c r="W13" s="15"/>
      <c r="X13" s="47" t="n">
        <f aca="false">ROUND(Y13/0.983,0)</f>
        <v>0</v>
      </c>
      <c r="Y13" s="48" t="n">
        <f aca="false">ROUND(Z13/0.99,0)</f>
        <v>0</v>
      </c>
      <c r="Z13" s="48" t="n">
        <f aca="false">ROUND(AA13/0.9825,0)</f>
        <v>0</v>
      </c>
      <c r="AA13" s="49" t="n">
        <v>0</v>
      </c>
      <c r="AB13" s="48" t="n">
        <f aca="false">ROUND(AC13/0.9905,0)</f>
        <v>0</v>
      </c>
      <c r="AC13" s="50" t="n">
        <v>0</v>
      </c>
      <c r="AD13" s="48" t="n">
        <f aca="false">X13+AB13</f>
        <v>0</v>
      </c>
      <c r="AE13" s="48" t="n">
        <f aca="false">Y13+AC13</f>
        <v>0</v>
      </c>
      <c r="AF13" s="48" t="n">
        <f aca="false">AF12</f>
        <v>769</v>
      </c>
      <c r="AG13" s="48" t="n">
        <f aca="false">Z13</f>
        <v>0</v>
      </c>
      <c r="AH13" s="48" t="n">
        <f aca="false">AH12</f>
        <v>761</v>
      </c>
      <c r="AI13" s="48" t="n">
        <f aca="false">AA13</f>
        <v>0</v>
      </c>
      <c r="AJ13" s="51" t="n">
        <f aca="false">AJ12</f>
        <v>761</v>
      </c>
      <c r="AK13" s="11"/>
      <c r="AL13" s="52" t="n">
        <f aca="false">H13+T13+AC13</f>
        <v>0</v>
      </c>
      <c r="AM13" s="53" t="n">
        <f aca="false">AM12</f>
        <v>-747</v>
      </c>
    </row>
    <row r="14" customFormat="false" ht="12.75" hidden="false" customHeight="false" outlineLevel="0" collapsed="false">
      <c r="A14" s="35" t="n">
        <f aca="false">A13+1</f>
        <v>36560</v>
      </c>
      <c r="B14" s="12" t="n">
        <v>1553</v>
      </c>
      <c r="C14" s="36" t="n">
        <f aca="false">1516+238</f>
        <v>1754</v>
      </c>
      <c r="D14" s="3" t="n">
        <f aca="false">F14+Q14+AA14+I14+R14</f>
        <v>1754</v>
      </c>
      <c r="E14" s="37" t="n">
        <f aca="false">ROUND(F14/0.962,0)</f>
        <v>696</v>
      </c>
      <c r="F14" s="38" t="n">
        <v>670</v>
      </c>
      <c r="G14" s="39" t="n">
        <f aca="false">ROUND(H14/0.984,0)</f>
        <v>0</v>
      </c>
      <c r="H14" s="39" t="n">
        <v>0</v>
      </c>
      <c r="I14" s="40" t="n">
        <f aca="false">763-54</f>
        <v>709</v>
      </c>
      <c r="J14" s="41" t="n">
        <f aca="false">ROUND(K14/0.984,0)</f>
        <v>0</v>
      </c>
      <c r="K14" s="41" t="n">
        <v>0</v>
      </c>
      <c r="L14" s="39" t="n">
        <f aca="false">E14+G14+J14</f>
        <v>696</v>
      </c>
      <c r="M14" s="39" t="n">
        <f aca="false">F14+H14+K14+I14</f>
        <v>1379</v>
      </c>
      <c r="N14" s="42" t="n">
        <f aca="false">N13</f>
        <v>1704</v>
      </c>
      <c r="O14" s="15"/>
      <c r="P14" s="43" t="n">
        <f aca="false">ROUND(Q14/0.9691,0)</f>
        <v>0</v>
      </c>
      <c r="Q14" s="44" t="n">
        <v>0</v>
      </c>
      <c r="R14" s="45" t="n">
        <v>375</v>
      </c>
      <c r="S14" s="44" t="n">
        <f aca="false">ROUND(T14/0.99,0)</f>
        <v>0</v>
      </c>
      <c r="T14" s="44" t="n">
        <v>0</v>
      </c>
      <c r="U14" s="44" t="n">
        <f aca="false">Q14+T14+R14</f>
        <v>375</v>
      </c>
      <c r="V14" s="46" t="n">
        <f aca="false">V13</f>
        <v>375</v>
      </c>
      <c r="W14" s="15"/>
      <c r="X14" s="47" t="n">
        <f aca="false">ROUND(Y14/0.983,0)</f>
        <v>0</v>
      </c>
      <c r="Y14" s="48" t="n">
        <f aca="false">ROUND(Z14/0.99,0)</f>
        <v>0</v>
      </c>
      <c r="Z14" s="48" t="n">
        <f aca="false">ROUND(AA14/0.9825,0)</f>
        <v>0</v>
      </c>
      <c r="AA14" s="49" t="n">
        <v>0</v>
      </c>
      <c r="AB14" s="48" t="n">
        <f aca="false">ROUND(AC14/0.9905,0)</f>
        <v>0</v>
      </c>
      <c r="AC14" s="50" t="n">
        <v>0</v>
      </c>
      <c r="AD14" s="48" t="n">
        <f aca="false">X14+AB14</f>
        <v>0</v>
      </c>
      <c r="AE14" s="48" t="n">
        <f aca="false">Y14+AC14</f>
        <v>0</v>
      </c>
      <c r="AF14" s="48" t="n">
        <f aca="false">AF13</f>
        <v>769</v>
      </c>
      <c r="AG14" s="48" t="n">
        <f aca="false">Z14</f>
        <v>0</v>
      </c>
      <c r="AH14" s="48" t="n">
        <f aca="false">AH13</f>
        <v>761</v>
      </c>
      <c r="AI14" s="48" t="n">
        <f aca="false">AA14</f>
        <v>0</v>
      </c>
      <c r="AJ14" s="51" t="n">
        <f aca="false">AJ13</f>
        <v>761</v>
      </c>
      <c r="AK14" s="11"/>
      <c r="AL14" s="52" t="n">
        <f aca="false">H14+T14+AC14</f>
        <v>0</v>
      </c>
      <c r="AM14" s="53" t="n">
        <f aca="false">AM13</f>
        <v>-747</v>
      </c>
    </row>
    <row r="15" customFormat="false" ht="12.75" hidden="false" customHeight="false" outlineLevel="0" collapsed="false">
      <c r="A15" s="35" t="n">
        <f aca="false">A14+1</f>
        <v>36561</v>
      </c>
      <c r="B15" s="12" t="n">
        <v>1578</v>
      </c>
      <c r="C15" s="36" t="n">
        <f aca="false">1451+228</f>
        <v>1679</v>
      </c>
      <c r="D15" s="3" t="n">
        <f aca="false">F15+Q15+AA15+I15+R15</f>
        <v>1679</v>
      </c>
      <c r="E15" s="37" t="n">
        <f aca="false">ROUND(F15/0.962,0)</f>
        <v>696</v>
      </c>
      <c r="F15" s="38" t="n">
        <v>670</v>
      </c>
      <c r="G15" s="39" t="n">
        <f aca="false">ROUND(H15/0.984,0)</f>
        <v>0</v>
      </c>
      <c r="H15" s="39" t="n">
        <v>0</v>
      </c>
      <c r="I15" s="40" t="n">
        <f aca="false">763-129</f>
        <v>634</v>
      </c>
      <c r="J15" s="41" t="n">
        <f aca="false">ROUND(K15/0.984,0)</f>
        <v>0</v>
      </c>
      <c r="K15" s="41" t="n">
        <v>0</v>
      </c>
      <c r="L15" s="39" t="n">
        <f aca="false">E15+G15+J15</f>
        <v>696</v>
      </c>
      <c r="M15" s="39" t="n">
        <f aca="false">F15+H15+K15+I15</f>
        <v>1304</v>
      </c>
      <c r="N15" s="42" t="n">
        <f aca="false">N14</f>
        <v>1704</v>
      </c>
      <c r="O15" s="15"/>
      <c r="P15" s="43" t="n">
        <f aca="false">ROUND(Q15/0.9691,0)</f>
        <v>0</v>
      </c>
      <c r="Q15" s="44" t="n">
        <v>0</v>
      </c>
      <c r="R15" s="45" t="n">
        <v>375</v>
      </c>
      <c r="S15" s="44" t="n">
        <f aca="false">ROUND(T15/0.99,0)</f>
        <v>0</v>
      </c>
      <c r="T15" s="44" t="n">
        <v>0</v>
      </c>
      <c r="U15" s="44" t="n">
        <f aca="false">Q15+T15+R15</f>
        <v>375</v>
      </c>
      <c r="V15" s="46" t="n">
        <f aca="false">V14</f>
        <v>375</v>
      </c>
      <c r="W15" s="15"/>
      <c r="X15" s="47" t="n">
        <f aca="false">ROUND(Y15/0.983,0)</f>
        <v>0</v>
      </c>
      <c r="Y15" s="48" t="n">
        <f aca="false">ROUND(Z15/0.99,0)</f>
        <v>0</v>
      </c>
      <c r="Z15" s="48" t="n">
        <f aca="false">ROUND(AA15/0.9825,0)</f>
        <v>0</v>
      </c>
      <c r="AA15" s="49" t="n">
        <v>0</v>
      </c>
      <c r="AB15" s="48" t="n">
        <f aca="false">ROUND(AC15/0.9905,0)</f>
        <v>0</v>
      </c>
      <c r="AC15" s="50" t="n">
        <v>0</v>
      </c>
      <c r="AD15" s="48" t="n">
        <f aca="false">X15+AB15</f>
        <v>0</v>
      </c>
      <c r="AE15" s="48" t="n">
        <f aca="false">Y15+AC15</f>
        <v>0</v>
      </c>
      <c r="AF15" s="48" t="n">
        <f aca="false">AF14</f>
        <v>769</v>
      </c>
      <c r="AG15" s="48" t="n">
        <f aca="false">Z15</f>
        <v>0</v>
      </c>
      <c r="AH15" s="48" t="n">
        <f aca="false">AH14</f>
        <v>761</v>
      </c>
      <c r="AI15" s="48" t="n">
        <f aca="false">AA15</f>
        <v>0</v>
      </c>
      <c r="AJ15" s="51" t="n">
        <f aca="false">AJ14</f>
        <v>761</v>
      </c>
      <c r="AK15" s="11"/>
      <c r="AL15" s="52" t="n">
        <f aca="false">H15+T15+AC15</f>
        <v>0</v>
      </c>
      <c r="AM15" s="53" t="n">
        <f aca="false">AM14</f>
        <v>-747</v>
      </c>
    </row>
    <row r="16" customFormat="false" ht="12.75" hidden="false" customHeight="false" outlineLevel="0" collapsed="false">
      <c r="A16" s="35" t="n">
        <f aca="false">A15+1</f>
        <v>36562</v>
      </c>
      <c r="B16" s="12" t="n">
        <v>1766</v>
      </c>
      <c r="C16" s="36" t="n">
        <f aca="false">1449+227</f>
        <v>1676</v>
      </c>
      <c r="D16" s="3" t="n">
        <f aca="false">F16+Q16+AA16+I16+R16</f>
        <v>1676</v>
      </c>
      <c r="E16" s="37" t="n">
        <f aca="false">ROUND(F16/0.962,0)</f>
        <v>696</v>
      </c>
      <c r="F16" s="38" t="n">
        <v>670</v>
      </c>
      <c r="G16" s="39" t="n">
        <f aca="false">ROUND(H16/0.984,0)</f>
        <v>0</v>
      </c>
      <c r="H16" s="39" t="n">
        <v>0</v>
      </c>
      <c r="I16" s="40" t="n">
        <f aca="false">763-132</f>
        <v>631</v>
      </c>
      <c r="J16" s="41" t="n">
        <f aca="false">ROUND(K16/0.984,0)</f>
        <v>0</v>
      </c>
      <c r="K16" s="41" t="n">
        <v>0</v>
      </c>
      <c r="L16" s="39" t="n">
        <f aca="false">E16+G16+J16</f>
        <v>696</v>
      </c>
      <c r="M16" s="39" t="n">
        <f aca="false">F16+H16+K16+I16</f>
        <v>1301</v>
      </c>
      <c r="N16" s="42" t="n">
        <f aca="false">N15</f>
        <v>1704</v>
      </c>
      <c r="O16" s="15"/>
      <c r="P16" s="43" t="n">
        <f aca="false">ROUND(Q16/0.9691,0)</f>
        <v>0</v>
      </c>
      <c r="Q16" s="44" t="n">
        <v>0</v>
      </c>
      <c r="R16" s="45" t="n">
        <v>375</v>
      </c>
      <c r="S16" s="44" t="n">
        <f aca="false">ROUND(T16/0.99,0)</f>
        <v>0</v>
      </c>
      <c r="T16" s="44" t="n">
        <v>0</v>
      </c>
      <c r="U16" s="44" t="n">
        <f aca="false">Q16+T16+R16</f>
        <v>375</v>
      </c>
      <c r="V16" s="46" t="n">
        <f aca="false">V15</f>
        <v>375</v>
      </c>
      <c r="W16" s="15"/>
      <c r="X16" s="47" t="n">
        <f aca="false">ROUND(Y16/0.983,0)</f>
        <v>0</v>
      </c>
      <c r="Y16" s="48" t="n">
        <f aca="false">ROUND(Z16/0.99,0)</f>
        <v>0</v>
      </c>
      <c r="Z16" s="48" t="n">
        <f aca="false">ROUND(AA16/0.9825,0)</f>
        <v>0</v>
      </c>
      <c r="AA16" s="49" t="n">
        <v>0</v>
      </c>
      <c r="AB16" s="48" t="n">
        <f aca="false">ROUND(AC16/0.9905,0)</f>
        <v>0</v>
      </c>
      <c r="AC16" s="50" t="n">
        <v>0</v>
      </c>
      <c r="AD16" s="48" t="n">
        <f aca="false">X16+AB16</f>
        <v>0</v>
      </c>
      <c r="AE16" s="48" t="n">
        <f aca="false">Y16+AC16</f>
        <v>0</v>
      </c>
      <c r="AF16" s="48" t="n">
        <f aca="false">AF15</f>
        <v>769</v>
      </c>
      <c r="AG16" s="48" t="n">
        <f aca="false">Z16</f>
        <v>0</v>
      </c>
      <c r="AH16" s="48" t="n">
        <f aca="false">AH15</f>
        <v>761</v>
      </c>
      <c r="AI16" s="48" t="n">
        <f aca="false">AA16</f>
        <v>0</v>
      </c>
      <c r="AJ16" s="51" t="n">
        <f aca="false">AJ15</f>
        <v>761</v>
      </c>
      <c r="AK16" s="11"/>
      <c r="AL16" s="52" t="n">
        <f aca="false">H16+T16+AC16</f>
        <v>0</v>
      </c>
      <c r="AM16" s="53" t="n">
        <f aca="false">AM15</f>
        <v>-747</v>
      </c>
    </row>
    <row r="17" customFormat="false" ht="12.75" hidden="false" customHeight="false" outlineLevel="0" collapsed="false">
      <c r="A17" s="35" t="n">
        <f aca="false">A16+1</f>
        <v>36563</v>
      </c>
      <c r="B17" s="12" t="n">
        <v>1829</v>
      </c>
      <c r="C17" s="36" t="n">
        <f aca="false">1472+231</f>
        <v>1703</v>
      </c>
      <c r="D17" s="3" t="n">
        <f aca="false">F17+Q17+AA17+I17+R17</f>
        <v>1703</v>
      </c>
      <c r="E17" s="37" t="n">
        <f aca="false">ROUND(F17/0.962,0)</f>
        <v>696</v>
      </c>
      <c r="F17" s="38" t="n">
        <v>670</v>
      </c>
      <c r="G17" s="39" t="n">
        <f aca="false">ROUND(H17/0.984,0)</f>
        <v>0</v>
      </c>
      <c r="H17" s="39" t="n">
        <v>0</v>
      </c>
      <c r="I17" s="40" t="n">
        <f aca="false">763-105</f>
        <v>658</v>
      </c>
      <c r="J17" s="41" t="n">
        <f aca="false">ROUND(K17/0.984,0)</f>
        <v>0</v>
      </c>
      <c r="K17" s="41" t="n">
        <v>0</v>
      </c>
      <c r="L17" s="39" t="n">
        <f aca="false">E17+G17+J17</f>
        <v>696</v>
      </c>
      <c r="M17" s="39" t="n">
        <f aca="false">F17+H17+K17+I17</f>
        <v>1328</v>
      </c>
      <c r="N17" s="42" t="n">
        <f aca="false">N16</f>
        <v>1704</v>
      </c>
      <c r="O17" s="15"/>
      <c r="P17" s="43" t="n">
        <f aca="false">ROUND(Q17/0.9691,0)</f>
        <v>0</v>
      </c>
      <c r="Q17" s="44" t="n">
        <v>0</v>
      </c>
      <c r="R17" s="45" t="n">
        <v>375</v>
      </c>
      <c r="S17" s="44" t="n">
        <f aca="false">ROUND(T17/0.99,0)</f>
        <v>0</v>
      </c>
      <c r="T17" s="44" t="n">
        <v>0</v>
      </c>
      <c r="U17" s="44" t="n">
        <f aca="false">Q17+T17+R17</f>
        <v>375</v>
      </c>
      <c r="V17" s="46" t="n">
        <f aca="false">V16</f>
        <v>375</v>
      </c>
      <c r="W17" s="15"/>
      <c r="X17" s="47" t="n">
        <f aca="false">ROUND(Y17/0.983,0)</f>
        <v>0</v>
      </c>
      <c r="Y17" s="48" t="n">
        <f aca="false">ROUND(Z17/0.99,0)</f>
        <v>0</v>
      </c>
      <c r="Z17" s="48" t="n">
        <f aca="false">ROUND(AA17/0.9825,0)</f>
        <v>0</v>
      </c>
      <c r="AA17" s="49" t="n">
        <v>0</v>
      </c>
      <c r="AB17" s="48" t="n">
        <f aca="false">ROUND(AC17/0.9905,0)</f>
        <v>0</v>
      </c>
      <c r="AC17" s="50" t="n">
        <v>0</v>
      </c>
      <c r="AD17" s="48" t="n">
        <f aca="false">X17+AB17</f>
        <v>0</v>
      </c>
      <c r="AE17" s="48" t="n">
        <f aca="false">Y17+AC17</f>
        <v>0</v>
      </c>
      <c r="AF17" s="48" t="n">
        <f aca="false">AF16</f>
        <v>769</v>
      </c>
      <c r="AG17" s="48" t="n">
        <f aca="false">Z17</f>
        <v>0</v>
      </c>
      <c r="AH17" s="48" t="n">
        <f aca="false">AH16</f>
        <v>761</v>
      </c>
      <c r="AI17" s="48" t="n">
        <f aca="false">AA17</f>
        <v>0</v>
      </c>
      <c r="AJ17" s="51" t="n">
        <f aca="false">AJ16</f>
        <v>761</v>
      </c>
      <c r="AK17" s="11"/>
      <c r="AL17" s="52" t="n">
        <f aca="false">H17+T17+AC17</f>
        <v>0</v>
      </c>
      <c r="AM17" s="53" t="n">
        <f aca="false">AM16</f>
        <v>-747</v>
      </c>
    </row>
    <row r="18" customFormat="false" ht="12.75" hidden="false" customHeight="false" outlineLevel="0" collapsed="false">
      <c r="A18" s="35" t="n">
        <f aca="false">A17+1</f>
        <v>36564</v>
      </c>
      <c r="B18" s="12" t="n">
        <v>1829</v>
      </c>
      <c r="C18" s="36" t="n">
        <f aca="false">1415+222</f>
        <v>1637</v>
      </c>
      <c r="D18" s="3" t="n">
        <f aca="false">F18+Q18+AA18+I18+R18</f>
        <v>1637</v>
      </c>
      <c r="E18" s="37" t="n">
        <f aca="false">ROUND(F18/0.962,0)</f>
        <v>696</v>
      </c>
      <c r="F18" s="38" t="n">
        <v>670</v>
      </c>
      <c r="G18" s="39" t="n">
        <f aca="false">ROUND(H18/0.984,0)</f>
        <v>0</v>
      </c>
      <c r="H18" s="39" t="n">
        <v>0</v>
      </c>
      <c r="I18" s="40" t="n">
        <f aca="false">763-171</f>
        <v>592</v>
      </c>
      <c r="J18" s="41" t="n">
        <f aca="false">ROUND(K18/0.984,0)</f>
        <v>0</v>
      </c>
      <c r="K18" s="41" t="n">
        <v>0</v>
      </c>
      <c r="L18" s="39" t="n">
        <f aca="false">E18+G18+J18</f>
        <v>696</v>
      </c>
      <c r="M18" s="39" t="n">
        <f aca="false">F18+H18+K18+I18</f>
        <v>1262</v>
      </c>
      <c r="N18" s="42" t="n">
        <f aca="false">N17</f>
        <v>1704</v>
      </c>
      <c r="O18" s="15"/>
      <c r="P18" s="43" t="n">
        <f aca="false">ROUND(Q18/0.9691,0)</f>
        <v>0</v>
      </c>
      <c r="Q18" s="44" t="n">
        <v>0</v>
      </c>
      <c r="R18" s="45" t="n">
        <v>375</v>
      </c>
      <c r="S18" s="44" t="n">
        <f aca="false">ROUND(T18/0.99,0)</f>
        <v>0</v>
      </c>
      <c r="T18" s="44" t="n">
        <v>0</v>
      </c>
      <c r="U18" s="44" t="n">
        <f aca="false">Q18+T18+R18</f>
        <v>375</v>
      </c>
      <c r="V18" s="46" t="n">
        <f aca="false">V17</f>
        <v>375</v>
      </c>
      <c r="W18" s="15"/>
      <c r="X18" s="47" t="n">
        <f aca="false">ROUND(Y18/0.983,0)</f>
        <v>0</v>
      </c>
      <c r="Y18" s="48" t="n">
        <f aca="false">ROUND(Z18/0.99,0)</f>
        <v>0</v>
      </c>
      <c r="Z18" s="48" t="n">
        <f aca="false">ROUND(AA18/0.9825,0)</f>
        <v>0</v>
      </c>
      <c r="AA18" s="49" t="n">
        <v>0</v>
      </c>
      <c r="AB18" s="48" t="n">
        <f aca="false">ROUND(AC18/0.9905,0)</f>
        <v>0</v>
      </c>
      <c r="AC18" s="50" t="n">
        <v>0</v>
      </c>
      <c r="AD18" s="48" t="n">
        <f aca="false">X18+AB18</f>
        <v>0</v>
      </c>
      <c r="AE18" s="48" t="n">
        <f aca="false">Y18+AC18</f>
        <v>0</v>
      </c>
      <c r="AF18" s="48" t="n">
        <f aca="false">AF17</f>
        <v>769</v>
      </c>
      <c r="AG18" s="48" t="n">
        <f aca="false">Z18</f>
        <v>0</v>
      </c>
      <c r="AH18" s="48" t="n">
        <f aca="false">AH17</f>
        <v>761</v>
      </c>
      <c r="AI18" s="48" t="n">
        <f aca="false">AA18</f>
        <v>0</v>
      </c>
      <c r="AJ18" s="51" t="n">
        <f aca="false">AJ17</f>
        <v>761</v>
      </c>
      <c r="AK18" s="11"/>
      <c r="AL18" s="52" t="n">
        <f aca="false">H18+T18+AC18</f>
        <v>0</v>
      </c>
      <c r="AM18" s="53" t="n">
        <f aca="false">AM17</f>
        <v>-747</v>
      </c>
    </row>
    <row r="19" customFormat="false" ht="12.75" hidden="false" customHeight="false" outlineLevel="0" collapsed="false">
      <c r="A19" s="35" t="n">
        <f aca="false">A18+1</f>
        <v>36565</v>
      </c>
      <c r="B19" s="12" t="n">
        <v>1829</v>
      </c>
      <c r="C19" s="36" t="n">
        <f aca="false">1196+188</f>
        <v>1384</v>
      </c>
      <c r="D19" s="3" t="n">
        <f aca="false">F19+Q19+AA19+I19+R19</f>
        <v>1384</v>
      </c>
      <c r="E19" s="37" t="n">
        <f aca="false">ROUND(F19/0.962,0)</f>
        <v>696</v>
      </c>
      <c r="F19" s="38" t="n">
        <v>670</v>
      </c>
      <c r="G19" s="39" t="n">
        <f aca="false">ROUND(H19/0.984,0)</f>
        <v>0</v>
      </c>
      <c r="H19" s="39" t="n">
        <v>0</v>
      </c>
      <c r="I19" s="40" t="n">
        <f aca="false">763-424</f>
        <v>339</v>
      </c>
      <c r="J19" s="41" t="n">
        <f aca="false">ROUND(K19/0.984,0)</f>
        <v>0</v>
      </c>
      <c r="K19" s="41" t="n">
        <v>0</v>
      </c>
      <c r="L19" s="39" t="n">
        <f aca="false">E19+G19+J19</f>
        <v>696</v>
      </c>
      <c r="M19" s="39" t="n">
        <f aca="false">F19+H19+K19+I19</f>
        <v>1009</v>
      </c>
      <c r="N19" s="42" t="n">
        <f aca="false">N18</f>
        <v>1704</v>
      </c>
      <c r="O19" s="15"/>
      <c r="P19" s="43" t="n">
        <f aca="false">ROUND(Q19/0.9691,0)</f>
        <v>0</v>
      </c>
      <c r="Q19" s="44" t="n">
        <v>0</v>
      </c>
      <c r="R19" s="45" t="n">
        <v>375</v>
      </c>
      <c r="S19" s="44" t="n">
        <f aca="false">ROUND(T19/0.99,0)</f>
        <v>0</v>
      </c>
      <c r="T19" s="44" t="n">
        <v>0</v>
      </c>
      <c r="U19" s="44" t="n">
        <f aca="false">Q19+T19+R19</f>
        <v>375</v>
      </c>
      <c r="V19" s="46" t="n">
        <f aca="false">V18</f>
        <v>375</v>
      </c>
      <c r="W19" s="15"/>
      <c r="X19" s="47" t="n">
        <f aca="false">ROUND(Y19/0.983,0)</f>
        <v>0</v>
      </c>
      <c r="Y19" s="48" t="n">
        <f aca="false">ROUND(Z19/0.99,0)</f>
        <v>0</v>
      </c>
      <c r="Z19" s="48" t="n">
        <f aca="false">ROUND(AA19/0.9825,0)</f>
        <v>0</v>
      </c>
      <c r="AA19" s="49" t="n">
        <v>0</v>
      </c>
      <c r="AB19" s="48" t="n">
        <f aca="false">ROUND(AC19/0.9905,0)</f>
        <v>0</v>
      </c>
      <c r="AC19" s="50" t="n">
        <v>0</v>
      </c>
      <c r="AD19" s="48" t="n">
        <f aca="false">X19+AB19</f>
        <v>0</v>
      </c>
      <c r="AE19" s="48" t="n">
        <f aca="false">Y19+AC19</f>
        <v>0</v>
      </c>
      <c r="AF19" s="48" t="n">
        <f aca="false">AF18</f>
        <v>769</v>
      </c>
      <c r="AG19" s="48" t="n">
        <f aca="false">Z19</f>
        <v>0</v>
      </c>
      <c r="AH19" s="48" t="n">
        <f aca="false">AH18</f>
        <v>761</v>
      </c>
      <c r="AI19" s="48" t="n">
        <f aca="false">AA19</f>
        <v>0</v>
      </c>
      <c r="AJ19" s="51" t="n">
        <f aca="false">AJ18</f>
        <v>761</v>
      </c>
      <c r="AK19" s="11"/>
      <c r="AL19" s="52" t="n">
        <f aca="false">H19+T19+AC19</f>
        <v>0</v>
      </c>
      <c r="AM19" s="53" t="n">
        <f aca="false">AM18</f>
        <v>-747</v>
      </c>
    </row>
    <row r="20" customFormat="false" ht="12.75" hidden="false" customHeight="false" outlineLevel="0" collapsed="false">
      <c r="A20" s="35" t="n">
        <f aca="false">A19+1</f>
        <v>36566</v>
      </c>
      <c r="B20" s="12" t="n">
        <v>1829</v>
      </c>
      <c r="C20" s="36" t="n">
        <f aca="false">1264+199</f>
        <v>1463</v>
      </c>
      <c r="D20" s="3" t="n">
        <f aca="false">F20+Q20+AA20+I20+R20</f>
        <v>1463</v>
      </c>
      <c r="E20" s="37" t="n">
        <f aca="false">ROUND(F20/0.962,0)</f>
        <v>338</v>
      </c>
      <c r="F20" s="38" t="n">
        <f aca="false">670-345</f>
        <v>325</v>
      </c>
      <c r="G20" s="39" t="n">
        <f aca="false">ROUND(H20/0.984,0)</f>
        <v>0</v>
      </c>
      <c r="H20" s="39" t="n">
        <v>0</v>
      </c>
      <c r="I20" s="40" t="n">
        <f aca="false">763</f>
        <v>763</v>
      </c>
      <c r="J20" s="41" t="n">
        <f aca="false">ROUND(K20/0.984,0)</f>
        <v>0</v>
      </c>
      <c r="K20" s="41" t="n">
        <v>0</v>
      </c>
      <c r="L20" s="39" t="n">
        <f aca="false">E20+G20+J20</f>
        <v>338</v>
      </c>
      <c r="M20" s="39" t="n">
        <f aca="false">F20+H20+K20+I20</f>
        <v>1088</v>
      </c>
      <c r="N20" s="42" t="n">
        <f aca="false">N19</f>
        <v>1704</v>
      </c>
      <c r="O20" s="15"/>
      <c r="P20" s="43" t="n">
        <f aca="false">ROUND(Q20/0.9691,0)</f>
        <v>0</v>
      </c>
      <c r="Q20" s="44" t="n">
        <v>0</v>
      </c>
      <c r="R20" s="45" t="n">
        <v>375</v>
      </c>
      <c r="S20" s="44" t="n">
        <f aca="false">ROUND(T20/0.99,0)</f>
        <v>0</v>
      </c>
      <c r="T20" s="44" t="n">
        <v>0</v>
      </c>
      <c r="U20" s="44" t="n">
        <f aca="false">Q20+T20+R20</f>
        <v>375</v>
      </c>
      <c r="V20" s="46" t="n">
        <f aca="false">V19</f>
        <v>375</v>
      </c>
      <c r="W20" s="15"/>
      <c r="X20" s="47" t="n">
        <f aca="false">ROUND(Y20/0.983,0)</f>
        <v>0</v>
      </c>
      <c r="Y20" s="48" t="n">
        <f aca="false">ROUND(Z20/0.99,0)</f>
        <v>0</v>
      </c>
      <c r="Z20" s="48" t="n">
        <f aca="false">ROUND(AA20/0.9825,0)</f>
        <v>0</v>
      </c>
      <c r="AA20" s="49" t="n">
        <v>0</v>
      </c>
      <c r="AB20" s="48" t="n">
        <f aca="false">ROUND(AC20/0.9905,0)</f>
        <v>0</v>
      </c>
      <c r="AC20" s="50" t="n">
        <v>0</v>
      </c>
      <c r="AD20" s="48" t="n">
        <f aca="false">X20+AB20</f>
        <v>0</v>
      </c>
      <c r="AE20" s="48" t="n">
        <f aca="false">Y20+AC20</f>
        <v>0</v>
      </c>
      <c r="AF20" s="48" t="n">
        <f aca="false">AF19</f>
        <v>769</v>
      </c>
      <c r="AG20" s="48" t="n">
        <f aca="false">Z20</f>
        <v>0</v>
      </c>
      <c r="AH20" s="48" t="n">
        <f aca="false">AH19</f>
        <v>761</v>
      </c>
      <c r="AI20" s="48" t="n">
        <f aca="false">AA20</f>
        <v>0</v>
      </c>
      <c r="AJ20" s="51" t="n">
        <f aca="false">AJ19</f>
        <v>761</v>
      </c>
      <c r="AK20" s="11"/>
      <c r="AL20" s="52" t="n">
        <f aca="false">H20+T20+AC20</f>
        <v>0</v>
      </c>
      <c r="AM20" s="53" t="n">
        <f aca="false">AM19</f>
        <v>-747</v>
      </c>
    </row>
    <row r="21" customFormat="false" ht="12.75" hidden="false" customHeight="false" outlineLevel="0" collapsed="false">
      <c r="A21" s="35" t="n">
        <f aca="false">A20+1</f>
        <v>36567</v>
      </c>
      <c r="B21" s="12" t="n">
        <v>1758</v>
      </c>
      <c r="C21" s="36" t="n">
        <f aca="false">1444+227</f>
        <v>1671</v>
      </c>
      <c r="D21" s="3" t="n">
        <f aca="false">F21+Q21+AA21+I21+R21</f>
        <v>1671</v>
      </c>
      <c r="E21" s="37" t="n">
        <f aca="false">ROUND(F21/0.962,0)</f>
        <v>554</v>
      </c>
      <c r="F21" s="38" t="n">
        <f aca="false">670-137</f>
        <v>533</v>
      </c>
      <c r="G21" s="39" t="n">
        <f aca="false">ROUND(H21/0.984,0)</f>
        <v>0</v>
      </c>
      <c r="H21" s="39" t="n">
        <v>0</v>
      </c>
      <c r="I21" s="40" t="n">
        <f aca="false">763</f>
        <v>763</v>
      </c>
      <c r="J21" s="41" t="n">
        <f aca="false">ROUND(K21/0.984,0)</f>
        <v>0</v>
      </c>
      <c r="K21" s="41" t="n">
        <v>0</v>
      </c>
      <c r="L21" s="39" t="n">
        <f aca="false">E21+G21+J21</f>
        <v>554</v>
      </c>
      <c r="M21" s="39" t="n">
        <f aca="false">F21+H21+K21+I21</f>
        <v>1296</v>
      </c>
      <c r="N21" s="42" t="n">
        <f aca="false">N20</f>
        <v>1704</v>
      </c>
      <c r="O21" s="15"/>
      <c r="P21" s="43" t="n">
        <f aca="false">ROUND(Q21/0.9691,0)</f>
        <v>0</v>
      </c>
      <c r="Q21" s="44" t="n">
        <v>0</v>
      </c>
      <c r="R21" s="45" t="n">
        <v>375</v>
      </c>
      <c r="S21" s="44" t="n">
        <f aca="false">ROUND(T21/0.99,0)</f>
        <v>0</v>
      </c>
      <c r="T21" s="44" t="n">
        <v>0</v>
      </c>
      <c r="U21" s="44" t="n">
        <f aca="false">Q21+T21+R21</f>
        <v>375</v>
      </c>
      <c r="V21" s="46" t="n">
        <f aca="false">V20</f>
        <v>375</v>
      </c>
      <c r="W21" s="15"/>
      <c r="X21" s="47" t="n">
        <f aca="false">ROUND(Y21/0.983,0)</f>
        <v>0</v>
      </c>
      <c r="Y21" s="48" t="n">
        <f aca="false">ROUND(Z21/0.99,0)</f>
        <v>0</v>
      </c>
      <c r="Z21" s="48" t="n">
        <f aca="false">ROUND(AA21/0.9825,0)</f>
        <v>0</v>
      </c>
      <c r="AA21" s="49" t="n">
        <v>0</v>
      </c>
      <c r="AB21" s="48" t="n">
        <f aca="false">ROUND(AC21/0.9905,0)</f>
        <v>0</v>
      </c>
      <c r="AC21" s="50" t="n">
        <v>0</v>
      </c>
      <c r="AD21" s="48" t="n">
        <f aca="false">X21+AB21</f>
        <v>0</v>
      </c>
      <c r="AE21" s="48" t="n">
        <f aca="false">Y21+AC21</f>
        <v>0</v>
      </c>
      <c r="AF21" s="48" t="n">
        <f aca="false">AF20</f>
        <v>769</v>
      </c>
      <c r="AG21" s="48" t="n">
        <f aca="false">Z21</f>
        <v>0</v>
      </c>
      <c r="AH21" s="48" t="n">
        <f aca="false">AH20</f>
        <v>761</v>
      </c>
      <c r="AI21" s="48" t="n">
        <f aca="false">AA21</f>
        <v>0</v>
      </c>
      <c r="AJ21" s="51" t="n">
        <f aca="false">AJ20</f>
        <v>761</v>
      </c>
      <c r="AK21" s="11"/>
      <c r="AL21" s="52" t="n">
        <f aca="false">H21+T21+AC21</f>
        <v>0</v>
      </c>
      <c r="AM21" s="53" t="n">
        <f aca="false">AM20</f>
        <v>-747</v>
      </c>
    </row>
    <row r="22" customFormat="false" ht="12.75" hidden="false" customHeight="false" outlineLevel="0" collapsed="false">
      <c r="A22" s="35" t="n">
        <f aca="false">A21+1</f>
        <v>36568</v>
      </c>
      <c r="B22" s="12" t="n">
        <v>1702</v>
      </c>
      <c r="C22" s="54" t="n">
        <f aca="false">1472+231</f>
        <v>1703</v>
      </c>
      <c r="D22" s="3" t="n">
        <f aca="false">F22+Q22+AA22+I22+R22</f>
        <v>1703</v>
      </c>
      <c r="E22" s="37" t="n">
        <f aca="false">ROUND(F22/0.962,0)</f>
        <v>587</v>
      </c>
      <c r="F22" s="38" t="n">
        <f aca="false">670-105</f>
        <v>565</v>
      </c>
      <c r="G22" s="39" t="n">
        <f aca="false">ROUND(H22/0.984,0)</f>
        <v>0</v>
      </c>
      <c r="H22" s="39" t="n">
        <v>0</v>
      </c>
      <c r="I22" s="40" t="n">
        <f aca="false">763</f>
        <v>763</v>
      </c>
      <c r="J22" s="41" t="n">
        <f aca="false">ROUND(K22/0.984,0)</f>
        <v>0</v>
      </c>
      <c r="K22" s="41" t="n">
        <v>0</v>
      </c>
      <c r="L22" s="39" t="n">
        <f aca="false">E22+G22+J22</f>
        <v>587</v>
      </c>
      <c r="M22" s="39" t="n">
        <f aca="false">F22+H22+K22+I22</f>
        <v>1328</v>
      </c>
      <c r="N22" s="42" t="n">
        <f aca="false">N21</f>
        <v>1704</v>
      </c>
      <c r="O22" s="15"/>
      <c r="P22" s="43" t="n">
        <f aca="false">ROUND(Q22/0.9691,0)</f>
        <v>0</v>
      </c>
      <c r="Q22" s="44" t="n">
        <v>0</v>
      </c>
      <c r="R22" s="45" t="n">
        <v>375</v>
      </c>
      <c r="S22" s="44" t="n">
        <f aca="false">ROUND(T22/0.99,0)</f>
        <v>0</v>
      </c>
      <c r="T22" s="44" t="n">
        <v>0</v>
      </c>
      <c r="U22" s="44" t="n">
        <f aca="false">Q22+T22+R22</f>
        <v>375</v>
      </c>
      <c r="V22" s="46" t="n">
        <f aca="false">V21</f>
        <v>375</v>
      </c>
      <c r="W22" s="15"/>
      <c r="X22" s="47" t="n">
        <f aca="false">ROUND(Y22/0.983,0)</f>
        <v>0</v>
      </c>
      <c r="Y22" s="48" t="n">
        <f aca="false">ROUND(Z22/0.99,0)</f>
        <v>0</v>
      </c>
      <c r="Z22" s="48" t="n">
        <f aca="false">ROUND(AA22/0.9825,0)</f>
        <v>0</v>
      </c>
      <c r="AA22" s="49" t="n">
        <v>0</v>
      </c>
      <c r="AB22" s="48" t="n">
        <f aca="false">ROUND(AC22/0.9905,0)</f>
        <v>0</v>
      </c>
      <c r="AC22" s="50" t="n">
        <v>0</v>
      </c>
      <c r="AD22" s="48" t="n">
        <f aca="false">X22+AB22</f>
        <v>0</v>
      </c>
      <c r="AE22" s="48" t="n">
        <f aca="false">Y22+AC22</f>
        <v>0</v>
      </c>
      <c r="AF22" s="48" t="n">
        <f aca="false">AF21</f>
        <v>769</v>
      </c>
      <c r="AG22" s="48" t="n">
        <f aca="false">Z22</f>
        <v>0</v>
      </c>
      <c r="AH22" s="48" t="n">
        <f aca="false">AH21</f>
        <v>761</v>
      </c>
      <c r="AI22" s="48" t="n">
        <f aca="false">AA22</f>
        <v>0</v>
      </c>
      <c r="AJ22" s="51" t="n">
        <f aca="false">AJ21</f>
        <v>761</v>
      </c>
      <c r="AK22" s="11"/>
      <c r="AL22" s="52" t="n">
        <f aca="false">H22+T22+AC22</f>
        <v>0</v>
      </c>
      <c r="AM22" s="53" t="n">
        <f aca="false">AM21</f>
        <v>-747</v>
      </c>
    </row>
    <row r="23" customFormat="false" ht="12.75" hidden="false" customHeight="false" outlineLevel="0" collapsed="false">
      <c r="A23" s="35" t="n">
        <f aca="false">A22+1</f>
        <v>36569</v>
      </c>
      <c r="B23" s="12" t="n">
        <v>1766</v>
      </c>
      <c r="C23" s="54" t="n">
        <f aca="false">1397+219</f>
        <v>1616</v>
      </c>
      <c r="D23" s="3" t="n">
        <f aca="false">F23+Q23+AA23+I23+R23</f>
        <v>1616</v>
      </c>
      <c r="E23" s="37" t="n">
        <f aca="false">ROUND(F23/0.962,0)</f>
        <v>497</v>
      </c>
      <c r="F23" s="38" t="n">
        <f aca="false">670-192</f>
        <v>478</v>
      </c>
      <c r="G23" s="39" t="n">
        <f aca="false">ROUND(H23/0.984,0)</f>
        <v>0</v>
      </c>
      <c r="H23" s="39" t="n">
        <v>0</v>
      </c>
      <c r="I23" s="40" t="n">
        <f aca="false">763</f>
        <v>763</v>
      </c>
      <c r="J23" s="41" t="n">
        <f aca="false">ROUND(K23/0.984,0)</f>
        <v>0</v>
      </c>
      <c r="K23" s="41" t="n">
        <v>0</v>
      </c>
      <c r="L23" s="39" t="n">
        <f aca="false">E23+G23+J23</f>
        <v>497</v>
      </c>
      <c r="M23" s="39" t="n">
        <f aca="false">F23+H23+K23+I23</f>
        <v>1241</v>
      </c>
      <c r="N23" s="42" t="n">
        <f aca="false">N22</f>
        <v>1704</v>
      </c>
      <c r="O23" s="15"/>
      <c r="P23" s="43" t="n">
        <f aca="false">ROUND(Q23/0.9691,0)</f>
        <v>0</v>
      </c>
      <c r="Q23" s="44" t="n">
        <v>0</v>
      </c>
      <c r="R23" s="45" t="n">
        <v>375</v>
      </c>
      <c r="S23" s="44" t="n">
        <f aca="false">ROUND(T23/0.99,0)</f>
        <v>0</v>
      </c>
      <c r="T23" s="44" t="n">
        <v>0</v>
      </c>
      <c r="U23" s="44" t="n">
        <f aca="false">Q23+T23+R23</f>
        <v>375</v>
      </c>
      <c r="V23" s="46" t="n">
        <f aca="false">V22</f>
        <v>375</v>
      </c>
      <c r="W23" s="15"/>
      <c r="X23" s="47" t="n">
        <f aca="false">ROUND(Y23/0.983,0)</f>
        <v>0</v>
      </c>
      <c r="Y23" s="48" t="n">
        <f aca="false">ROUND(Z23/0.99,0)</f>
        <v>0</v>
      </c>
      <c r="Z23" s="48" t="n">
        <f aca="false">ROUND(AA23/0.9825,0)</f>
        <v>0</v>
      </c>
      <c r="AA23" s="49" t="n">
        <v>0</v>
      </c>
      <c r="AB23" s="48" t="n">
        <f aca="false">ROUND(AC23/0.9905,0)</f>
        <v>0</v>
      </c>
      <c r="AC23" s="50" t="n">
        <v>0</v>
      </c>
      <c r="AD23" s="48" t="n">
        <f aca="false">X23+AB23</f>
        <v>0</v>
      </c>
      <c r="AE23" s="48" t="n">
        <f aca="false">Y23+AC23</f>
        <v>0</v>
      </c>
      <c r="AF23" s="48" t="n">
        <f aca="false">AF22</f>
        <v>769</v>
      </c>
      <c r="AG23" s="48" t="n">
        <f aca="false">Z23</f>
        <v>0</v>
      </c>
      <c r="AH23" s="48" t="n">
        <f aca="false">AH22</f>
        <v>761</v>
      </c>
      <c r="AI23" s="48" t="n">
        <f aca="false">AA23</f>
        <v>0</v>
      </c>
      <c r="AJ23" s="51" t="n">
        <f aca="false">AJ22</f>
        <v>761</v>
      </c>
      <c r="AK23" s="11"/>
      <c r="AL23" s="52" t="n">
        <f aca="false">H23+T23+AC23</f>
        <v>0</v>
      </c>
      <c r="AM23" s="53" t="n">
        <f aca="false">AM22</f>
        <v>-747</v>
      </c>
    </row>
    <row r="24" customFormat="false" ht="12.75" hidden="false" customHeight="false" outlineLevel="0" collapsed="false">
      <c r="A24" s="35" t="n">
        <f aca="false">A23+1</f>
        <v>36570</v>
      </c>
      <c r="B24" s="12" t="n">
        <v>1829</v>
      </c>
      <c r="C24" s="54" t="n">
        <f aca="false">1473+231</f>
        <v>1704</v>
      </c>
      <c r="D24" s="3" t="n">
        <f aca="false">F24+Q24+AA24+I24+R24</f>
        <v>1704</v>
      </c>
      <c r="E24" s="37" t="n">
        <f aca="false">ROUND(F24/0.962,0)</f>
        <v>588</v>
      </c>
      <c r="F24" s="38" t="n">
        <f aca="false">670-104</f>
        <v>566</v>
      </c>
      <c r="G24" s="39" t="n">
        <f aca="false">ROUND(H24/0.984,0)</f>
        <v>0</v>
      </c>
      <c r="H24" s="39" t="n">
        <v>0</v>
      </c>
      <c r="I24" s="40" t="n">
        <f aca="false">763</f>
        <v>763</v>
      </c>
      <c r="J24" s="41" t="n">
        <f aca="false">ROUND(K24/0.984,0)</f>
        <v>0</v>
      </c>
      <c r="K24" s="41" t="n">
        <v>0</v>
      </c>
      <c r="L24" s="39" t="n">
        <f aca="false">E24+G24+J24</f>
        <v>588</v>
      </c>
      <c r="M24" s="39" t="n">
        <f aca="false">F24+H24+K24+I24</f>
        <v>1329</v>
      </c>
      <c r="N24" s="42" t="n">
        <f aca="false">N23</f>
        <v>1704</v>
      </c>
      <c r="O24" s="15"/>
      <c r="P24" s="43" t="n">
        <f aca="false">ROUND(Q24/0.9691,0)</f>
        <v>0</v>
      </c>
      <c r="Q24" s="44" t="n">
        <v>0</v>
      </c>
      <c r="R24" s="45" t="n">
        <v>375</v>
      </c>
      <c r="S24" s="44" t="n">
        <f aca="false">ROUND(T24/0.99,0)</f>
        <v>0</v>
      </c>
      <c r="T24" s="44" t="n">
        <v>0</v>
      </c>
      <c r="U24" s="44" t="n">
        <f aca="false">Q24+T24+R24</f>
        <v>375</v>
      </c>
      <c r="V24" s="46" t="n">
        <f aca="false">V23</f>
        <v>375</v>
      </c>
      <c r="W24" s="15"/>
      <c r="X24" s="47" t="n">
        <f aca="false">ROUND(Y24/0.983,0)</f>
        <v>0</v>
      </c>
      <c r="Y24" s="48" t="n">
        <f aca="false">ROUND(Z24/0.99,0)</f>
        <v>0</v>
      </c>
      <c r="Z24" s="48" t="n">
        <f aca="false">ROUND(AA24/0.9825,0)</f>
        <v>0</v>
      </c>
      <c r="AA24" s="49" t="n">
        <v>0</v>
      </c>
      <c r="AB24" s="48" t="n">
        <f aca="false">ROUND(AC24/0.9905,0)</f>
        <v>0</v>
      </c>
      <c r="AC24" s="50" t="n">
        <v>0</v>
      </c>
      <c r="AD24" s="48" t="n">
        <f aca="false">X24+AB24</f>
        <v>0</v>
      </c>
      <c r="AE24" s="48" t="n">
        <f aca="false">Y24+AC24</f>
        <v>0</v>
      </c>
      <c r="AF24" s="48" t="n">
        <f aca="false">AF23</f>
        <v>769</v>
      </c>
      <c r="AG24" s="48" t="n">
        <f aca="false">Z24</f>
        <v>0</v>
      </c>
      <c r="AH24" s="48" t="n">
        <f aca="false">AH23</f>
        <v>761</v>
      </c>
      <c r="AI24" s="48" t="n">
        <f aca="false">AA24</f>
        <v>0</v>
      </c>
      <c r="AJ24" s="51" t="n">
        <f aca="false">AJ23</f>
        <v>761</v>
      </c>
      <c r="AK24" s="11"/>
      <c r="AL24" s="52" t="n">
        <f aca="false">H24+T24+AC24</f>
        <v>0</v>
      </c>
      <c r="AM24" s="53" t="n">
        <f aca="false">AM23</f>
        <v>-747</v>
      </c>
    </row>
    <row r="25" customFormat="false" ht="12.75" hidden="false" customHeight="false" outlineLevel="0" collapsed="false">
      <c r="A25" s="35" t="n">
        <f aca="false">A24+1</f>
        <v>36571</v>
      </c>
      <c r="B25" s="12" t="n">
        <v>1829</v>
      </c>
      <c r="C25" s="36" t="n">
        <v>0</v>
      </c>
      <c r="D25" s="3" t="n">
        <f aca="false">F25+Q25+AA25+I25+R25</f>
        <v>1808</v>
      </c>
      <c r="E25" s="37" t="n">
        <f aca="false">ROUND(F25/0.962,0)</f>
        <v>696</v>
      </c>
      <c r="F25" s="38" t="n">
        <f aca="false">670</f>
        <v>670</v>
      </c>
      <c r="G25" s="39" t="n">
        <f aca="false">ROUND(H25/0.984,0)</f>
        <v>0</v>
      </c>
      <c r="H25" s="39" t="n">
        <v>0</v>
      </c>
      <c r="I25" s="40" t="n">
        <f aca="false">763</f>
        <v>763</v>
      </c>
      <c r="J25" s="41" t="n">
        <f aca="false">ROUND(K25/0.984,0)</f>
        <v>0</v>
      </c>
      <c r="K25" s="41" t="n">
        <v>0</v>
      </c>
      <c r="L25" s="39" t="n">
        <f aca="false">E25+G25+J25</f>
        <v>696</v>
      </c>
      <c r="M25" s="39" t="n">
        <f aca="false">F25+H25+K25+I25</f>
        <v>1433</v>
      </c>
      <c r="N25" s="42" t="n">
        <f aca="false">N24</f>
        <v>1704</v>
      </c>
      <c r="O25" s="15"/>
      <c r="P25" s="43" t="n">
        <f aca="false">ROUND(Q25/0.9691,0)</f>
        <v>0</v>
      </c>
      <c r="Q25" s="44" t="n">
        <v>0</v>
      </c>
      <c r="R25" s="45" t="n">
        <v>375</v>
      </c>
      <c r="S25" s="44" t="n">
        <f aca="false">ROUND(T25/0.99,0)</f>
        <v>0</v>
      </c>
      <c r="T25" s="44" t="n">
        <v>0</v>
      </c>
      <c r="U25" s="44" t="n">
        <f aca="false">Q25+T25+R25</f>
        <v>375</v>
      </c>
      <c r="V25" s="46" t="n">
        <f aca="false">V24</f>
        <v>375</v>
      </c>
      <c r="W25" s="15"/>
      <c r="X25" s="47" t="n">
        <f aca="false">ROUND(Y25/0.983,0)</f>
        <v>0</v>
      </c>
      <c r="Y25" s="48" t="n">
        <f aca="false">ROUND(Z25/0.99,0)</f>
        <v>0</v>
      </c>
      <c r="Z25" s="48" t="n">
        <f aca="false">ROUND(AA25/0.9825,0)</f>
        <v>0</v>
      </c>
      <c r="AA25" s="49" t="n">
        <v>0</v>
      </c>
      <c r="AB25" s="48" t="n">
        <f aca="false">ROUND(AC25/0.9905,0)</f>
        <v>0</v>
      </c>
      <c r="AC25" s="50" t="n">
        <v>0</v>
      </c>
      <c r="AD25" s="48" t="n">
        <f aca="false">X25+AB25</f>
        <v>0</v>
      </c>
      <c r="AE25" s="48" t="n">
        <f aca="false">Y25+AC25</f>
        <v>0</v>
      </c>
      <c r="AF25" s="48" t="n">
        <f aca="false">AF24</f>
        <v>769</v>
      </c>
      <c r="AG25" s="48" t="n">
        <f aca="false">Z25</f>
        <v>0</v>
      </c>
      <c r="AH25" s="48" t="n">
        <f aca="false">AH24</f>
        <v>761</v>
      </c>
      <c r="AI25" s="48" t="n">
        <f aca="false">AA25</f>
        <v>0</v>
      </c>
      <c r="AJ25" s="51" t="n">
        <f aca="false">AJ24</f>
        <v>761</v>
      </c>
      <c r="AK25" s="11"/>
      <c r="AL25" s="52" t="n">
        <f aca="false">H25+T25+AC25</f>
        <v>0</v>
      </c>
      <c r="AM25" s="53" t="n">
        <f aca="false">AM24</f>
        <v>-747</v>
      </c>
    </row>
    <row r="26" customFormat="false" ht="12.75" hidden="false" customHeight="false" outlineLevel="0" collapsed="false">
      <c r="A26" s="35" t="n">
        <f aca="false">A25+1</f>
        <v>36572</v>
      </c>
      <c r="B26" s="12" t="n">
        <v>1829</v>
      </c>
      <c r="C26" s="36" t="n">
        <v>0</v>
      </c>
      <c r="D26" s="3" t="n">
        <f aca="false">F26+Q26+AA26+I26+R26</f>
        <v>1808</v>
      </c>
      <c r="E26" s="37" t="n">
        <f aca="false">ROUND(F26/0.962,0)</f>
        <v>696</v>
      </c>
      <c r="F26" s="38" t="n">
        <f aca="false">670</f>
        <v>670</v>
      </c>
      <c r="G26" s="39" t="n">
        <f aca="false">ROUND(H26/0.984,0)</f>
        <v>0</v>
      </c>
      <c r="H26" s="39" t="n">
        <v>0</v>
      </c>
      <c r="I26" s="40" t="n">
        <f aca="false">763</f>
        <v>763</v>
      </c>
      <c r="J26" s="41" t="n">
        <f aca="false">ROUND(K26/0.984,0)</f>
        <v>0</v>
      </c>
      <c r="K26" s="41" t="n">
        <v>0</v>
      </c>
      <c r="L26" s="39" t="n">
        <f aca="false">E26+G26+J26</f>
        <v>696</v>
      </c>
      <c r="M26" s="39" t="n">
        <f aca="false">F26+H26+K26+I26</f>
        <v>1433</v>
      </c>
      <c r="N26" s="42" t="n">
        <f aca="false">N25</f>
        <v>1704</v>
      </c>
      <c r="O26" s="15"/>
      <c r="P26" s="43" t="n">
        <f aca="false">ROUND(Q26/0.9691,0)</f>
        <v>0</v>
      </c>
      <c r="Q26" s="44" t="n">
        <v>0</v>
      </c>
      <c r="R26" s="45" t="n">
        <v>375</v>
      </c>
      <c r="S26" s="44" t="n">
        <f aca="false">ROUND(T26/0.99,0)</f>
        <v>0</v>
      </c>
      <c r="T26" s="44" t="n">
        <v>0</v>
      </c>
      <c r="U26" s="44" t="n">
        <f aca="false">Q26+T26+R26</f>
        <v>375</v>
      </c>
      <c r="V26" s="46" t="n">
        <f aca="false">V25</f>
        <v>375</v>
      </c>
      <c r="W26" s="15"/>
      <c r="X26" s="47" t="n">
        <f aca="false">ROUND(Y26/0.983,0)</f>
        <v>0</v>
      </c>
      <c r="Y26" s="48" t="n">
        <f aca="false">ROUND(Z26/0.99,0)</f>
        <v>0</v>
      </c>
      <c r="Z26" s="48" t="n">
        <f aca="false">ROUND(AA26/0.9825,0)</f>
        <v>0</v>
      </c>
      <c r="AA26" s="49" t="n">
        <v>0</v>
      </c>
      <c r="AB26" s="48" t="n">
        <f aca="false">ROUND(AC26/0.9905,0)</f>
        <v>0</v>
      </c>
      <c r="AC26" s="50" t="n">
        <v>0</v>
      </c>
      <c r="AD26" s="48" t="n">
        <f aca="false">X26+AB26</f>
        <v>0</v>
      </c>
      <c r="AE26" s="48" t="n">
        <f aca="false">Y26+AC26</f>
        <v>0</v>
      </c>
      <c r="AF26" s="48" t="n">
        <f aca="false">AF25</f>
        <v>769</v>
      </c>
      <c r="AG26" s="48" t="n">
        <f aca="false">Z26</f>
        <v>0</v>
      </c>
      <c r="AH26" s="48" t="n">
        <f aca="false">AH25</f>
        <v>761</v>
      </c>
      <c r="AI26" s="48" t="n">
        <f aca="false">AA26</f>
        <v>0</v>
      </c>
      <c r="AJ26" s="51" t="n">
        <f aca="false">AJ25</f>
        <v>761</v>
      </c>
      <c r="AK26" s="11"/>
      <c r="AL26" s="52" t="n">
        <f aca="false">H26+T26+AC26</f>
        <v>0</v>
      </c>
      <c r="AM26" s="53" t="n">
        <f aca="false">AM25</f>
        <v>-747</v>
      </c>
    </row>
    <row r="27" customFormat="false" ht="12.75" hidden="false" customHeight="false" outlineLevel="0" collapsed="false">
      <c r="A27" s="35" t="n">
        <f aca="false">A26+1</f>
        <v>36573</v>
      </c>
      <c r="B27" s="12" t="n">
        <v>1829</v>
      </c>
      <c r="C27" s="36" t="n">
        <v>0</v>
      </c>
      <c r="D27" s="3" t="n">
        <f aca="false">F27+Q27+AA27+I27+R27</f>
        <v>1808</v>
      </c>
      <c r="E27" s="37" t="n">
        <f aca="false">ROUND(F27/0.962,0)</f>
        <v>696</v>
      </c>
      <c r="F27" s="38" t="n">
        <f aca="false">670</f>
        <v>670</v>
      </c>
      <c r="G27" s="39" t="n">
        <f aca="false">ROUND(H27/0.984,0)</f>
        <v>0</v>
      </c>
      <c r="H27" s="39" t="n">
        <v>0</v>
      </c>
      <c r="I27" s="40" t="n">
        <f aca="false">763</f>
        <v>763</v>
      </c>
      <c r="J27" s="41" t="n">
        <f aca="false">ROUND(K27/0.984,0)</f>
        <v>0</v>
      </c>
      <c r="K27" s="41" t="n">
        <v>0</v>
      </c>
      <c r="L27" s="39" t="n">
        <f aca="false">E27+G27+J27</f>
        <v>696</v>
      </c>
      <c r="M27" s="39" t="n">
        <f aca="false">F27+H27+K27+I27</f>
        <v>1433</v>
      </c>
      <c r="N27" s="42" t="n">
        <f aca="false">N26</f>
        <v>1704</v>
      </c>
      <c r="O27" s="15"/>
      <c r="P27" s="43" t="n">
        <f aca="false">ROUND(Q27/0.9691,0)</f>
        <v>0</v>
      </c>
      <c r="Q27" s="44" t="n">
        <v>0</v>
      </c>
      <c r="R27" s="45" t="n">
        <v>375</v>
      </c>
      <c r="S27" s="44" t="n">
        <f aca="false">ROUND(T27/0.99,0)</f>
        <v>0</v>
      </c>
      <c r="T27" s="44" t="n">
        <v>0</v>
      </c>
      <c r="U27" s="44" t="n">
        <f aca="false">Q27+T27+R27</f>
        <v>375</v>
      </c>
      <c r="V27" s="46" t="n">
        <f aca="false">V26</f>
        <v>375</v>
      </c>
      <c r="W27" s="15"/>
      <c r="X27" s="47" t="n">
        <f aca="false">ROUND(Y27/0.983,0)</f>
        <v>0</v>
      </c>
      <c r="Y27" s="48" t="n">
        <f aca="false">ROUND(Z27/0.99,0)</f>
        <v>0</v>
      </c>
      <c r="Z27" s="48" t="n">
        <f aca="false">ROUND(AA27/0.9825,0)</f>
        <v>0</v>
      </c>
      <c r="AA27" s="49" t="n">
        <v>0</v>
      </c>
      <c r="AB27" s="48" t="n">
        <f aca="false">ROUND(AC27/0.9905,0)</f>
        <v>0</v>
      </c>
      <c r="AC27" s="50" t="n">
        <v>0</v>
      </c>
      <c r="AD27" s="48" t="n">
        <f aca="false">X27+AB27</f>
        <v>0</v>
      </c>
      <c r="AE27" s="48" t="n">
        <f aca="false">Y27+AC27</f>
        <v>0</v>
      </c>
      <c r="AF27" s="48" t="n">
        <f aca="false">AF26</f>
        <v>769</v>
      </c>
      <c r="AG27" s="48" t="n">
        <f aca="false">Z27</f>
        <v>0</v>
      </c>
      <c r="AH27" s="48" t="n">
        <f aca="false">AH26</f>
        <v>761</v>
      </c>
      <c r="AI27" s="48" t="n">
        <f aca="false">AA27</f>
        <v>0</v>
      </c>
      <c r="AJ27" s="51" t="n">
        <f aca="false">AJ26</f>
        <v>761</v>
      </c>
      <c r="AK27" s="11"/>
      <c r="AL27" s="52" t="n">
        <f aca="false">H27+T27+AC27</f>
        <v>0</v>
      </c>
      <c r="AM27" s="53" t="n">
        <f aca="false">AM26</f>
        <v>-747</v>
      </c>
    </row>
    <row r="28" customFormat="false" ht="12.75" hidden="false" customHeight="false" outlineLevel="0" collapsed="false">
      <c r="A28" s="35" t="n">
        <f aca="false">A27+1</f>
        <v>36574</v>
      </c>
      <c r="B28" s="12" t="n">
        <v>1758</v>
      </c>
      <c r="C28" s="36" t="n">
        <v>0</v>
      </c>
      <c r="D28" s="3" t="n">
        <f aca="false">F28+Q28+AA28+I28+R28</f>
        <v>1808</v>
      </c>
      <c r="E28" s="37" t="n">
        <f aca="false">ROUND(F28/0.962,0)</f>
        <v>696</v>
      </c>
      <c r="F28" s="38" t="n">
        <f aca="false">670</f>
        <v>670</v>
      </c>
      <c r="G28" s="39" t="n">
        <f aca="false">ROUND(H28/0.984,0)</f>
        <v>0</v>
      </c>
      <c r="H28" s="39" t="n">
        <v>0</v>
      </c>
      <c r="I28" s="40" t="n">
        <f aca="false">763</f>
        <v>763</v>
      </c>
      <c r="J28" s="41" t="n">
        <f aca="false">ROUND(K28/0.984,0)</f>
        <v>0</v>
      </c>
      <c r="K28" s="41" t="n">
        <v>0</v>
      </c>
      <c r="L28" s="39" t="n">
        <f aca="false">E28+G28+J28</f>
        <v>696</v>
      </c>
      <c r="M28" s="39" t="n">
        <f aca="false">F28+H28+K28+I28</f>
        <v>1433</v>
      </c>
      <c r="N28" s="42" t="n">
        <f aca="false">N27</f>
        <v>1704</v>
      </c>
      <c r="O28" s="15"/>
      <c r="P28" s="43" t="n">
        <f aca="false">ROUND(Q28/0.9691,0)</f>
        <v>0</v>
      </c>
      <c r="Q28" s="44" t="n">
        <v>0</v>
      </c>
      <c r="R28" s="45" t="n">
        <v>375</v>
      </c>
      <c r="S28" s="44" t="n">
        <f aca="false">ROUND(T28/0.99,0)</f>
        <v>0</v>
      </c>
      <c r="T28" s="44" t="n">
        <v>0</v>
      </c>
      <c r="U28" s="44" t="n">
        <f aca="false">Q28+T28+R28</f>
        <v>375</v>
      </c>
      <c r="V28" s="46" t="n">
        <f aca="false">V27</f>
        <v>375</v>
      </c>
      <c r="W28" s="15"/>
      <c r="X28" s="47" t="n">
        <f aca="false">ROUND(Y28/0.983,0)</f>
        <v>0</v>
      </c>
      <c r="Y28" s="48" t="n">
        <f aca="false">ROUND(Z28/0.99,0)</f>
        <v>0</v>
      </c>
      <c r="Z28" s="48" t="n">
        <f aca="false">ROUND(AA28/0.9825,0)</f>
        <v>0</v>
      </c>
      <c r="AA28" s="49" t="n">
        <v>0</v>
      </c>
      <c r="AB28" s="48" t="n">
        <f aca="false">ROUND(AC28/0.9905,0)</f>
        <v>0</v>
      </c>
      <c r="AC28" s="50" t="n">
        <v>0</v>
      </c>
      <c r="AD28" s="48" t="n">
        <f aca="false">X28+AB28</f>
        <v>0</v>
      </c>
      <c r="AE28" s="48" t="n">
        <f aca="false">Y28+AC28</f>
        <v>0</v>
      </c>
      <c r="AF28" s="48" t="n">
        <f aca="false">AF27</f>
        <v>769</v>
      </c>
      <c r="AG28" s="48" t="n">
        <f aca="false">Z28</f>
        <v>0</v>
      </c>
      <c r="AH28" s="48" t="n">
        <f aca="false">AH27</f>
        <v>761</v>
      </c>
      <c r="AI28" s="48" t="n">
        <f aca="false">AA28</f>
        <v>0</v>
      </c>
      <c r="AJ28" s="51" t="n">
        <f aca="false">AJ27</f>
        <v>761</v>
      </c>
      <c r="AK28" s="11"/>
      <c r="AL28" s="52" t="n">
        <f aca="false">H28+T28+AC28</f>
        <v>0</v>
      </c>
      <c r="AM28" s="53" t="n">
        <f aca="false">AM27</f>
        <v>-747</v>
      </c>
    </row>
    <row r="29" customFormat="false" ht="12.75" hidden="false" customHeight="false" outlineLevel="0" collapsed="false">
      <c r="A29" s="35" t="n">
        <f aca="false">A28+1</f>
        <v>36575</v>
      </c>
      <c r="B29" s="12" t="n">
        <v>1702</v>
      </c>
      <c r="C29" s="36" t="n">
        <v>0</v>
      </c>
      <c r="D29" s="3" t="n">
        <f aca="false">F29+Q29+AA29+I29+R29</f>
        <v>1808</v>
      </c>
      <c r="E29" s="37" t="n">
        <f aca="false">ROUND(F29/0.962,0)</f>
        <v>696</v>
      </c>
      <c r="F29" s="38" t="n">
        <f aca="false">670</f>
        <v>670</v>
      </c>
      <c r="G29" s="39" t="n">
        <f aca="false">ROUND(H29/0.984,0)</f>
        <v>0</v>
      </c>
      <c r="H29" s="39" t="n">
        <v>0</v>
      </c>
      <c r="I29" s="40" t="n">
        <f aca="false">763</f>
        <v>763</v>
      </c>
      <c r="J29" s="41" t="n">
        <f aca="false">ROUND(K29/0.984,0)</f>
        <v>0</v>
      </c>
      <c r="K29" s="41" t="n">
        <v>0</v>
      </c>
      <c r="L29" s="39" t="n">
        <f aca="false">E29+G29+J29</f>
        <v>696</v>
      </c>
      <c r="M29" s="39" t="n">
        <f aca="false">F29+H29+K29+I29</f>
        <v>1433</v>
      </c>
      <c r="N29" s="42" t="n">
        <f aca="false">N28</f>
        <v>1704</v>
      </c>
      <c r="O29" s="15"/>
      <c r="P29" s="43" t="n">
        <f aca="false">ROUND(Q29/0.9691,0)</f>
        <v>0</v>
      </c>
      <c r="Q29" s="44" t="n">
        <v>0</v>
      </c>
      <c r="R29" s="45" t="n">
        <v>375</v>
      </c>
      <c r="S29" s="44" t="n">
        <f aca="false">ROUND(T29/0.99,0)</f>
        <v>0</v>
      </c>
      <c r="T29" s="44" t="n">
        <v>0</v>
      </c>
      <c r="U29" s="44" t="n">
        <f aca="false">Q29+T29+R29</f>
        <v>375</v>
      </c>
      <c r="V29" s="46" t="n">
        <f aca="false">V28</f>
        <v>375</v>
      </c>
      <c r="W29" s="15"/>
      <c r="X29" s="47" t="n">
        <f aca="false">ROUND(Y29/0.983,0)</f>
        <v>0</v>
      </c>
      <c r="Y29" s="48" t="n">
        <f aca="false">ROUND(Z29/0.99,0)</f>
        <v>0</v>
      </c>
      <c r="Z29" s="48" t="n">
        <f aca="false">ROUND(AA29/0.9825,0)</f>
        <v>0</v>
      </c>
      <c r="AA29" s="49" t="n">
        <v>0</v>
      </c>
      <c r="AB29" s="48" t="n">
        <f aca="false">ROUND(AC29/0.9905,0)</f>
        <v>0</v>
      </c>
      <c r="AC29" s="50" t="n">
        <v>0</v>
      </c>
      <c r="AD29" s="48" t="n">
        <f aca="false">X29+AB29</f>
        <v>0</v>
      </c>
      <c r="AE29" s="48" t="n">
        <f aca="false">Y29+AC29</f>
        <v>0</v>
      </c>
      <c r="AF29" s="48" t="n">
        <f aca="false">AF28</f>
        <v>769</v>
      </c>
      <c r="AG29" s="48" t="n">
        <f aca="false">Z29</f>
        <v>0</v>
      </c>
      <c r="AH29" s="48" t="n">
        <f aca="false">AH28</f>
        <v>761</v>
      </c>
      <c r="AI29" s="48" t="n">
        <f aca="false">AA29</f>
        <v>0</v>
      </c>
      <c r="AJ29" s="51" t="n">
        <f aca="false">AJ28</f>
        <v>761</v>
      </c>
      <c r="AK29" s="11"/>
      <c r="AL29" s="52" t="n">
        <f aca="false">H29+T29+AC29</f>
        <v>0</v>
      </c>
      <c r="AM29" s="53" t="n">
        <f aca="false">AM28</f>
        <v>-747</v>
      </c>
    </row>
    <row r="30" customFormat="false" ht="12.75" hidden="false" customHeight="false" outlineLevel="0" collapsed="false">
      <c r="A30" s="55" t="n">
        <f aca="false">A29+1</f>
        <v>36576</v>
      </c>
      <c r="B30" s="12" t="n">
        <v>1766</v>
      </c>
      <c r="C30" s="36" t="n">
        <v>0</v>
      </c>
      <c r="D30" s="3" t="n">
        <f aca="false">F30+Q30+AA30+I30+R30</f>
        <v>1808</v>
      </c>
      <c r="E30" s="37" t="n">
        <f aca="false">ROUND(F30/0.962,0)</f>
        <v>696</v>
      </c>
      <c r="F30" s="38" t="n">
        <f aca="false">670</f>
        <v>670</v>
      </c>
      <c r="G30" s="39" t="n">
        <f aca="false">ROUND(H30/0.984,0)</f>
        <v>0</v>
      </c>
      <c r="H30" s="39" t="n">
        <v>0</v>
      </c>
      <c r="I30" s="40" t="n">
        <f aca="false">763</f>
        <v>763</v>
      </c>
      <c r="J30" s="41" t="n">
        <f aca="false">ROUND(K30/0.984,0)</f>
        <v>0</v>
      </c>
      <c r="K30" s="41" t="n">
        <v>0</v>
      </c>
      <c r="L30" s="39" t="n">
        <f aca="false">E30+G30+J30</f>
        <v>696</v>
      </c>
      <c r="M30" s="39" t="n">
        <f aca="false">F30+H30+K30+I30</f>
        <v>1433</v>
      </c>
      <c r="N30" s="42" t="n">
        <f aca="false">N29</f>
        <v>1704</v>
      </c>
      <c r="O30" s="15"/>
      <c r="P30" s="43" t="n">
        <f aca="false">ROUND(Q30/0.9691,0)</f>
        <v>0</v>
      </c>
      <c r="Q30" s="44" t="n">
        <v>0</v>
      </c>
      <c r="R30" s="45" t="n">
        <v>375</v>
      </c>
      <c r="S30" s="44" t="n">
        <f aca="false">ROUND(T30/0.99,0)</f>
        <v>0</v>
      </c>
      <c r="T30" s="44" t="n">
        <v>0</v>
      </c>
      <c r="U30" s="44" t="n">
        <f aca="false">Q30+T30+R30</f>
        <v>375</v>
      </c>
      <c r="V30" s="46" t="n">
        <f aca="false">V29</f>
        <v>375</v>
      </c>
      <c r="W30" s="15"/>
      <c r="X30" s="47" t="n">
        <f aca="false">ROUND(Y30/0.983,0)</f>
        <v>0</v>
      </c>
      <c r="Y30" s="48" t="n">
        <f aca="false">ROUND(Z30/0.99,0)</f>
        <v>0</v>
      </c>
      <c r="Z30" s="48" t="n">
        <f aca="false">ROUND(AA30/0.9825,0)</f>
        <v>0</v>
      </c>
      <c r="AA30" s="49" t="n">
        <v>0</v>
      </c>
      <c r="AB30" s="48" t="n">
        <f aca="false">ROUND(AC30/0.9905,0)</f>
        <v>0</v>
      </c>
      <c r="AC30" s="50" t="n">
        <v>0</v>
      </c>
      <c r="AD30" s="48" t="n">
        <f aca="false">X30+AB30</f>
        <v>0</v>
      </c>
      <c r="AE30" s="48" t="n">
        <f aca="false">Y30+AC30</f>
        <v>0</v>
      </c>
      <c r="AF30" s="48" t="n">
        <f aca="false">AF29</f>
        <v>769</v>
      </c>
      <c r="AG30" s="48" t="n">
        <f aca="false">Z30</f>
        <v>0</v>
      </c>
      <c r="AH30" s="48" t="n">
        <f aca="false">AH29</f>
        <v>761</v>
      </c>
      <c r="AI30" s="48" t="n">
        <f aca="false">AA30</f>
        <v>0</v>
      </c>
      <c r="AJ30" s="51" t="n">
        <f aca="false">AJ29</f>
        <v>761</v>
      </c>
      <c r="AK30" s="11"/>
      <c r="AL30" s="52" t="n">
        <f aca="false">H30+T30+AC30</f>
        <v>0</v>
      </c>
      <c r="AM30" s="53" t="n">
        <f aca="false">AM29</f>
        <v>-747</v>
      </c>
    </row>
    <row r="31" customFormat="false" ht="12.75" hidden="false" customHeight="false" outlineLevel="0" collapsed="false">
      <c r="A31" s="35" t="n">
        <f aca="false">A30+1</f>
        <v>36577</v>
      </c>
      <c r="B31" s="12" t="n">
        <v>1702</v>
      </c>
      <c r="C31" s="36" t="n">
        <v>0</v>
      </c>
      <c r="D31" s="3" t="n">
        <f aca="false">F31+Q31+AA31+I31+R31</f>
        <v>1808</v>
      </c>
      <c r="E31" s="37" t="n">
        <f aca="false">ROUND(F31/0.962,0)</f>
        <v>696</v>
      </c>
      <c r="F31" s="38" t="n">
        <f aca="false">670</f>
        <v>670</v>
      </c>
      <c r="G31" s="39" t="n">
        <f aca="false">ROUND(H31/0.984,0)</f>
        <v>0</v>
      </c>
      <c r="H31" s="39" t="n">
        <v>0</v>
      </c>
      <c r="I31" s="40" t="n">
        <f aca="false">763</f>
        <v>763</v>
      </c>
      <c r="J31" s="41" t="n">
        <f aca="false">ROUND(K31/0.984,0)</f>
        <v>0</v>
      </c>
      <c r="K31" s="41" t="n">
        <v>0</v>
      </c>
      <c r="L31" s="39" t="n">
        <f aca="false">E31+G31+J31</f>
        <v>696</v>
      </c>
      <c r="M31" s="39" t="n">
        <f aca="false">F31+H31+K31+I31</f>
        <v>1433</v>
      </c>
      <c r="N31" s="42" t="n">
        <f aca="false">N30</f>
        <v>1704</v>
      </c>
      <c r="O31" s="15"/>
      <c r="P31" s="43" t="n">
        <f aca="false">ROUND(Q31/0.9691,0)</f>
        <v>0</v>
      </c>
      <c r="Q31" s="44" t="n">
        <v>0</v>
      </c>
      <c r="R31" s="45" t="n">
        <v>375</v>
      </c>
      <c r="S31" s="44" t="n">
        <f aca="false">ROUND(T31/0.99,0)</f>
        <v>0</v>
      </c>
      <c r="T31" s="44" t="n">
        <v>0</v>
      </c>
      <c r="U31" s="44" t="n">
        <f aca="false">Q31+T31+R31</f>
        <v>375</v>
      </c>
      <c r="V31" s="46" t="n">
        <f aca="false">V30</f>
        <v>375</v>
      </c>
      <c r="W31" s="15"/>
      <c r="X31" s="47" t="n">
        <f aca="false">ROUND(Y31/0.983,0)</f>
        <v>0</v>
      </c>
      <c r="Y31" s="48" t="n">
        <f aca="false">ROUND(Z31/0.99,0)</f>
        <v>0</v>
      </c>
      <c r="Z31" s="48" t="n">
        <f aca="false">ROUND(AA31/0.9825,0)</f>
        <v>0</v>
      </c>
      <c r="AA31" s="49" t="n">
        <v>0</v>
      </c>
      <c r="AB31" s="48" t="n">
        <f aca="false">ROUND(AC31/0.9905,0)</f>
        <v>0</v>
      </c>
      <c r="AC31" s="50" t="n">
        <v>0</v>
      </c>
      <c r="AD31" s="48" t="n">
        <f aca="false">X31+AB31</f>
        <v>0</v>
      </c>
      <c r="AE31" s="48" t="n">
        <f aca="false">Y31+AC31</f>
        <v>0</v>
      </c>
      <c r="AF31" s="48" t="n">
        <f aca="false">AF30</f>
        <v>769</v>
      </c>
      <c r="AG31" s="48" t="n">
        <f aca="false">Z31</f>
        <v>0</v>
      </c>
      <c r="AH31" s="48" t="n">
        <f aca="false">AH30</f>
        <v>761</v>
      </c>
      <c r="AI31" s="48" t="n">
        <f aca="false">AA31</f>
        <v>0</v>
      </c>
      <c r="AJ31" s="51" t="n">
        <f aca="false">AJ30</f>
        <v>761</v>
      </c>
      <c r="AK31" s="11"/>
      <c r="AL31" s="52" t="n">
        <f aca="false">H31+T31+AC31</f>
        <v>0</v>
      </c>
      <c r="AM31" s="53" t="n">
        <f aca="false">AM30</f>
        <v>-747</v>
      </c>
    </row>
    <row r="32" customFormat="false" ht="12.75" hidden="false" customHeight="false" outlineLevel="0" collapsed="false">
      <c r="A32" s="35" t="n">
        <f aca="false">A31+1</f>
        <v>36578</v>
      </c>
      <c r="B32" s="12" t="n">
        <v>1829</v>
      </c>
      <c r="C32" s="36" t="n">
        <v>0</v>
      </c>
      <c r="D32" s="3" t="n">
        <f aca="false">F32+Q32+AA32+I32+R32</f>
        <v>1808</v>
      </c>
      <c r="E32" s="37" t="n">
        <f aca="false">ROUND(F32/0.962,0)</f>
        <v>696</v>
      </c>
      <c r="F32" s="38" t="n">
        <f aca="false">670</f>
        <v>670</v>
      </c>
      <c r="G32" s="39" t="n">
        <f aca="false">ROUND(H32/0.984,0)</f>
        <v>0</v>
      </c>
      <c r="H32" s="39" t="n">
        <v>0</v>
      </c>
      <c r="I32" s="40" t="n">
        <f aca="false">763</f>
        <v>763</v>
      </c>
      <c r="J32" s="41" t="n">
        <f aca="false">ROUND(K32/0.984,0)</f>
        <v>0</v>
      </c>
      <c r="K32" s="41" t="n">
        <v>0</v>
      </c>
      <c r="L32" s="39" t="n">
        <f aca="false">E32+G32+J32</f>
        <v>696</v>
      </c>
      <c r="M32" s="39" t="n">
        <f aca="false">F32+H32+K32+I32</f>
        <v>1433</v>
      </c>
      <c r="N32" s="42" t="n">
        <f aca="false">N31</f>
        <v>1704</v>
      </c>
      <c r="O32" s="15"/>
      <c r="P32" s="43" t="n">
        <f aca="false">ROUND(Q32/0.9691,0)</f>
        <v>0</v>
      </c>
      <c r="Q32" s="44" t="n">
        <v>0</v>
      </c>
      <c r="R32" s="45" t="n">
        <v>375</v>
      </c>
      <c r="S32" s="44" t="n">
        <f aca="false">ROUND(T32/0.99,0)</f>
        <v>0</v>
      </c>
      <c r="T32" s="44" t="n">
        <v>0</v>
      </c>
      <c r="U32" s="44" t="n">
        <f aca="false">Q32+T32+R32</f>
        <v>375</v>
      </c>
      <c r="V32" s="46" t="n">
        <f aca="false">V31</f>
        <v>375</v>
      </c>
      <c r="W32" s="15"/>
      <c r="X32" s="47" t="n">
        <f aca="false">ROUND(Y32/0.983,0)</f>
        <v>0</v>
      </c>
      <c r="Y32" s="48" t="n">
        <f aca="false">ROUND(Z32/0.99,0)</f>
        <v>0</v>
      </c>
      <c r="Z32" s="48" t="n">
        <f aca="false">ROUND(AA32/0.9825,0)</f>
        <v>0</v>
      </c>
      <c r="AA32" s="49" t="n">
        <v>0</v>
      </c>
      <c r="AB32" s="48" t="n">
        <f aca="false">ROUND(AC32/0.9905,0)</f>
        <v>0</v>
      </c>
      <c r="AC32" s="50" t="n">
        <v>0</v>
      </c>
      <c r="AD32" s="48" t="n">
        <f aca="false">X32+AB32</f>
        <v>0</v>
      </c>
      <c r="AE32" s="48" t="n">
        <f aca="false">Y32+AC32</f>
        <v>0</v>
      </c>
      <c r="AF32" s="48" t="n">
        <f aca="false">AF31</f>
        <v>769</v>
      </c>
      <c r="AG32" s="48" t="n">
        <f aca="false">Z32</f>
        <v>0</v>
      </c>
      <c r="AH32" s="48" t="n">
        <f aca="false">AH31</f>
        <v>761</v>
      </c>
      <c r="AI32" s="48" t="n">
        <f aca="false">AA32</f>
        <v>0</v>
      </c>
      <c r="AJ32" s="51" t="n">
        <f aca="false">AJ31</f>
        <v>761</v>
      </c>
      <c r="AK32" s="11"/>
      <c r="AL32" s="52" t="n">
        <f aca="false">H32+T32+AC32</f>
        <v>0</v>
      </c>
      <c r="AM32" s="53" t="n">
        <f aca="false">AM31</f>
        <v>-747</v>
      </c>
    </row>
    <row r="33" customFormat="false" ht="12.75" hidden="false" customHeight="false" outlineLevel="0" collapsed="false">
      <c r="A33" s="35" t="n">
        <f aca="false">A32+1</f>
        <v>36579</v>
      </c>
      <c r="B33" s="12" t="n">
        <v>1829</v>
      </c>
      <c r="C33" s="36" t="n">
        <v>0</v>
      </c>
      <c r="D33" s="3" t="n">
        <f aca="false">F33+Q33+AA33+I33+R33</f>
        <v>1808</v>
      </c>
      <c r="E33" s="37" t="n">
        <f aca="false">ROUND(F33/0.962,0)</f>
        <v>696</v>
      </c>
      <c r="F33" s="38" t="n">
        <f aca="false">670</f>
        <v>670</v>
      </c>
      <c r="G33" s="39" t="n">
        <f aca="false">ROUND(H33/0.984,0)</f>
        <v>0</v>
      </c>
      <c r="H33" s="39" t="n">
        <v>0</v>
      </c>
      <c r="I33" s="40" t="n">
        <f aca="false">763</f>
        <v>763</v>
      </c>
      <c r="J33" s="41" t="n">
        <f aca="false">ROUND(K33/0.984,0)</f>
        <v>0</v>
      </c>
      <c r="K33" s="41" t="n">
        <v>0</v>
      </c>
      <c r="L33" s="39" t="n">
        <f aca="false">E33+G33+J33</f>
        <v>696</v>
      </c>
      <c r="M33" s="39" t="n">
        <f aca="false">F33+H33+K33+I33</f>
        <v>1433</v>
      </c>
      <c r="N33" s="42" t="n">
        <f aca="false">N32</f>
        <v>1704</v>
      </c>
      <c r="O33" s="15"/>
      <c r="P33" s="43" t="n">
        <f aca="false">ROUND(Q33/0.9691,0)</f>
        <v>0</v>
      </c>
      <c r="Q33" s="44" t="n">
        <v>0</v>
      </c>
      <c r="R33" s="45" t="n">
        <v>375</v>
      </c>
      <c r="S33" s="44" t="n">
        <f aca="false">ROUND(T33/0.99,0)</f>
        <v>0</v>
      </c>
      <c r="T33" s="44" t="n">
        <v>0</v>
      </c>
      <c r="U33" s="44" t="n">
        <f aca="false">Q33+T33+R33</f>
        <v>375</v>
      </c>
      <c r="V33" s="46" t="n">
        <f aca="false">V32</f>
        <v>375</v>
      </c>
      <c r="W33" s="15"/>
      <c r="X33" s="47" t="n">
        <f aca="false">ROUND(Y33/0.983,0)</f>
        <v>0</v>
      </c>
      <c r="Y33" s="48" t="n">
        <f aca="false">ROUND(Z33/0.99,0)</f>
        <v>0</v>
      </c>
      <c r="Z33" s="48" t="n">
        <f aca="false">ROUND(AA33/0.9825,0)</f>
        <v>0</v>
      </c>
      <c r="AA33" s="49" t="n">
        <v>0</v>
      </c>
      <c r="AB33" s="48" t="n">
        <f aca="false">ROUND(AC33/0.9905,0)</f>
        <v>0</v>
      </c>
      <c r="AC33" s="50" t="n">
        <v>0</v>
      </c>
      <c r="AD33" s="48" t="n">
        <f aca="false">X33+AB33</f>
        <v>0</v>
      </c>
      <c r="AE33" s="48" t="n">
        <f aca="false">Y33+AC33</f>
        <v>0</v>
      </c>
      <c r="AF33" s="48" t="n">
        <f aca="false">AF32</f>
        <v>769</v>
      </c>
      <c r="AG33" s="48" t="n">
        <f aca="false">Z33</f>
        <v>0</v>
      </c>
      <c r="AH33" s="48" t="n">
        <f aca="false">AH32</f>
        <v>761</v>
      </c>
      <c r="AI33" s="48" t="n">
        <f aca="false">AA33</f>
        <v>0</v>
      </c>
      <c r="AJ33" s="51" t="n">
        <f aca="false">AJ32</f>
        <v>761</v>
      </c>
      <c r="AK33" s="11"/>
      <c r="AL33" s="52" t="n">
        <f aca="false">H33+T33+AC33</f>
        <v>0</v>
      </c>
      <c r="AM33" s="53" t="n">
        <f aca="false">AM32</f>
        <v>-747</v>
      </c>
    </row>
    <row r="34" customFormat="false" ht="12.75" hidden="false" customHeight="false" outlineLevel="0" collapsed="false">
      <c r="A34" s="35" t="n">
        <f aca="false">A33+1</f>
        <v>36580</v>
      </c>
      <c r="B34" s="12" t="n">
        <v>1829</v>
      </c>
      <c r="C34" s="36" t="n">
        <v>0</v>
      </c>
      <c r="D34" s="3" t="n">
        <f aca="false">F34+Q34+AA34+I34+R34</f>
        <v>1808</v>
      </c>
      <c r="E34" s="37" t="n">
        <f aca="false">ROUND(F34/0.962,0)</f>
        <v>696</v>
      </c>
      <c r="F34" s="38" t="n">
        <f aca="false">670</f>
        <v>670</v>
      </c>
      <c r="G34" s="39" t="n">
        <f aca="false">ROUND(H34/0.984,0)</f>
        <v>0</v>
      </c>
      <c r="H34" s="39" t="n">
        <v>0</v>
      </c>
      <c r="I34" s="40" t="n">
        <f aca="false">763</f>
        <v>763</v>
      </c>
      <c r="J34" s="41" t="n">
        <f aca="false">ROUND(K34/0.984,0)</f>
        <v>0</v>
      </c>
      <c r="K34" s="41" t="n">
        <v>0</v>
      </c>
      <c r="L34" s="39" t="n">
        <f aca="false">E34+G34+J34</f>
        <v>696</v>
      </c>
      <c r="M34" s="39" t="n">
        <f aca="false">F34+H34+K34+I34</f>
        <v>1433</v>
      </c>
      <c r="N34" s="42" t="n">
        <f aca="false">N33</f>
        <v>1704</v>
      </c>
      <c r="O34" s="15"/>
      <c r="P34" s="43" t="n">
        <f aca="false">ROUND(Q34/0.9691,0)</f>
        <v>0</v>
      </c>
      <c r="Q34" s="44" t="n">
        <v>0</v>
      </c>
      <c r="R34" s="45" t="n">
        <v>375</v>
      </c>
      <c r="S34" s="44" t="n">
        <f aca="false">ROUND(T34/0.99,0)</f>
        <v>0</v>
      </c>
      <c r="T34" s="44" t="n">
        <v>0</v>
      </c>
      <c r="U34" s="44" t="n">
        <f aca="false">Q34+T34+R34</f>
        <v>375</v>
      </c>
      <c r="V34" s="46" t="n">
        <f aca="false">V33</f>
        <v>375</v>
      </c>
      <c r="W34" s="15"/>
      <c r="X34" s="47" t="n">
        <f aca="false">ROUND(Y34/0.983,0)</f>
        <v>0</v>
      </c>
      <c r="Y34" s="48" t="n">
        <f aca="false">ROUND(Z34/0.99,0)</f>
        <v>0</v>
      </c>
      <c r="Z34" s="48" t="n">
        <f aca="false">ROUND(AA34/0.9825,0)</f>
        <v>0</v>
      </c>
      <c r="AA34" s="49" t="n">
        <v>0</v>
      </c>
      <c r="AB34" s="48" t="n">
        <f aca="false">ROUND(AC34/0.9905,0)</f>
        <v>0</v>
      </c>
      <c r="AC34" s="50" t="n">
        <v>0</v>
      </c>
      <c r="AD34" s="48" t="n">
        <f aca="false">X34+AB34</f>
        <v>0</v>
      </c>
      <c r="AE34" s="48" t="n">
        <f aca="false">Y34+AC34</f>
        <v>0</v>
      </c>
      <c r="AF34" s="48" t="n">
        <f aca="false">AF33</f>
        <v>769</v>
      </c>
      <c r="AG34" s="48" t="n">
        <f aca="false">Z34</f>
        <v>0</v>
      </c>
      <c r="AH34" s="48" t="n">
        <f aca="false">AH33</f>
        <v>761</v>
      </c>
      <c r="AI34" s="48" t="n">
        <f aca="false">AA34</f>
        <v>0</v>
      </c>
      <c r="AJ34" s="51" t="n">
        <f aca="false">AJ33</f>
        <v>761</v>
      </c>
      <c r="AK34" s="11"/>
      <c r="AL34" s="52" t="n">
        <f aca="false">H34+T34+AC34</f>
        <v>0</v>
      </c>
      <c r="AM34" s="53" t="n">
        <f aca="false">AM33</f>
        <v>-747</v>
      </c>
    </row>
    <row r="35" customFormat="false" ht="12.75" hidden="false" customHeight="false" outlineLevel="0" collapsed="false">
      <c r="A35" s="35" t="n">
        <f aca="false">A34+1</f>
        <v>36581</v>
      </c>
      <c r="B35" s="12" t="n">
        <v>1758</v>
      </c>
      <c r="C35" s="36" t="n">
        <v>0</v>
      </c>
      <c r="D35" s="3" t="n">
        <f aca="false">F35+Q35+AA35+I35+R35</f>
        <v>1808</v>
      </c>
      <c r="E35" s="37" t="n">
        <f aca="false">ROUND(F35/0.962,0)</f>
        <v>696</v>
      </c>
      <c r="F35" s="38" t="n">
        <f aca="false">670</f>
        <v>670</v>
      </c>
      <c r="G35" s="39" t="n">
        <f aca="false">ROUND(H35/0.984,0)</f>
        <v>0</v>
      </c>
      <c r="H35" s="39" t="n">
        <v>0</v>
      </c>
      <c r="I35" s="40" t="n">
        <f aca="false">763</f>
        <v>763</v>
      </c>
      <c r="J35" s="41" t="n">
        <f aca="false">ROUND(K35/0.984,0)</f>
        <v>0</v>
      </c>
      <c r="K35" s="41" t="n">
        <v>0</v>
      </c>
      <c r="L35" s="39" t="n">
        <f aca="false">E35+G35+J35</f>
        <v>696</v>
      </c>
      <c r="M35" s="39" t="n">
        <f aca="false">F35+H35+K35+I35</f>
        <v>1433</v>
      </c>
      <c r="N35" s="42" t="n">
        <f aca="false">N34</f>
        <v>1704</v>
      </c>
      <c r="O35" s="15"/>
      <c r="P35" s="43" t="n">
        <f aca="false">ROUND(Q35/0.9691,0)</f>
        <v>0</v>
      </c>
      <c r="Q35" s="44" t="n">
        <v>0</v>
      </c>
      <c r="R35" s="45" t="n">
        <v>375</v>
      </c>
      <c r="S35" s="44" t="n">
        <f aca="false">ROUND(T35/0.99,0)</f>
        <v>0</v>
      </c>
      <c r="T35" s="44" t="n">
        <v>0</v>
      </c>
      <c r="U35" s="44" t="n">
        <f aca="false">Q35+T35+R35</f>
        <v>375</v>
      </c>
      <c r="V35" s="46" t="n">
        <f aca="false">V34</f>
        <v>375</v>
      </c>
      <c r="W35" s="15"/>
      <c r="X35" s="47" t="n">
        <f aca="false">ROUND(Y35/0.983,0)</f>
        <v>0</v>
      </c>
      <c r="Y35" s="48" t="n">
        <f aca="false">ROUND(Z35/0.99,0)</f>
        <v>0</v>
      </c>
      <c r="Z35" s="48" t="n">
        <f aca="false">ROUND(AA35/0.9825,0)</f>
        <v>0</v>
      </c>
      <c r="AA35" s="49" t="n">
        <v>0</v>
      </c>
      <c r="AB35" s="48" t="n">
        <f aca="false">ROUND(AC35/0.9905,0)</f>
        <v>0</v>
      </c>
      <c r="AC35" s="50" t="n">
        <v>0</v>
      </c>
      <c r="AD35" s="48" t="n">
        <f aca="false">X35+AB35</f>
        <v>0</v>
      </c>
      <c r="AE35" s="48" t="n">
        <f aca="false">Y35+AC35</f>
        <v>0</v>
      </c>
      <c r="AF35" s="48" t="n">
        <f aca="false">AF34</f>
        <v>769</v>
      </c>
      <c r="AG35" s="48" t="n">
        <f aca="false">Z35</f>
        <v>0</v>
      </c>
      <c r="AH35" s="48" t="n">
        <f aca="false">AH34</f>
        <v>761</v>
      </c>
      <c r="AI35" s="48" t="n">
        <f aca="false">AA35</f>
        <v>0</v>
      </c>
      <c r="AJ35" s="51" t="n">
        <f aca="false">AJ34</f>
        <v>761</v>
      </c>
      <c r="AK35" s="11"/>
      <c r="AL35" s="52" t="n">
        <f aca="false">H35+T35+AC35</f>
        <v>0</v>
      </c>
      <c r="AM35" s="53" t="n">
        <f aca="false">AM34</f>
        <v>-747</v>
      </c>
    </row>
    <row r="36" customFormat="false" ht="12.75" hidden="false" customHeight="false" outlineLevel="0" collapsed="false">
      <c r="A36" s="35" t="n">
        <f aca="false">A35+1</f>
        <v>36582</v>
      </c>
      <c r="B36" s="12" t="n">
        <v>1702</v>
      </c>
      <c r="C36" s="36" t="n">
        <v>0</v>
      </c>
      <c r="D36" s="3" t="n">
        <f aca="false">F36+Q36+AA36+I36+R36</f>
        <v>1808</v>
      </c>
      <c r="E36" s="37" t="n">
        <f aca="false">ROUND(F36/0.962,0)</f>
        <v>696</v>
      </c>
      <c r="F36" s="38" t="n">
        <f aca="false">670</f>
        <v>670</v>
      </c>
      <c r="G36" s="39" t="n">
        <f aca="false">ROUND(H36/0.984,0)</f>
        <v>0</v>
      </c>
      <c r="H36" s="39" t="n">
        <v>0</v>
      </c>
      <c r="I36" s="40" t="n">
        <f aca="false">763</f>
        <v>763</v>
      </c>
      <c r="J36" s="41" t="n">
        <f aca="false">ROUND(K36/0.984,0)</f>
        <v>0</v>
      </c>
      <c r="K36" s="41" t="n">
        <v>0</v>
      </c>
      <c r="L36" s="39" t="n">
        <f aca="false">E36+G36+J36</f>
        <v>696</v>
      </c>
      <c r="M36" s="39" t="n">
        <f aca="false">F36+H36+K36+I36</f>
        <v>1433</v>
      </c>
      <c r="N36" s="42" t="n">
        <f aca="false">N35</f>
        <v>1704</v>
      </c>
      <c r="O36" s="15"/>
      <c r="P36" s="43" t="n">
        <f aca="false">ROUND(Q36/0.9691,0)</f>
        <v>0</v>
      </c>
      <c r="Q36" s="44" t="n">
        <v>0</v>
      </c>
      <c r="R36" s="45" t="n">
        <v>375</v>
      </c>
      <c r="S36" s="44" t="n">
        <f aca="false">ROUND(T36/0.99,0)</f>
        <v>0</v>
      </c>
      <c r="T36" s="44" t="n">
        <v>0</v>
      </c>
      <c r="U36" s="44" t="n">
        <f aca="false">Q36+T36+R36</f>
        <v>375</v>
      </c>
      <c r="V36" s="46" t="n">
        <f aca="false">V35</f>
        <v>375</v>
      </c>
      <c r="W36" s="15"/>
      <c r="X36" s="47" t="n">
        <f aca="false">ROUND(Y36/0.983,0)</f>
        <v>0</v>
      </c>
      <c r="Y36" s="48" t="n">
        <f aca="false">ROUND(Z36/0.99,0)</f>
        <v>0</v>
      </c>
      <c r="Z36" s="48" t="n">
        <f aca="false">ROUND(AA36/0.9825,0)</f>
        <v>0</v>
      </c>
      <c r="AA36" s="49" t="n">
        <v>0</v>
      </c>
      <c r="AB36" s="48" t="n">
        <f aca="false">ROUND(AC36/0.9905,0)</f>
        <v>0</v>
      </c>
      <c r="AC36" s="50" t="n">
        <v>0</v>
      </c>
      <c r="AD36" s="48" t="n">
        <f aca="false">X36+AB36</f>
        <v>0</v>
      </c>
      <c r="AE36" s="48" t="n">
        <f aca="false">Y36+AC36</f>
        <v>0</v>
      </c>
      <c r="AF36" s="48" t="n">
        <f aca="false">AF35</f>
        <v>769</v>
      </c>
      <c r="AG36" s="48" t="n">
        <f aca="false">Z36</f>
        <v>0</v>
      </c>
      <c r="AH36" s="48" t="n">
        <f aca="false">AH35</f>
        <v>761</v>
      </c>
      <c r="AI36" s="48" t="n">
        <f aca="false">AA36</f>
        <v>0</v>
      </c>
      <c r="AJ36" s="51" t="n">
        <f aca="false">AJ35</f>
        <v>761</v>
      </c>
      <c r="AK36" s="11"/>
      <c r="AL36" s="52" t="n">
        <f aca="false">H36+T36+AC36</f>
        <v>0</v>
      </c>
      <c r="AM36" s="53" t="n">
        <f aca="false">AM35</f>
        <v>-747</v>
      </c>
    </row>
    <row r="37" customFormat="false" ht="12.75" hidden="false" customHeight="false" outlineLevel="0" collapsed="false">
      <c r="A37" s="35" t="n">
        <f aca="false">A36+1</f>
        <v>36583</v>
      </c>
      <c r="B37" s="12" t="n">
        <v>1766</v>
      </c>
      <c r="C37" s="36" t="n">
        <v>0</v>
      </c>
      <c r="D37" s="3" t="n">
        <f aca="false">F37+Q37+AA37+I37+R37</f>
        <v>1808</v>
      </c>
      <c r="E37" s="37" t="n">
        <f aca="false">ROUND(F37/0.962,0)</f>
        <v>696</v>
      </c>
      <c r="F37" s="38" t="n">
        <f aca="false">670</f>
        <v>670</v>
      </c>
      <c r="G37" s="39" t="n">
        <f aca="false">ROUND(H37/0.984,0)</f>
        <v>0</v>
      </c>
      <c r="H37" s="39" t="n">
        <v>0</v>
      </c>
      <c r="I37" s="40" t="n">
        <f aca="false">763</f>
        <v>763</v>
      </c>
      <c r="J37" s="41" t="n">
        <f aca="false">ROUND(K37/0.984,0)</f>
        <v>0</v>
      </c>
      <c r="K37" s="41" t="n">
        <v>0</v>
      </c>
      <c r="L37" s="39" t="n">
        <f aca="false">E37+G37+J37</f>
        <v>696</v>
      </c>
      <c r="M37" s="39" t="n">
        <f aca="false">F37+H37+K37+I37</f>
        <v>1433</v>
      </c>
      <c r="N37" s="42" t="n">
        <f aca="false">N36</f>
        <v>1704</v>
      </c>
      <c r="O37" s="15"/>
      <c r="P37" s="43" t="n">
        <f aca="false">ROUND(Q37/0.9691,0)</f>
        <v>0</v>
      </c>
      <c r="Q37" s="44" t="n">
        <v>0</v>
      </c>
      <c r="R37" s="45" t="n">
        <v>375</v>
      </c>
      <c r="S37" s="44" t="n">
        <f aca="false">ROUND(T37/0.99,0)</f>
        <v>0</v>
      </c>
      <c r="T37" s="44" t="n">
        <v>0</v>
      </c>
      <c r="U37" s="44" t="n">
        <f aca="false">Q37+T37+R37</f>
        <v>375</v>
      </c>
      <c r="V37" s="46" t="n">
        <f aca="false">V36</f>
        <v>375</v>
      </c>
      <c r="W37" s="15"/>
      <c r="X37" s="47" t="n">
        <f aca="false">ROUND(Y37/0.983,0)</f>
        <v>0</v>
      </c>
      <c r="Y37" s="48" t="n">
        <f aca="false">ROUND(Z37/0.99,0)</f>
        <v>0</v>
      </c>
      <c r="Z37" s="48" t="n">
        <f aca="false">ROUND(AA37/0.9825,0)</f>
        <v>0</v>
      </c>
      <c r="AA37" s="49" t="n">
        <v>0</v>
      </c>
      <c r="AB37" s="48" t="n">
        <f aca="false">ROUND(AC37/0.9905,0)</f>
        <v>0</v>
      </c>
      <c r="AC37" s="50" t="n">
        <v>0</v>
      </c>
      <c r="AD37" s="48" t="n">
        <f aca="false">X37+AB37</f>
        <v>0</v>
      </c>
      <c r="AE37" s="48" t="n">
        <f aca="false">Y37+AC37</f>
        <v>0</v>
      </c>
      <c r="AF37" s="48" t="n">
        <f aca="false">AF36</f>
        <v>769</v>
      </c>
      <c r="AG37" s="48" t="n">
        <f aca="false">Z37</f>
        <v>0</v>
      </c>
      <c r="AH37" s="48" t="n">
        <f aca="false">AH36</f>
        <v>761</v>
      </c>
      <c r="AI37" s="48" t="n">
        <f aca="false">AA37</f>
        <v>0</v>
      </c>
      <c r="AJ37" s="51" t="n">
        <f aca="false">AJ36</f>
        <v>761</v>
      </c>
      <c r="AK37" s="11"/>
      <c r="AL37" s="52" t="n">
        <f aca="false">H37+T37+AC37</f>
        <v>0</v>
      </c>
      <c r="AM37" s="53" t="n">
        <f aca="false">AM36</f>
        <v>-747</v>
      </c>
    </row>
    <row r="38" customFormat="false" ht="12.75" hidden="false" customHeight="false" outlineLevel="0" collapsed="false">
      <c r="A38" s="35" t="n">
        <f aca="false">A37+1</f>
        <v>36584</v>
      </c>
      <c r="B38" s="12" t="n">
        <v>1829</v>
      </c>
      <c r="C38" s="36" t="n">
        <v>0</v>
      </c>
      <c r="D38" s="3" t="n">
        <f aca="false">F38+Q38+AA38+I38+R38</f>
        <v>1808</v>
      </c>
      <c r="E38" s="37" t="n">
        <f aca="false">ROUND(F38/0.962,0)</f>
        <v>696</v>
      </c>
      <c r="F38" s="38" t="n">
        <f aca="false">670</f>
        <v>670</v>
      </c>
      <c r="G38" s="39" t="n">
        <f aca="false">ROUND(H38/0.984,0)</f>
        <v>0</v>
      </c>
      <c r="H38" s="39" t="n">
        <v>0</v>
      </c>
      <c r="I38" s="40" t="n">
        <f aca="false">763</f>
        <v>763</v>
      </c>
      <c r="J38" s="41" t="n">
        <f aca="false">ROUND(K38/0.984,0)</f>
        <v>0</v>
      </c>
      <c r="K38" s="41" t="n">
        <v>0</v>
      </c>
      <c r="L38" s="39" t="n">
        <f aca="false">E38+G38+J38</f>
        <v>696</v>
      </c>
      <c r="M38" s="39" t="n">
        <f aca="false">F38+H38+K38+I38</f>
        <v>1433</v>
      </c>
      <c r="N38" s="42" t="n">
        <f aca="false">N37</f>
        <v>1704</v>
      </c>
      <c r="O38" s="15"/>
      <c r="P38" s="43" t="n">
        <f aca="false">ROUND(Q38/0.9691,0)</f>
        <v>0</v>
      </c>
      <c r="Q38" s="44" t="n">
        <v>0</v>
      </c>
      <c r="R38" s="45" t="n">
        <v>375</v>
      </c>
      <c r="S38" s="44" t="n">
        <f aca="false">ROUND(T38/0.99,0)</f>
        <v>0</v>
      </c>
      <c r="T38" s="44" t="n">
        <v>0</v>
      </c>
      <c r="U38" s="44" t="n">
        <f aca="false">Q38+T38+R38</f>
        <v>375</v>
      </c>
      <c r="V38" s="46" t="n">
        <f aca="false">V37</f>
        <v>375</v>
      </c>
      <c r="W38" s="15"/>
      <c r="X38" s="47" t="n">
        <f aca="false">ROUND(Y38/0.983,0)</f>
        <v>0</v>
      </c>
      <c r="Y38" s="48" t="n">
        <f aca="false">ROUND(Z38/0.99,0)</f>
        <v>0</v>
      </c>
      <c r="Z38" s="48" t="n">
        <f aca="false">ROUND(AA38/0.9825,0)</f>
        <v>0</v>
      </c>
      <c r="AA38" s="49" t="n">
        <v>0</v>
      </c>
      <c r="AB38" s="48" t="n">
        <f aca="false">ROUND(AC38/0.9905,0)</f>
        <v>0</v>
      </c>
      <c r="AC38" s="50" t="n">
        <v>0</v>
      </c>
      <c r="AD38" s="48" t="n">
        <f aca="false">X38+AB38</f>
        <v>0</v>
      </c>
      <c r="AE38" s="48" t="n">
        <f aca="false">Y38+AC38</f>
        <v>0</v>
      </c>
      <c r="AF38" s="48" t="n">
        <f aca="false">AF37</f>
        <v>769</v>
      </c>
      <c r="AG38" s="48" t="n">
        <f aca="false">Z38</f>
        <v>0</v>
      </c>
      <c r="AH38" s="48" t="n">
        <f aca="false">AH37</f>
        <v>761</v>
      </c>
      <c r="AI38" s="48" t="n">
        <f aca="false">AA38</f>
        <v>0</v>
      </c>
      <c r="AJ38" s="51" t="n">
        <f aca="false">AJ37</f>
        <v>761</v>
      </c>
      <c r="AK38" s="11"/>
      <c r="AL38" s="52" t="n">
        <f aca="false">H38+T38+AC38</f>
        <v>0</v>
      </c>
      <c r="AM38" s="53" t="n">
        <f aca="false">AM37</f>
        <v>-747</v>
      </c>
    </row>
    <row r="39" customFormat="false" ht="12.75" hidden="false" customHeight="false" outlineLevel="0" collapsed="false">
      <c r="A39" s="35" t="n">
        <f aca="false">A38+1</f>
        <v>36585</v>
      </c>
      <c r="B39" s="12" t="n">
        <v>1829</v>
      </c>
      <c r="C39" s="36" t="n">
        <v>0</v>
      </c>
      <c r="D39" s="3" t="n">
        <f aca="false">F39+Q39+AA39+I39+R39</f>
        <v>1808</v>
      </c>
      <c r="E39" s="37" t="n">
        <f aca="false">ROUND(F39/0.962,0)</f>
        <v>696</v>
      </c>
      <c r="F39" s="38" t="n">
        <f aca="false">670</f>
        <v>670</v>
      </c>
      <c r="G39" s="39" t="n">
        <f aca="false">ROUND(H39/0.984,0)</f>
        <v>0</v>
      </c>
      <c r="H39" s="39" t="n">
        <v>0</v>
      </c>
      <c r="I39" s="40" t="n">
        <f aca="false">763</f>
        <v>763</v>
      </c>
      <c r="J39" s="41" t="n">
        <f aca="false">ROUND(K39/0.984,0)</f>
        <v>0</v>
      </c>
      <c r="K39" s="41" t="n">
        <v>0</v>
      </c>
      <c r="L39" s="39" t="n">
        <f aca="false">E39+G39+J39</f>
        <v>696</v>
      </c>
      <c r="M39" s="39" t="n">
        <f aca="false">F39+H39+K39+I39</f>
        <v>1433</v>
      </c>
      <c r="N39" s="42" t="n">
        <f aca="false">N38</f>
        <v>1704</v>
      </c>
      <c r="O39" s="15"/>
      <c r="P39" s="43" t="n">
        <f aca="false">ROUND(Q39/0.9691,0)</f>
        <v>0</v>
      </c>
      <c r="Q39" s="44" t="n">
        <v>0</v>
      </c>
      <c r="R39" s="45" t="n">
        <v>375</v>
      </c>
      <c r="S39" s="44" t="n">
        <f aca="false">ROUND(T39/0.99,0)</f>
        <v>0</v>
      </c>
      <c r="T39" s="44" t="n">
        <v>0</v>
      </c>
      <c r="U39" s="44" t="n">
        <f aca="false">Q39+T39+R39</f>
        <v>375</v>
      </c>
      <c r="V39" s="46" t="n">
        <f aca="false">V38</f>
        <v>375</v>
      </c>
      <c r="W39" s="15"/>
      <c r="X39" s="47" t="n">
        <f aca="false">ROUND(Y39/0.983,0)</f>
        <v>0</v>
      </c>
      <c r="Y39" s="48" t="n">
        <f aca="false">ROUND(Z39/0.99,0)</f>
        <v>0</v>
      </c>
      <c r="Z39" s="48" t="n">
        <f aca="false">ROUND(AA39/0.9825,0)</f>
        <v>0</v>
      </c>
      <c r="AA39" s="49" t="n">
        <v>0</v>
      </c>
      <c r="AB39" s="48" t="n">
        <f aca="false">ROUND(AC39/0.9905,0)</f>
        <v>0</v>
      </c>
      <c r="AC39" s="50" t="n">
        <v>0</v>
      </c>
      <c r="AD39" s="48" t="n">
        <f aca="false">X39+AB39</f>
        <v>0</v>
      </c>
      <c r="AE39" s="48" t="n">
        <f aca="false">Y39+AC39</f>
        <v>0</v>
      </c>
      <c r="AF39" s="48" t="n">
        <f aca="false">AF38</f>
        <v>769</v>
      </c>
      <c r="AG39" s="48" t="n">
        <f aca="false">Z39</f>
        <v>0</v>
      </c>
      <c r="AH39" s="48" t="n">
        <f aca="false">AH38</f>
        <v>761</v>
      </c>
      <c r="AI39" s="48" t="n">
        <f aca="false">AA39</f>
        <v>0</v>
      </c>
      <c r="AJ39" s="51" t="n">
        <f aca="false">AJ38</f>
        <v>761</v>
      </c>
      <c r="AK39" s="11"/>
      <c r="AL39" s="52" t="n">
        <f aca="false">H39+T39+AC39</f>
        <v>0</v>
      </c>
      <c r="AM39" s="53" t="n">
        <f aca="false">AM38</f>
        <v>-747</v>
      </c>
    </row>
    <row r="40" customFormat="false" ht="12.75" hidden="false" customHeight="false" outlineLevel="0" collapsed="false">
      <c r="A40" s="35"/>
      <c r="B40" s="12" t="n">
        <v>0</v>
      </c>
      <c r="C40" s="36" t="n">
        <v>0</v>
      </c>
      <c r="D40" s="3" t="n">
        <f aca="false">F40+Q40+AA40+I40+R40</f>
        <v>0</v>
      </c>
      <c r="E40" s="37" t="n">
        <f aca="false">ROUND(F40/0.962,0)</f>
        <v>0</v>
      </c>
      <c r="F40" s="38" t="n">
        <v>0</v>
      </c>
      <c r="G40" s="39" t="n">
        <f aca="false">ROUND(H40/0.984,0)</f>
        <v>0</v>
      </c>
      <c r="H40" s="39" t="n">
        <v>0</v>
      </c>
      <c r="I40" s="40" t="n">
        <v>0</v>
      </c>
      <c r="J40" s="41" t="n">
        <f aca="false">ROUND(K40/0.984,0)</f>
        <v>0</v>
      </c>
      <c r="K40" s="41" t="n">
        <v>0</v>
      </c>
      <c r="L40" s="39" t="n">
        <f aca="false">E40+G40+J40</f>
        <v>0</v>
      </c>
      <c r="M40" s="39" t="n">
        <f aca="false">F40+H40+K40+I40</f>
        <v>0</v>
      </c>
      <c r="N40" s="42" t="n">
        <v>0</v>
      </c>
      <c r="O40" s="15"/>
      <c r="P40" s="43" t="n">
        <f aca="false">ROUND(Q40/0.9691,0)</f>
        <v>0</v>
      </c>
      <c r="Q40" s="44" t="n">
        <v>0</v>
      </c>
      <c r="R40" s="45" t="n">
        <v>0</v>
      </c>
      <c r="S40" s="44" t="n">
        <f aca="false">ROUND(T40/0.99,0)</f>
        <v>0</v>
      </c>
      <c r="T40" s="44" t="n">
        <v>0</v>
      </c>
      <c r="U40" s="44" t="n">
        <f aca="false">Q40+T40+R40</f>
        <v>0</v>
      </c>
      <c r="V40" s="46" t="n">
        <v>0</v>
      </c>
      <c r="W40" s="15"/>
      <c r="X40" s="47" t="n">
        <f aca="false">ROUND(Y40/0.983,0)</f>
        <v>0</v>
      </c>
      <c r="Y40" s="48" t="n">
        <f aca="false">ROUND(Z40/0.99,0)</f>
        <v>0</v>
      </c>
      <c r="Z40" s="48" t="n">
        <f aca="false">ROUND(AA40/0.9825,0)</f>
        <v>0</v>
      </c>
      <c r="AA40" s="49" t="n">
        <v>0</v>
      </c>
      <c r="AB40" s="48" t="n">
        <f aca="false">ROUND(AC40/0.9905,0)</f>
        <v>0</v>
      </c>
      <c r="AC40" s="50" t="n">
        <v>0</v>
      </c>
      <c r="AD40" s="48" t="n">
        <f aca="false">X40+AB40</f>
        <v>0</v>
      </c>
      <c r="AE40" s="48" t="n">
        <f aca="false">Y40+AC40</f>
        <v>0</v>
      </c>
      <c r="AF40" s="48" t="n">
        <v>0</v>
      </c>
      <c r="AG40" s="48" t="n">
        <f aca="false">Z40</f>
        <v>0</v>
      </c>
      <c r="AH40" s="48" t="n">
        <v>0</v>
      </c>
      <c r="AI40" s="48" t="n">
        <f aca="false">AA40</f>
        <v>0</v>
      </c>
      <c r="AJ40" s="51" t="n">
        <v>0</v>
      </c>
      <c r="AK40" s="11"/>
      <c r="AL40" s="52" t="n">
        <f aca="false">H40+T40+AC40</f>
        <v>0</v>
      </c>
      <c r="AM40" s="53" t="n">
        <v>0</v>
      </c>
    </row>
    <row r="41" customFormat="false" ht="12.75" hidden="false" customHeight="false" outlineLevel="0" collapsed="false">
      <c r="A41" s="35"/>
      <c r="B41" s="12" t="n">
        <v>0</v>
      </c>
      <c r="C41" s="36" t="n">
        <v>0</v>
      </c>
      <c r="D41" s="3" t="n">
        <f aca="false">F41+Q41+AA41+I41+R41</f>
        <v>0</v>
      </c>
      <c r="E41" s="37" t="n">
        <f aca="false">ROUND(F41/0.962,0)</f>
        <v>0</v>
      </c>
      <c r="F41" s="38" t="n">
        <v>0</v>
      </c>
      <c r="G41" s="39" t="n">
        <f aca="false">ROUND(H41/0.984,0)</f>
        <v>0</v>
      </c>
      <c r="H41" s="39" t="n">
        <v>0</v>
      </c>
      <c r="I41" s="40" t="n">
        <v>0</v>
      </c>
      <c r="J41" s="41" t="n">
        <f aca="false">ROUND(K41/0.984,0)</f>
        <v>0</v>
      </c>
      <c r="K41" s="41" t="n">
        <v>0</v>
      </c>
      <c r="L41" s="39" t="n">
        <f aca="false">E41+G41+J41</f>
        <v>0</v>
      </c>
      <c r="M41" s="39" t="n">
        <f aca="false">F41+H41+K41+I41</f>
        <v>0</v>
      </c>
      <c r="N41" s="42" t="n">
        <v>0</v>
      </c>
      <c r="O41" s="15"/>
      <c r="P41" s="43" t="n">
        <f aca="false">ROUND(Q41/0.9691,0)</f>
        <v>0</v>
      </c>
      <c r="Q41" s="44" t="n">
        <v>0</v>
      </c>
      <c r="R41" s="45" t="n">
        <v>0</v>
      </c>
      <c r="S41" s="44" t="n">
        <f aca="false">ROUND(T41/0.99,0)</f>
        <v>0</v>
      </c>
      <c r="T41" s="44" t="n">
        <v>0</v>
      </c>
      <c r="U41" s="44" t="n">
        <f aca="false">Q41+T41+R41</f>
        <v>0</v>
      </c>
      <c r="V41" s="46" t="n">
        <v>0</v>
      </c>
      <c r="W41" s="15"/>
      <c r="X41" s="47" t="n">
        <f aca="false">ROUND(Y41/0.983,0)</f>
        <v>0</v>
      </c>
      <c r="Y41" s="48" t="n">
        <f aca="false">ROUND(Z41/0.99,0)</f>
        <v>0</v>
      </c>
      <c r="Z41" s="48" t="n">
        <f aca="false">ROUND(AA41/0.9825,0)</f>
        <v>0</v>
      </c>
      <c r="AA41" s="49" t="n">
        <v>0</v>
      </c>
      <c r="AB41" s="48" t="n">
        <f aca="false">ROUND(AC41/0.9905,0)</f>
        <v>0</v>
      </c>
      <c r="AC41" s="50" t="n">
        <v>0</v>
      </c>
      <c r="AD41" s="48" t="n">
        <f aca="false">X41+AB41</f>
        <v>0</v>
      </c>
      <c r="AE41" s="48" t="n">
        <f aca="false">Y41+AC41</f>
        <v>0</v>
      </c>
      <c r="AF41" s="48" t="n">
        <f aca="false">AF40</f>
        <v>0</v>
      </c>
      <c r="AG41" s="48" t="n">
        <f aca="false">Z41</f>
        <v>0</v>
      </c>
      <c r="AH41" s="48" t="n">
        <f aca="false">AH40</f>
        <v>0</v>
      </c>
      <c r="AI41" s="48" t="n">
        <f aca="false">AA41</f>
        <v>0</v>
      </c>
      <c r="AJ41" s="51" t="n">
        <f aca="false">AJ40</f>
        <v>0</v>
      </c>
      <c r="AK41" s="11"/>
      <c r="AL41" s="52" t="n">
        <f aca="false">H41+T41+AC41</f>
        <v>0</v>
      </c>
      <c r="AM41" s="53" t="n">
        <f aca="false">AM40</f>
        <v>0</v>
      </c>
    </row>
    <row r="42" customFormat="false" ht="12.75" hidden="false" customHeight="false" outlineLevel="0" collapsed="false">
      <c r="A42" s="11"/>
      <c r="B42" s="12"/>
      <c r="E42" s="12"/>
      <c r="N42" s="14"/>
      <c r="O42" s="15"/>
      <c r="P42" s="12"/>
      <c r="V42" s="14"/>
      <c r="W42" s="15"/>
      <c r="X42" s="12"/>
      <c r="AJ42" s="14"/>
      <c r="AK42" s="11"/>
      <c r="AL42" s="17"/>
      <c r="AM42" s="14"/>
    </row>
    <row r="43" customFormat="false" ht="12.75" hidden="false" customHeight="false" outlineLevel="0" collapsed="false">
      <c r="A43" s="56" t="s">
        <v>10</v>
      </c>
      <c r="B43" s="57" t="n">
        <f aca="false">SUM(B11:B42)</f>
        <v>51178</v>
      </c>
      <c r="C43" s="58" t="n">
        <f aca="false">SUM(C11:C42)</f>
        <v>23269</v>
      </c>
      <c r="D43" s="59" t="n">
        <f aca="false">SUM(D11:D42)</f>
        <v>50389</v>
      </c>
      <c r="E43" s="57"/>
      <c r="F43" s="58" t="n">
        <f aca="false">SUM(F11:F42)</f>
        <v>18547</v>
      </c>
      <c r="G43" s="58"/>
      <c r="H43" s="58" t="n">
        <f aca="false">SUM(H11:H42)</f>
        <v>0</v>
      </c>
      <c r="I43" s="60" t="n">
        <f aca="false">SUM(I11:I42)</f>
        <v>20967</v>
      </c>
      <c r="J43" s="58"/>
      <c r="K43" s="58" t="n">
        <f aca="false">SUM(K11:K42)</f>
        <v>0</v>
      </c>
      <c r="L43" s="58" t="n">
        <f aca="false">SUM(L11:L42)</f>
        <v>19268</v>
      </c>
      <c r="M43" s="58" t="n">
        <f aca="false">SUM(M11:M42)</f>
        <v>39514</v>
      </c>
      <c r="N43" s="59" t="n">
        <f aca="false">SUM(N11:N42)</f>
        <v>49416</v>
      </c>
      <c r="O43" s="61"/>
      <c r="P43" s="57"/>
      <c r="Q43" s="58" t="n">
        <f aca="false">SUM(Q11:Q42)</f>
        <v>0</v>
      </c>
      <c r="R43" s="58" t="n">
        <f aca="false">SUM(R11:R42)</f>
        <v>10875</v>
      </c>
      <c r="S43" s="58"/>
      <c r="T43" s="58" t="n">
        <f aca="false">SUM(T11:T42)</f>
        <v>0</v>
      </c>
      <c r="U43" s="58" t="n">
        <f aca="false">SUM(U11:U42)</f>
        <v>10875</v>
      </c>
      <c r="V43" s="59" t="n">
        <f aca="false">SUM(V11:V42)</f>
        <v>10875</v>
      </c>
      <c r="W43" s="61"/>
      <c r="X43" s="57" t="n">
        <f aca="false">SUM(X11:X42)</f>
        <v>0</v>
      </c>
      <c r="Y43" s="58" t="n">
        <f aca="false">SUM(Y11:Y42)</f>
        <v>0</v>
      </c>
      <c r="Z43" s="58" t="n">
        <f aca="false">SUM(Z11:Z42)</f>
        <v>0</v>
      </c>
      <c r="AA43" s="58" t="n">
        <f aca="false">SUM(AA11:AA42)</f>
        <v>0</v>
      </c>
      <c r="AB43" s="58"/>
      <c r="AC43" s="58" t="n">
        <f aca="false">SUM(AC11:AC42)</f>
        <v>0</v>
      </c>
      <c r="AD43" s="58" t="n">
        <f aca="false">SUM(AD11:AD42)</f>
        <v>0</v>
      </c>
      <c r="AE43" s="58" t="n">
        <f aca="false">SUM(AE11:AE42)</f>
        <v>0</v>
      </c>
      <c r="AF43" s="58" t="n">
        <f aca="false">SUM(AF11:AF42)</f>
        <v>22301</v>
      </c>
      <c r="AG43" s="58" t="n">
        <f aca="false">SUM(AG11:AG42)</f>
        <v>0</v>
      </c>
      <c r="AH43" s="58" t="n">
        <f aca="false">SUM(AH11:AH42)</f>
        <v>22069</v>
      </c>
      <c r="AI43" s="58" t="n">
        <f aca="false">SUM(AI11:AI41)</f>
        <v>0</v>
      </c>
      <c r="AJ43" s="59" t="n">
        <f aca="false">SUM(AJ11:AJ41)</f>
        <v>22069</v>
      </c>
      <c r="AK43" s="56"/>
      <c r="AL43" s="62" t="n">
        <f aca="false">SUM(AL11:AL42)</f>
        <v>0</v>
      </c>
      <c r="AM43" s="59" t="n">
        <f aca="false">SUM(AM11:AM42)</f>
        <v>-21663</v>
      </c>
    </row>
    <row r="44" customFormat="false" ht="12.75" hidden="false" customHeight="false" outlineLevel="0" collapsed="false">
      <c r="G44" s="16" t="s">
        <v>33</v>
      </c>
      <c r="H44" s="63" t="n">
        <f aca="false">H43*0.9787</f>
        <v>0</v>
      </c>
      <c r="I44" s="64" t="n">
        <f aca="false">I43/0.962</f>
        <v>21795.2182952183</v>
      </c>
      <c r="S44" s="16" t="s">
        <v>33</v>
      </c>
      <c r="T44" s="63" t="n">
        <f aca="false">T43*0.9787</f>
        <v>0</v>
      </c>
      <c r="AB44" s="16" t="s">
        <v>33</v>
      </c>
      <c r="AC44" s="63" t="n">
        <f aca="false">AC43*0.9787</f>
        <v>0</v>
      </c>
    </row>
    <row r="45" customFormat="false" ht="13.5" hidden="false" customHeight="false" outlineLevel="0" collapsed="false">
      <c r="R45" s="63" t="n">
        <f aca="false">R43/0.969</f>
        <v>11222.9102167183</v>
      </c>
    </row>
    <row r="46" customFormat="false" ht="13.5" hidden="false" customHeight="false" outlineLevel="0" collapsed="false">
      <c r="C46" s="65" t="s">
        <v>34</v>
      </c>
      <c r="D46" s="66"/>
      <c r="E46" s="66"/>
      <c r="F46" s="67" t="n">
        <v>36557</v>
      </c>
      <c r="G46" s="68" t="n">
        <v>36585</v>
      </c>
    </row>
    <row r="47" customFormat="false" ht="12.75" hidden="false" customHeight="false" outlineLevel="0" collapsed="false">
      <c r="C47" s="69"/>
      <c r="G47" s="70"/>
    </row>
    <row r="48" customFormat="false" ht="12.75" hidden="false" customHeight="false" outlineLevel="0" collapsed="false">
      <c r="C48" s="71"/>
      <c r="D48" s="16"/>
      <c r="E48" s="16" t="s">
        <v>35</v>
      </c>
      <c r="F48" s="63" t="n">
        <v>30440</v>
      </c>
      <c r="G48" s="72" t="n">
        <f aca="false">(F48+H44)-I44</f>
        <v>8644.7817047817</v>
      </c>
    </row>
    <row r="49" customFormat="false" ht="12.75" hidden="false" customHeight="false" outlineLevel="0" collapsed="false">
      <c r="C49" s="69"/>
      <c r="G49" s="70"/>
    </row>
    <row r="50" customFormat="false" ht="12.75" hidden="false" customHeight="false" outlineLevel="0" collapsed="false">
      <c r="C50" s="71"/>
      <c r="D50" s="16"/>
      <c r="E50" s="16" t="s">
        <v>36</v>
      </c>
      <c r="F50" s="63" t="n">
        <v>38824</v>
      </c>
      <c r="G50" s="72" t="n">
        <f aca="false">F50+(T44+AC44)-R45</f>
        <v>27601.0897832817</v>
      </c>
    </row>
    <row r="51" customFormat="false" ht="13.5" hidden="false" customHeight="false" outlineLevel="0" collapsed="false">
      <c r="C51" s="71"/>
      <c r="D51" s="16"/>
      <c r="E51" s="16"/>
      <c r="F51" s="73"/>
      <c r="G51" s="74"/>
    </row>
    <row r="52" customFormat="false" ht="13.5" hidden="false" customHeight="false" outlineLevel="0" collapsed="false">
      <c r="C52" s="75"/>
      <c r="D52" s="76"/>
      <c r="E52" s="77" t="s">
        <v>37</v>
      </c>
      <c r="F52" s="78" t="n">
        <f aca="false">SUM(F48:F51)</f>
        <v>69264</v>
      </c>
      <c r="G52" s="79" t="n">
        <f aca="false">SUM(G48:G51)</f>
        <v>36245.8714880634</v>
      </c>
    </row>
    <row r="53" customFormat="false" ht="13.5" hidden="false" customHeight="false" outlineLevel="0" collapsed="false">
      <c r="E53" s="16" t="s">
        <v>38</v>
      </c>
      <c r="F53" s="1" t="n">
        <f aca="false">F52-H53</f>
        <v>58052</v>
      </c>
      <c r="H53" s="1" t="n">
        <v>11212</v>
      </c>
    </row>
    <row r="54" customFormat="false" ht="12.75" hidden="false" customHeight="false" outlineLevel="0" collapsed="false">
      <c r="E54" s="16" t="s">
        <v>39</v>
      </c>
      <c r="F54" s="1" t="n">
        <f aca="false">F52-H54</f>
        <v>35627</v>
      </c>
      <c r="H54" s="1" t="n">
        <v>33637</v>
      </c>
    </row>
    <row r="55" customFormat="false" ht="12.75" hidden="false" customHeight="false" outlineLevel="0" collapsed="false">
      <c r="C55" s="1" t="s">
        <v>40</v>
      </c>
      <c r="F55" s="1" t="n">
        <f aca="false">G52-F53</f>
        <v>-21806.1285119366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9" topLeftCell="B22" activePane="bottomRight" state="frozen"/>
      <selection pane="topLeft" activeCell="A1" activeCellId="0" sqref="A1"/>
      <selection pane="topRight" activeCell="B1" activeCellId="0" sqref="B1"/>
      <selection pane="bottomLeft" activeCell="A22" activeCellId="0" sqref="A22"/>
      <selection pane="bottomRight" activeCell="H44" activeCellId="0" sqref="H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41"/>
    <col collapsed="false" customWidth="true" hidden="false" outlineLevel="0" max="2" min="2" style="1" width="9.99"/>
    <col collapsed="false" customWidth="true" hidden="false" outlineLevel="0" max="3" min="3" style="1" width="10.56"/>
    <col collapsed="false" customWidth="true" hidden="false" outlineLevel="0" max="4" min="4" style="1" width="10.28"/>
    <col collapsed="false" customWidth="true" hidden="false" outlineLevel="0" max="5" min="5" style="1" width="7.85"/>
    <col collapsed="false" customWidth="true" hidden="false" outlineLevel="0" max="6" min="6" style="1" width="9.99"/>
    <col collapsed="false" customWidth="true" hidden="false" outlineLevel="0" max="7" min="7" style="1" width="11.56"/>
    <col collapsed="false" customWidth="true" hidden="false" outlineLevel="0" max="8" min="8" style="1" width="9.99"/>
    <col collapsed="false" customWidth="true" hidden="false" outlineLevel="0" max="10" min="9" style="1" width="7.85"/>
    <col collapsed="false" customWidth="true" hidden="false" outlineLevel="0" max="11" min="11" style="1" width="9.7"/>
    <col collapsed="false" customWidth="true" hidden="false" outlineLevel="0" max="12" min="12" style="1" width="9.99"/>
    <col collapsed="false" customWidth="true" hidden="false" outlineLevel="0" max="13" min="13" style="1" width="10.28"/>
    <col collapsed="false" customWidth="true" hidden="false" outlineLevel="0" max="14" min="14" style="1" width="0.99"/>
    <col collapsed="false" customWidth="true" hidden="false" outlineLevel="0" max="20" min="15" style="1" width="7.85"/>
    <col collapsed="false" customWidth="true" hidden="false" outlineLevel="0" max="21" min="21" style="1" width="0.85"/>
    <col collapsed="false" customWidth="true" hidden="false" outlineLevel="0" max="29" min="22" style="1" width="7.85"/>
    <col collapsed="false" customWidth="true" hidden="false" outlineLevel="0" max="30" min="30" style="1" width="10.56"/>
    <col collapsed="false" customWidth="true" hidden="false" outlineLevel="0" max="31" min="31" style="1" width="7.85"/>
    <col collapsed="false" customWidth="true" hidden="false" outlineLevel="0" max="32" min="32" style="1" width="11.28"/>
    <col collapsed="false" customWidth="true" hidden="false" outlineLevel="0" max="33" min="33" style="1" width="8.56"/>
    <col collapsed="false" customWidth="true" hidden="false" outlineLevel="0" max="34" min="34" style="1" width="11.42"/>
    <col collapsed="false" customWidth="true" hidden="false" outlineLevel="0" max="35" min="35" style="0" width="1.28"/>
    <col collapsed="false" customWidth="true" hidden="false" outlineLevel="0" max="36" min="36" style="0" width="10.13"/>
    <col collapsed="false" customWidth="true" hidden="false" outlineLevel="0" max="37" min="37" style="1" width="10.56"/>
  </cols>
  <sheetData>
    <row r="1" customFormat="false" ht="15.75" hidden="false" customHeight="false" outlineLevel="0" collapsed="false">
      <c r="A1" s="80" t="s">
        <v>75</v>
      </c>
    </row>
    <row r="4" customFormat="false" ht="12.75" hidden="false" customHeight="false" outlineLevel="0" collapsed="false">
      <c r="A4" s="4"/>
      <c r="B4" s="5" t="s">
        <v>1</v>
      </c>
      <c r="C4" s="6"/>
      <c r="D4" s="6"/>
      <c r="E4" s="5" t="s">
        <v>2</v>
      </c>
      <c r="F4" s="6"/>
      <c r="G4" s="6"/>
      <c r="H4" s="6"/>
      <c r="I4" s="6"/>
      <c r="J4" s="6"/>
      <c r="K4" s="6"/>
      <c r="L4" s="6"/>
      <c r="M4" s="7"/>
      <c r="N4" s="8"/>
      <c r="O4" s="5" t="s">
        <v>3</v>
      </c>
      <c r="P4" s="6"/>
      <c r="Q4" s="6"/>
      <c r="R4" s="6"/>
      <c r="S4" s="6"/>
      <c r="T4" s="7"/>
      <c r="U4" s="8"/>
      <c r="V4" s="5" t="s">
        <v>4</v>
      </c>
      <c r="W4" s="9"/>
      <c r="X4" s="9"/>
      <c r="Y4" s="6"/>
      <c r="Z4" s="6"/>
      <c r="AA4" s="6"/>
      <c r="AB4" s="6"/>
      <c r="AC4" s="6"/>
      <c r="AD4" s="6"/>
      <c r="AE4" s="6"/>
      <c r="AF4" s="6"/>
      <c r="AG4" s="6"/>
      <c r="AH4" s="7"/>
      <c r="AI4" s="4"/>
      <c r="AJ4" s="10" t="s">
        <v>5</v>
      </c>
      <c r="AK4" s="7"/>
    </row>
    <row r="5" customFormat="false" ht="12.75" hidden="false" customHeight="false" outlineLevel="0" collapsed="false">
      <c r="A5" s="11"/>
      <c r="B5" s="12"/>
      <c r="E5" s="12" t="s">
        <v>59</v>
      </c>
      <c r="G5" s="1" t="s">
        <v>60</v>
      </c>
      <c r="M5" s="14"/>
      <c r="N5" s="15"/>
      <c r="O5" s="12" t="s">
        <v>61</v>
      </c>
      <c r="Q5" s="1" t="s">
        <v>62</v>
      </c>
      <c r="T5" s="14"/>
      <c r="U5" s="15"/>
      <c r="V5" s="12" t="s">
        <v>63</v>
      </c>
      <c r="AD5" s="1" t="s">
        <v>62</v>
      </c>
      <c r="AH5" s="14"/>
      <c r="AI5" s="11"/>
      <c r="AJ5" s="17"/>
      <c r="AK5" s="14"/>
    </row>
    <row r="6" customFormat="false" ht="12.75" hidden="false" customHeight="false" outlineLevel="0" collapsed="false">
      <c r="A6" s="11"/>
      <c r="B6" s="12"/>
      <c r="E6" s="12"/>
      <c r="M6" s="14"/>
      <c r="N6" s="15"/>
      <c r="O6" s="12"/>
      <c r="T6" s="14"/>
      <c r="U6" s="15"/>
      <c r="V6" s="12"/>
      <c r="AH6" s="14"/>
      <c r="AI6" s="11"/>
      <c r="AJ6" s="17"/>
      <c r="AK6" s="14"/>
    </row>
    <row r="7" customFormat="false" ht="12.75" hidden="false" customHeight="false" outlineLevel="0" collapsed="false">
      <c r="A7" s="20"/>
      <c r="B7" s="21"/>
      <c r="C7" s="19"/>
      <c r="D7" s="22" t="s">
        <v>10</v>
      </c>
      <c r="E7" s="12"/>
      <c r="F7" s="19"/>
      <c r="G7" s="19"/>
      <c r="H7" s="19" t="s">
        <v>11</v>
      </c>
      <c r="I7" s="19"/>
      <c r="J7" s="19" t="s">
        <v>11</v>
      </c>
      <c r="K7" s="19" t="s">
        <v>10</v>
      </c>
      <c r="L7" s="19"/>
      <c r="M7" s="23"/>
      <c r="N7" s="24"/>
      <c r="O7" s="12"/>
      <c r="P7" s="19"/>
      <c r="Q7" s="19"/>
      <c r="R7" s="19"/>
      <c r="S7" s="19"/>
      <c r="T7" s="23"/>
      <c r="U7" s="24"/>
      <c r="V7" s="12"/>
      <c r="W7" s="19" t="s">
        <v>11</v>
      </c>
      <c r="X7" s="19" t="s">
        <v>11</v>
      </c>
      <c r="Y7" s="19"/>
      <c r="Z7" s="19"/>
      <c r="AA7" s="19"/>
      <c r="AB7" s="19" t="s">
        <v>10</v>
      </c>
      <c r="AC7" s="19" t="s">
        <v>13</v>
      </c>
      <c r="AD7" s="19" t="s">
        <v>13</v>
      </c>
      <c r="AE7" s="19" t="s">
        <v>14</v>
      </c>
      <c r="AF7" s="19" t="s">
        <v>14</v>
      </c>
      <c r="AG7" s="19" t="s">
        <v>2</v>
      </c>
      <c r="AH7" s="23" t="s">
        <v>2</v>
      </c>
      <c r="AI7" s="20"/>
      <c r="AJ7" s="25"/>
      <c r="AK7" s="23"/>
    </row>
    <row r="8" customFormat="false" ht="12.75" hidden="false" customHeight="false" outlineLevel="0" collapsed="false">
      <c r="A8" s="20"/>
      <c r="B8" s="21"/>
      <c r="C8" s="19"/>
      <c r="D8" s="22" t="s">
        <v>11</v>
      </c>
      <c r="E8" s="21" t="s">
        <v>16</v>
      </c>
      <c r="F8" s="19" t="s">
        <v>11</v>
      </c>
      <c r="G8" s="19" t="s">
        <v>16</v>
      </c>
      <c r="H8" s="19" t="s">
        <v>17</v>
      </c>
      <c r="I8" s="19" t="s">
        <v>16</v>
      </c>
      <c r="J8" s="19" t="s">
        <v>18</v>
      </c>
      <c r="K8" s="19" t="s">
        <v>16</v>
      </c>
      <c r="L8" s="19" t="s">
        <v>19</v>
      </c>
      <c r="M8" s="23" t="s">
        <v>19</v>
      </c>
      <c r="N8" s="24"/>
      <c r="O8" s="21" t="s">
        <v>16</v>
      </c>
      <c r="P8" s="19" t="s">
        <v>11</v>
      </c>
      <c r="Q8" s="19" t="s">
        <v>16</v>
      </c>
      <c r="R8" s="19" t="s">
        <v>11</v>
      </c>
      <c r="S8" s="19" t="s">
        <v>19</v>
      </c>
      <c r="T8" s="23" t="s">
        <v>19</v>
      </c>
      <c r="U8" s="24"/>
      <c r="V8" s="21" t="s">
        <v>16</v>
      </c>
      <c r="W8" s="19" t="s">
        <v>20</v>
      </c>
      <c r="X8" s="19" t="s">
        <v>20</v>
      </c>
      <c r="Y8" s="19" t="s">
        <v>11</v>
      </c>
      <c r="Z8" s="19" t="s">
        <v>16</v>
      </c>
      <c r="AA8" s="19" t="s">
        <v>11</v>
      </c>
      <c r="AB8" s="19" t="s">
        <v>16</v>
      </c>
      <c r="AC8" s="19" t="s">
        <v>19</v>
      </c>
      <c r="AD8" s="19" t="s">
        <v>19</v>
      </c>
      <c r="AE8" s="19" t="s">
        <v>19</v>
      </c>
      <c r="AF8" s="19" t="s">
        <v>19</v>
      </c>
      <c r="AG8" s="19" t="s">
        <v>19</v>
      </c>
      <c r="AH8" s="19" t="s">
        <v>19</v>
      </c>
      <c r="AI8" s="20"/>
      <c r="AJ8" s="25" t="s">
        <v>21</v>
      </c>
      <c r="AK8" s="23" t="s">
        <v>21</v>
      </c>
    </row>
    <row r="9" customFormat="false" ht="12.75" hidden="false" customHeight="false" outlineLevel="0" collapsed="false">
      <c r="A9" s="26" t="s">
        <v>22</v>
      </c>
      <c r="B9" s="27" t="s">
        <v>23</v>
      </c>
      <c r="C9" s="28" t="s">
        <v>24</v>
      </c>
      <c r="D9" s="29" t="s">
        <v>17</v>
      </c>
      <c r="E9" s="27" t="s">
        <v>25</v>
      </c>
      <c r="F9" s="28" t="s">
        <v>17</v>
      </c>
      <c r="G9" s="28" t="s">
        <v>25</v>
      </c>
      <c r="H9" s="28" t="s">
        <v>26</v>
      </c>
      <c r="I9" s="28" t="s">
        <v>25</v>
      </c>
      <c r="J9" s="28" t="s">
        <v>26</v>
      </c>
      <c r="K9" s="28" t="s">
        <v>25</v>
      </c>
      <c r="L9" s="28" t="s">
        <v>28</v>
      </c>
      <c r="M9" s="30" t="s">
        <v>29</v>
      </c>
      <c r="N9" s="24"/>
      <c r="O9" s="27" t="s">
        <v>30</v>
      </c>
      <c r="P9" s="28" t="s">
        <v>17</v>
      </c>
      <c r="Q9" s="28" t="s">
        <v>30</v>
      </c>
      <c r="R9" s="28" t="s">
        <v>31</v>
      </c>
      <c r="S9" s="28" t="s">
        <v>28</v>
      </c>
      <c r="T9" s="30" t="s">
        <v>29</v>
      </c>
      <c r="U9" s="24"/>
      <c r="V9" s="27" t="s">
        <v>32</v>
      </c>
      <c r="W9" s="28" t="s">
        <v>14</v>
      </c>
      <c r="X9" s="28" t="s">
        <v>2</v>
      </c>
      <c r="Y9" s="28" t="s">
        <v>17</v>
      </c>
      <c r="Z9" s="28" t="s">
        <v>32</v>
      </c>
      <c r="AA9" s="28" t="s">
        <v>31</v>
      </c>
      <c r="AB9" s="28" t="s">
        <v>32</v>
      </c>
      <c r="AC9" s="28" t="s">
        <v>28</v>
      </c>
      <c r="AD9" s="28" t="s">
        <v>29</v>
      </c>
      <c r="AE9" s="28" t="s">
        <v>28</v>
      </c>
      <c r="AF9" s="28" t="s">
        <v>29</v>
      </c>
      <c r="AG9" s="28" t="s">
        <v>28</v>
      </c>
      <c r="AH9" s="28" t="s">
        <v>29</v>
      </c>
      <c r="AI9" s="20"/>
      <c r="AJ9" s="31" t="s">
        <v>28</v>
      </c>
      <c r="AK9" s="30" t="s">
        <v>29</v>
      </c>
    </row>
    <row r="10" customFormat="false" ht="12.75" hidden="false" customHeight="false" outlineLevel="0" collapsed="false">
      <c r="A10" s="11"/>
      <c r="B10" s="33"/>
      <c r="C10" s="6"/>
      <c r="D10" s="3"/>
      <c r="E10" s="81"/>
      <c r="F10" s="82"/>
      <c r="G10" s="82"/>
      <c r="H10" s="82"/>
      <c r="I10" s="83"/>
      <c r="J10" s="83"/>
      <c r="K10" s="82"/>
      <c r="L10" s="82"/>
      <c r="M10" s="84"/>
      <c r="N10" s="15"/>
      <c r="O10" s="43"/>
      <c r="P10" s="44"/>
      <c r="Q10" s="44"/>
      <c r="R10" s="44"/>
      <c r="S10" s="44"/>
      <c r="T10" s="46"/>
      <c r="U10" s="15"/>
      <c r="V10" s="47"/>
      <c r="W10" s="48"/>
      <c r="X10" s="48"/>
      <c r="Y10" s="49"/>
      <c r="Z10" s="48"/>
      <c r="AA10" s="50"/>
      <c r="AB10" s="48"/>
      <c r="AC10" s="48"/>
      <c r="AD10" s="48"/>
      <c r="AE10" s="48"/>
      <c r="AF10" s="48"/>
      <c r="AG10" s="48"/>
      <c r="AH10" s="51"/>
      <c r="AI10" s="11"/>
      <c r="AJ10" s="17"/>
      <c r="AK10" s="14"/>
    </row>
    <row r="11" customFormat="false" ht="12.75" hidden="false" customHeight="false" outlineLevel="0" collapsed="false">
      <c r="A11" s="35" t="n">
        <v>36342</v>
      </c>
      <c r="B11" s="12" t="n">
        <v>550</v>
      </c>
      <c r="C11" s="36" t="n">
        <v>550</v>
      </c>
      <c r="D11" s="3" t="n">
        <f aca="false">F11+P11+Y11</f>
        <v>550</v>
      </c>
      <c r="E11" s="37" t="n">
        <f aca="false">ROUND(F11/0.962,0)</f>
        <v>572</v>
      </c>
      <c r="F11" s="85" t="n">
        <v>550</v>
      </c>
      <c r="G11" s="39" t="n">
        <f aca="false">ROUND(H11/0.984,0)</f>
        <v>744</v>
      </c>
      <c r="H11" s="39" t="n">
        <v>732</v>
      </c>
      <c r="I11" s="41" t="n">
        <f aca="false">ROUND(J11/0.984,0)</f>
        <v>0</v>
      </c>
      <c r="J11" s="41" t="n">
        <v>0</v>
      </c>
      <c r="K11" s="39" t="n">
        <f aca="false">E11+G11+I11</f>
        <v>1316</v>
      </c>
      <c r="L11" s="39" t="n">
        <f aca="false">F11+H11+J11</f>
        <v>1282</v>
      </c>
      <c r="M11" s="42" t="n">
        <v>1284</v>
      </c>
      <c r="N11" s="15"/>
      <c r="O11" s="43" t="n">
        <f aca="false">ROUND(P11/0.9737,0)</f>
        <v>0</v>
      </c>
      <c r="P11" s="44" t="n">
        <v>0</v>
      </c>
      <c r="Q11" s="44" t="n">
        <f aca="false">ROUND(R11/0.99,0)</f>
        <v>260</v>
      </c>
      <c r="R11" s="44" t="n">
        <v>257</v>
      </c>
      <c r="S11" s="44" t="n">
        <f aca="false">P11+R11</f>
        <v>257</v>
      </c>
      <c r="T11" s="46" t="n">
        <v>282</v>
      </c>
      <c r="U11" s="15"/>
      <c r="V11" s="47" t="n">
        <f aca="false">ROUND(W11/0.983,0)</f>
        <v>0</v>
      </c>
      <c r="W11" s="48" t="n">
        <f aca="false">ROUND(X11/0.99,0)</f>
        <v>0</v>
      </c>
      <c r="X11" s="48" t="n">
        <f aca="false">ROUND(Y11/0.9809,0)</f>
        <v>0</v>
      </c>
      <c r="Y11" s="49" t="n">
        <v>0</v>
      </c>
      <c r="Z11" s="48" t="n">
        <f aca="false">ROUND(AA11/0.9905,0)</f>
        <v>0</v>
      </c>
      <c r="AA11" s="50" t="n">
        <v>0</v>
      </c>
      <c r="AB11" s="48" t="n">
        <f aca="false">V11+Z11</f>
        <v>0</v>
      </c>
      <c r="AC11" s="48" t="n">
        <f aca="false">W11+AA11</f>
        <v>0</v>
      </c>
      <c r="AD11" s="48" t="n">
        <v>579</v>
      </c>
      <c r="AE11" s="48" t="n">
        <f aca="false">X11</f>
        <v>0</v>
      </c>
      <c r="AF11" s="48" t="n">
        <v>573</v>
      </c>
      <c r="AG11" s="48" t="n">
        <f aca="false">Y11</f>
        <v>0</v>
      </c>
      <c r="AH11" s="51" t="n">
        <v>573</v>
      </c>
      <c r="AI11" s="11"/>
      <c r="AJ11" s="52" t="n">
        <f aca="false">H11+R11+AA11</f>
        <v>989</v>
      </c>
      <c r="AK11" s="53" t="n">
        <v>1092</v>
      </c>
    </row>
    <row r="12" customFormat="false" ht="12.75" hidden="false" customHeight="false" outlineLevel="0" collapsed="false">
      <c r="A12" s="35" t="n">
        <f aca="false">A11+1</f>
        <v>36343</v>
      </c>
      <c r="B12" s="12" t="n">
        <v>489</v>
      </c>
      <c r="C12" s="36" t="n">
        <v>489</v>
      </c>
      <c r="D12" s="3" t="n">
        <f aca="false">F12+P12+Y12</f>
        <v>489</v>
      </c>
      <c r="E12" s="37" t="n">
        <f aca="false">ROUND(F12/0.962,0)</f>
        <v>508</v>
      </c>
      <c r="F12" s="85" t="n">
        <v>489</v>
      </c>
      <c r="G12" s="39" t="n">
        <f aca="false">ROUND(H12/0.984,0)</f>
        <v>807</v>
      </c>
      <c r="H12" s="39" t="n">
        <v>794</v>
      </c>
      <c r="I12" s="41" t="n">
        <f aca="false">ROUND(J12/0.984,0)</f>
        <v>0</v>
      </c>
      <c r="J12" s="41" t="n">
        <v>0</v>
      </c>
      <c r="K12" s="39" t="n">
        <f aca="false">E12+G12+I12</f>
        <v>1315</v>
      </c>
      <c r="L12" s="39" t="n">
        <f aca="false">F12+H12+J12</f>
        <v>1283</v>
      </c>
      <c r="M12" s="42" t="n">
        <f aca="false">M11</f>
        <v>1284</v>
      </c>
      <c r="N12" s="15"/>
      <c r="O12" s="43" t="n">
        <f aca="false">ROUND(P12/0.9737,0)</f>
        <v>0</v>
      </c>
      <c r="P12" s="44" t="n">
        <v>0</v>
      </c>
      <c r="Q12" s="44" t="n">
        <f aca="false">ROUND(R12/0.99,0)</f>
        <v>260</v>
      </c>
      <c r="R12" s="44" t="n">
        <v>257</v>
      </c>
      <c r="S12" s="44" t="n">
        <f aca="false">P12+R12</f>
        <v>257</v>
      </c>
      <c r="T12" s="46" t="n">
        <f aca="false">T11</f>
        <v>282</v>
      </c>
      <c r="U12" s="15"/>
      <c r="V12" s="47" t="n">
        <f aca="false">ROUND(W12/0.983,0)</f>
        <v>0</v>
      </c>
      <c r="W12" s="48" t="n">
        <f aca="false">ROUND(X12/0.99,0)</f>
        <v>0</v>
      </c>
      <c r="X12" s="48" t="n">
        <f aca="false">ROUND(Y12/0.9809,0)</f>
        <v>0</v>
      </c>
      <c r="Y12" s="49" t="n">
        <v>0</v>
      </c>
      <c r="Z12" s="48" t="n">
        <f aca="false">ROUND(AA12/0.9905,0)</f>
        <v>0</v>
      </c>
      <c r="AA12" s="50" t="n">
        <v>0</v>
      </c>
      <c r="AB12" s="48" t="n">
        <f aca="false">V12+Z12</f>
        <v>0</v>
      </c>
      <c r="AC12" s="48" t="n">
        <f aca="false">W12+AA12</f>
        <v>0</v>
      </c>
      <c r="AD12" s="48" t="n">
        <f aca="false">AD11</f>
        <v>579</v>
      </c>
      <c r="AE12" s="48" t="n">
        <f aca="false">X12</f>
        <v>0</v>
      </c>
      <c r="AF12" s="48" t="n">
        <f aca="false">AF11</f>
        <v>573</v>
      </c>
      <c r="AG12" s="48" t="n">
        <f aca="false">Y12</f>
        <v>0</v>
      </c>
      <c r="AH12" s="51" t="n">
        <f aca="false">AH11</f>
        <v>573</v>
      </c>
      <c r="AI12" s="11"/>
      <c r="AJ12" s="52" t="n">
        <f aca="false">H12+R12+AA12</f>
        <v>1051</v>
      </c>
      <c r="AK12" s="53" t="n">
        <v>1092</v>
      </c>
    </row>
    <row r="13" customFormat="false" ht="12.75" hidden="false" customHeight="false" outlineLevel="0" collapsed="false">
      <c r="A13" s="35" t="n">
        <f aca="false">A12+1</f>
        <v>36344</v>
      </c>
      <c r="B13" s="12" t="n">
        <v>423</v>
      </c>
      <c r="C13" s="36" t="n">
        <v>423</v>
      </c>
      <c r="D13" s="3" t="n">
        <f aca="false">F13+P13+Y13</f>
        <v>423</v>
      </c>
      <c r="E13" s="37" t="n">
        <f aca="false">ROUND(F13/0.962,0)</f>
        <v>440</v>
      </c>
      <c r="F13" s="85" t="n">
        <v>423</v>
      </c>
      <c r="G13" s="39" t="n">
        <f aca="false">ROUND(H13/0.984,0)</f>
        <v>849</v>
      </c>
      <c r="H13" s="39" t="n">
        <v>835</v>
      </c>
      <c r="I13" s="41" t="n">
        <f aca="false">ROUND(J13/0.984,0)</f>
        <v>26</v>
      </c>
      <c r="J13" s="41" t="n">
        <v>26</v>
      </c>
      <c r="K13" s="39" t="n">
        <f aca="false">E13+G13+I13</f>
        <v>1315</v>
      </c>
      <c r="L13" s="39" t="n">
        <f aca="false">F13+H13+J13</f>
        <v>1284</v>
      </c>
      <c r="M13" s="42" t="n">
        <f aca="false">M12</f>
        <v>1284</v>
      </c>
      <c r="N13" s="15"/>
      <c r="O13" s="43" t="n">
        <f aca="false">ROUND(P13/0.9737,0)</f>
        <v>0</v>
      </c>
      <c r="P13" s="44" t="n">
        <v>0</v>
      </c>
      <c r="Q13" s="44" t="n">
        <f aca="false">ROUND(R13/0.99,0)</f>
        <v>260</v>
      </c>
      <c r="R13" s="44" t="n">
        <v>257</v>
      </c>
      <c r="S13" s="44" t="n">
        <f aca="false">P13+R13</f>
        <v>257</v>
      </c>
      <c r="T13" s="46" t="n">
        <f aca="false">T12</f>
        <v>282</v>
      </c>
      <c r="U13" s="15"/>
      <c r="V13" s="47" t="n">
        <f aca="false">ROUND(W13/0.983,0)</f>
        <v>0</v>
      </c>
      <c r="W13" s="48" t="n">
        <f aca="false">ROUND(X13/0.99,0)</f>
        <v>0</v>
      </c>
      <c r="X13" s="48" t="n">
        <f aca="false">ROUND(Y13/0.9809,0)</f>
        <v>0</v>
      </c>
      <c r="Y13" s="49" t="n">
        <v>0</v>
      </c>
      <c r="Z13" s="48" t="n">
        <f aca="false">ROUND(AA13/0.9905,0)</f>
        <v>0</v>
      </c>
      <c r="AA13" s="50" t="n">
        <v>0</v>
      </c>
      <c r="AB13" s="48" t="n">
        <f aca="false">V13+Z13</f>
        <v>0</v>
      </c>
      <c r="AC13" s="48" t="n">
        <f aca="false">W13+AA13</f>
        <v>0</v>
      </c>
      <c r="AD13" s="48" t="n">
        <f aca="false">AD12</f>
        <v>579</v>
      </c>
      <c r="AE13" s="48" t="n">
        <f aca="false">X13</f>
        <v>0</v>
      </c>
      <c r="AF13" s="48" t="n">
        <f aca="false">AF12</f>
        <v>573</v>
      </c>
      <c r="AG13" s="48" t="n">
        <f aca="false">Y13</f>
        <v>0</v>
      </c>
      <c r="AH13" s="51" t="n">
        <f aca="false">AH12</f>
        <v>573</v>
      </c>
      <c r="AI13" s="11"/>
      <c r="AJ13" s="52" t="n">
        <f aca="false">H13+R13+AA13</f>
        <v>1092</v>
      </c>
      <c r="AK13" s="53" t="n">
        <v>1092</v>
      </c>
    </row>
    <row r="14" customFormat="false" ht="12.75" hidden="false" customHeight="false" outlineLevel="0" collapsed="false">
      <c r="A14" s="35" t="n">
        <f aca="false">A13+1</f>
        <v>36345</v>
      </c>
      <c r="B14" s="12" t="n">
        <v>423</v>
      </c>
      <c r="C14" s="36" t="n">
        <v>423</v>
      </c>
      <c r="D14" s="3" t="n">
        <f aca="false">F14+P14+Y14</f>
        <v>423</v>
      </c>
      <c r="E14" s="37" t="n">
        <f aca="false">ROUND(F14/0.962,0)</f>
        <v>440</v>
      </c>
      <c r="F14" s="85" t="n">
        <v>423</v>
      </c>
      <c r="G14" s="39" t="n">
        <f aca="false">ROUND(H14/0.984,0)</f>
        <v>849</v>
      </c>
      <c r="H14" s="39" t="n">
        <v>835</v>
      </c>
      <c r="I14" s="41" t="n">
        <f aca="false">ROUND(J14/0.984,0)</f>
        <v>26</v>
      </c>
      <c r="J14" s="41" t="n">
        <v>26</v>
      </c>
      <c r="K14" s="39" t="n">
        <f aca="false">E14+G14+I14</f>
        <v>1315</v>
      </c>
      <c r="L14" s="39" t="n">
        <f aca="false">F14+H14+J14</f>
        <v>1284</v>
      </c>
      <c r="M14" s="42" t="n">
        <f aca="false">M13</f>
        <v>1284</v>
      </c>
      <c r="N14" s="15"/>
      <c r="O14" s="43" t="n">
        <f aca="false">ROUND(P14/0.9737,0)</f>
        <v>0</v>
      </c>
      <c r="P14" s="44" t="n">
        <v>0</v>
      </c>
      <c r="Q14" s="44" t="n">
        <f aca="false">ROUND(R14/0.99,0)</f>
        <v>260</v>
      </c>
      <c r="R14" s="44" t="n">
        <v>257</v>
      </c>
      <c r="S14" s="44" t="n">
        <f aca="false">P14+R14</f>
        <v>257</v>
      </c>
      <c r="T14" s="46" t="n">
        <f aca="false">T13</f>
        <v>282</v>
      </c>
      <c r="U14" s="15"/>
      <c r="V14" s="47" t="n">
        <f aca="false">ROUND(W14/0.983,0)</f>
        <v>0</v>
      </c>
      <c r="W14" s="48" t="n">
        <f aca="false">ROUND(X14/0.99,0)</f>
        <v>0</v>
      </c>
      <c r="X14" s="48" t="n">
        <f aca="false">ROUND(Y14/0.9809,0)</f>
        <v>0</v>
      </c>
      <c r="Y14" s="49" t="n">
        <v>0</v>
      </c>
      <c r="Z14" s="48" t="n">
        <f aca="false">ROUND(AA14/0.9905,0)</f>
        <v>0</v>
      </c>
      <c r="AA14" s="50" t="n">
        <v>0</v>
      </c>
      <c r="AB14" s="48" t="n">
        <f aca="false">V14+Z14</f>
        <v>0</v>
      </c>
      <c r="AC14" s="48" t="n">
        <f aca="false">W14+AA14</f>
        <v>0</v>
      </c>
      <c r="AD14" s="48" t="n">
        <f aca="false">AD13</f>
        <v>579</v>
      </c>
      <c r="AE14" s="48" t="n">
        <f aca="false">X14</f>
        <v>0</v>
      </c>
      <c r="AF14" s="48" t="n">
        <f aca="false">AF13</f>
        <v>573</v>
      </c>
      <c r="AG14" s="48" t="n">
        <f aca="false">Y14</f>
        <v>0</v>
      </c>
      <c r="AH14" s="51" t="n">
        <f aca="false">AH13</f>
        <v>573</v>
      </c>
      <c r="AI14" s="11"/>
      <c r="AJ14" s="52" t="n">
        <f aca="false">H14+R14+AA14</f>
        <v>1092</v>
      </c>
      <c r="AK14" s="53" t="n">
        <v>1092</v>
      </c>
    </row>
    <row r="15" customFormat="false" ht="12.75" hidden="false" customHeight="false" outlineLevel="0" collapsed="false">
      <c r="A15" s="35" t="n">
        <f aca="false">A14+1</f>
        <v>36346</v>
      </c>
      <c r="B15" s="12" t="n">
        <v>550</v>
      </c>
      <c r="C15" s="36" t="n">
        <v>550</v>
      </c>
      <c r="D15" s="3" t="n">
        <f aca="false">F15+P15+Y15</f>
        <v>550</v>
      </c>
      <c r="E15" s="37" t="n">
        <f aca="false">ROUND(F15/0.962,0)</f>
        <v>572</v>
      </c>
      <c r="F15" s="85" t="n">
        <v>550</v>
      </c>
      <c r="G15" s="39" t="n">
        <f aca="false">ROUND(H15/0.984,0)</f>
        <v>743</v>
      </c>
      <c r="H15" s="39" t="n">
        <v>731</v>
      </c>
      <c r="I15" s="41" t="n">
        <f aca="false">ROUND(J15/0.984,0)</f>
        <v>0</v>
      </c>
      <c r="J15" s="41" t="n">
        <v>0</v>
      </c>
      <c r="K15" s="39" t="n">
        <f aca="false">E15+G15+I15</f>
        <v>1315</v>
      </c>
      <c r="L15" s="39" t="n">
        <f aca="false">F15+H15+J15</f>
        <v>1281</v>
      </c>
      <c r="M15" s="42" t="n">
        <f aca="false">M14</f>
        <v>1284</v>
      </c>
      <c r="N15" s="15"/>
      <c r="O15" s="43" t="n">
        <f aca="false">ROUND(P15/0.9737,0)</f>
        <v>0</v>
      </c>
      <c r="P15" s="44" t="n">
        <v>0</v>
      </c>
      <c r="Q15" s="44" t="n">
        <f aca="false">ROUND(R15/0.99,0)</f>
        <v>260</v>
      </c>
      <c r="R15" s="44" t="n">
        <v>257</v>
      </c>
      <c r="S15" s="44" t="n">
        <f aca="false">P15+R15</f>
        <v>257</v>
      </c>
      <c r="T15" s="46" t="n">
        <f aca="false">T14</f>
        <v>282</v>
      </c>
      <c r="U15" s="15"/>
      <c r="V15" s="47" t="n">
        <f aca="false">ROUND(W15/0.983,0)</f>
        <v>0</v>
      </c>
      <c r="W15" s="48" t="n">
        <f aca="false">ROUND(X15/0.99,0)</f>
        <v>0</v>
      </c>
      <c r="X15" s="48" t="n">
        <f aca="false">ROUND(Y15/0.9809,0)</f>
        <v>0</v>
      </c>
      <c r="Y15" s="49" t="n">
        <v>0</v>
      </c>
      <c r="Z15" s="48" t="n">
        <f aca="false">ROUND(AA15/0.9905,0)</f>
        <v>0</v>
      </c>
      <c r="AA15" s="50" t="n">
        <v>0</v>
      </c>
      <c r="AB15" s="48" t="n">
        <f aca="false">V15+Z15</f>
        <v>0</v>
      </c>
      <c r="AC15" s="48" t="n">
        <f aca="false">W15+AA15</f>
        <v>0</v>
      </c>
      <c r="AD15" s="48" t="n">
        <f aca="false">AD14</f>
        <v>579</v>
      </c>
      <c r="AE15" s="48" t="n">
        <f aca="false">X15</f>
        <v>0</v>
      </c>
      <c r="AF15" s="48" t="n">
        <f aca="false">AF14</f>
        <v>573</v>
      </c>
      <c r="AG15" s="48" t="n">
        <f aca="false">Y15</f>
        <v>0</v>
      </c>
      <c r="AH15" s="51" t="n">
        <f aca="false">AH14</f>
        <v>573</v>
      </c>
      <c r="AI15" s="11"/>
      <c r="AJ15" s="52" t="n">
        <f aca="false">H15+R15+AA15</f>
        <v>988</v>
      </c>
      <c r="AK15" s="53" t="n">
        <v>1092</v>
      </c>
    </row>
    <row r="16" customFormat="false" ht="12.75" hidden="false" customHeight="false" outlineLevel="0" collapsed="false">
      <c r="A16" s="35" t="n">
        <f aca="false">A15+1</f>
        <v>36347</v>
      </c>
      <c r="B16" s="12" t="n">
        <v>550</v>
      </c>
      <c r="C16" s="36" t="n">
        <v>550</v>
      </c>
      <c r="D16" s="3" t="n">
        <f aca="false">F16+P16+Y16</f>
        <v>550</v>
      </c>
      <c r="E16" s="37" t="n">
        <f aca="false">ROUND(F16/0.962,0)</f>
        <v>572</v>
      </c>
      <c r="F16" s="85" t="n">
        <v>550</v>
      </c>
      <c r="G16" s="39" t="n">
        <f aca="false">ROUND(H16/0.984,0)</f>
        <v>743</v>
      </c>
      <c r="H16" s="39" t="n">
        <v>731</v>
      </c>
      <c r="I16" s="41" t="n">
        <f aca="false">ROUND(J16/0.984,0)</f>
        <v>0</v>
      </c>
      <c r="J16" s="41" t="n">
        <v>0</v>
      </c>
      <c r="K16" s="39" t="n">
        <f aca="false">E16+G16+I16</f>
        <v>1315</v>
      </c>
      <c r="L16" s="39" t="n">
        <f aca="false">F16+H16+J16</f>
        <v>1281</v>
      </c>
      <c r="M16" s="42" t="n">
        <f aca="false">M15</f>
        <v>1284</v>
      </c>
      <c r="N16" s="15"/>
      <c r="O16" s="43" t="n">
        <f aca="false">ROUND(P16/0.9737,0)</f>
        <v>0</v>
      </c>
      <c r="P16" s="44" t="n">
        <v>0</v>
      </c>
      <c r="Q16" s="44" t="n">
        <f aca="false">ROUND(R16/0.99,0)</f>
        <v>260</v>
      </c>
      <c r="R16" s="44" t="n">
        <v>257</v>
      </c>
      <c r="S16" s="44" t="n">
        <f aca="false">P16+R16</f>
        <v>257</v>
      </c>
      <c r="T16" s="46" t="n">
        <f aca="false">T15</f>
        <v>282</v>
      </c>
      <c r="U16" s="15"/>
      <c r="V16" s="47" t="n">
        <f aca="false">ROUND(W16/0.983,0)</f>
        <v>0</v>
      </c>
      <c r="W16" s="48" t="n">
        <f aca="false">ROUND(X16/0.99,0)</f>
        <v>0</v>
      </c>
      <c r="X16" s="48" t="n">
        <f aca="false">ROUND(Y16/0.9809,0)</f>
        <v>0</v>
      </c>
      <c r="Y16" s="49" t="n">
        <v>0</v>
      </c>
      <c r="Z16" s="48" t="n">
        <f aca="false">ROUND(AA16/0.9905,0)</f>
        <v>0</v>
      </c>
      <c r="AA16" s="50" t="n">
        <v>0</v>
      </c>
      <c r="AB16" s="48" t="n">
        <f aca="false">V16+Z16</f>
        <v>0</v>
      </c>
      <c r="AC16" s="48" t="n">
        <f aca="false">W16+AA16</f>
        <v>0</v>
      </c>
      <c r="AD16" s="48" t="n">
        <f aca="false">AD15</f>
        <v>579</v>
      </c>
      <c r="AE16" s="48" t="n">
        <f aca="false">X16</f>
        <v>0</v>
      </c>
      <c r="AF16" s="48" t="n">
        <f aca="false">AF15</f>
        <v>573</v>
      </c>
      <c r="AG16" s="48" t="n">
        <f aca="false">Y16</f>
        <v>0</v>
      </c>
      <c r="AH16" s="51" t="n">
        <f aca="false">AH15</f>
        <v>573</v>
      </c>
      <c r="AI16" s="11"/>
      <c r="AJ16" s="52" t="n">
        <f aca="false">H16+R16+AA16</f>
        <v>988</v>
      </c>
      <c r="AK16" s="53" t="n">
        <v>1092</v>
      </c>
    </row>
    <row r="17" customFormat="false" ht="12.75" hidden="false" customHeight="false" outlineLevel="0" collapsed="false">
      <c r="A17" s="35" t="n">
        <f aca="false">A16+1</f>
        <v>36348</v>
      </c>
      <c r="B17" s="12" t="n">
        <v>550</v>
      </c>
      <c r="C17" s="36" t="n">
        <v>550</v>
      </c>
      <c r="D17" s="3" t="n">
        <f aca="false">F17+P17+Y17</f>
        <v>550</v>
      </c>
      <c r="E17" s="37" t="n">
        <f aca="false">ROUND(F17/0.962,0)</f>
        <v>572</v>
      </c>
      <c r="F17" s="85" t="n">
        <v>550</v>
      </c>
      <c r="G17" s="39" t="n">
        <f aca="false">ROUND(H17/0.984,0)</f>
        <v>743</v>
      </c>
      <c r="H17" s="39" t="n">
        <v>731</v>
      </c>
      <c r="I17" s="41" t="n">
        <f aca="false">ROUND(J17/0.984,0)</f>
        <v>0</v>
      </c>
      <c r="J17" s="41" t="n">
        <v>0</v>
      </c>
      <c r="K17" s="39" t="n">
        <f aca="false">E17+G17+I17</f>
        <v>1315</v>
      </c>
      <c r="L17" s="39" t="n">
        <f aca="false">F17+H17+J17</f>
        <v>1281</v>
      </c>
      <c r="M17" s="42" t="n">
        <f aca="false">M16</f>
        <v>1284</v>
      </c>
      <c r="N17" s="15"/>
      <c r="O17" s="43" t="n">
        <f aca="false">ROUND(P17/0.9737,0)</f>
        <v>0</v>
      </c>
      <c r="P17" s="44" t="n">
        <v>0</v>
      </c>
      <c r="Q17" s="44" t="n">
        <f aca="false">ROUND(R17/0.99,0)</f>
        <v>260</v>
      </c>
      <c r="R17" s="44" t="n">
        <v>257</v>
      </c>
      <c r="S17" s="44" t="n">
        <f aca="false">P17+R17</f>
        <v>257</v>
      </c>
      <c r="T17" s="46" t="n">
        <f aca="false">T16</f>
        <v>282</v>
      </c>
      <c r="U17" s="15"/>
      <c r="V17" s="47" t="n">
        <f aca="false">ROUND(W17/0.983,0)</f>
        <v>0</v>
      </c>
      <c r="W17" s="48" t="n">
        <f aca="false">ROUND(X17/0.99,0)</f>
        <v>0</v>
      </c>
      <c r="X17" s="48" t="n">
        <f aca="false">ROUND(Y17/0.9809,0)</f>
        <v>0</v>
      </c>
      <c r="Y17" s="49" t="n">
        <v>0</v>
      </c>
      <c r="Z17" s="48" t="n">
        <f aca="false">ROUND(AA17/0.9905,0)</f>
        <v>0</v>
      </c>
      <c r="AA17" s="50" t="n">
        <v>0</v>
      </c>
      <c r="AB17" s="48" t="n">
        <f aca="false">V17+Z17</f>
        <v>0</v>
      </c>
      <c r="AC17" s="48" t="n">
        <f aca="false">W17+AA17</f>
        <v>0</v>
      </c>
      <c r="AD17" s="48" t="n">
        <f aca="false">AD16</f>
        <v>579</v>
      </c>
      <c r="AE17" s="48" t="n">
        <f aca="false">X17</f>
        <v>0</v>
      </c>
      <c r="AF17" s="48" t="n">
        <f aca="false">AF16</f>
        <v>573</v>
      </c>
      <c r="AG17" s="48" t="n">
        <f aca="false">Y17</f>
        <v>0</v>
      </c>
      <c r="AH17" s="51" t="n">
        <f aca="false">AH16</f>
        <v>573</v>
      </c>
      <c r="AI17" s="11"/>
      <c r="AJ17" s="52" t="n">
        <f aca="false">H17+R17+AA17</f>
        <v>988</v>
      </c>
      <c r="AK17" s="53" t="n">
        <v>1092</v>
      </c>
    </row>
    <row r="18" customFormat="false" ht="12.75" hidden="false" customHeight="false" outlineLevel="0" collapsed="false">
      <c r="A18" s="35" t="n">
        <f aca="false">A17+1</f>
        <v>36349</v>
      </c>
      <c r="B18" s="12" t="n">
        <v>550</v>
      </c>
      <c r="C18" s="36" t="n">
        <v>550</v>
      </c>
      <c r="D18" s="3" t="n">
        <f aca="false">F18+P18+Y18</f>
        <v>550</v>
      </c>
      <c r="E18" s="37" t="n">
        <f aca="false">ROUND(F18/0.962,0)</f>
        <v>572</v>
      </c>
      <c r="F18" s="85" t="n">
        <v>550</v>
      </c>
      <c r="G18" s="39" t="n">
        <f aca="false">ROUND(H18/0.984,0)</f>
        <v>743</v>
      </c>
      <c r="H18" s="39" t="n">
        <v>731</v>
      </c>
      <c r="I18" s="41" t="n">
        <f aca="false">ROUND(J18/0.984,0)</f>
        <v>0</v>
      </c>
      <c r="J18" s="41" t="n">
        <v>0</v>
      </c>
      <c r="K18" s="39" t="n">
        <f aca="false">E18+G18+I18</f>
        <v>1315</v>
      </c>
      <c r="L18" s="39" t="n">
        <f aca="false">F18+H18+J18</f>
        <v>1281</v>
      </c>
      <c r="M18" s="42" t="n">
        <f aca="false">M17</f>
        <v>1284</v>
      </c>
      <c r="N18" s="15"/>
      <c r="O18" s="43" t="n">
        <f aca="false">ROUND(P18/0.9737,0)</f>
        <v>0</v>
      </c>
      <c r="P18" s="44" t="n">
        <v>0</v>
      </c>
      <c r="Q18" s="44" t="n">
        <f aca="false">ROUND(R18/0.99,0)</f>
        <v>260</v>
      </c>
      <c r="R18" s="44" t="n">
        <v>257</v>
      </c>
      <c r="S18" s="44" t="n">
        <f aca="false">P18+R18</f>
        <v>257</v>
      </c>
      <c r="T18" s="46" t="n">
        <f aca="false">T17</f>
        <v>282</v>
      </c>
      <c r="U18" s="15"/>
      <c r="V18" s="47" t="n">
        <f aca="false">ROUND(W18/0.983,0)</f>
        <v>0</v>
      </c>
      <c r="W18" s="48" t="n">
        <f aca="false">ROUND(X18/0.99,0)</f>
        <v>0</v>
      </c>
      <c r="X18" s="48" t="n">
        <f aca="false">ROUND(Y18/0.9809,0)</f>
        <v>0</v>
      </c>
      <c r="Y18" s="49" t="n">
        <v>0</v>
      </c>
      <c r="Z18" s="48" t="n">
        <f aca="false">ROUND(AA18/0.9905,0)</f>
        <v>0</v>
      </c>
      <c r="AA18" s="50" t="n">
        <v>0</v>
      </c>
      <c r="AB18" s="48" t="n">
        <f aca="false">V18+Z18</f>
        <v>0</v>
      </c>
      <c r="AC18" s="48" t="n">
        <f aca="false">W18+AA18</f>
        <v>0</v>
      </c>
      <c r="AD18" s="48" t="n">
        <f aca="false">AD17</f>
        <v>579</v>
      </c>
      <c r="AE18" s="48" t="n">
        <f aca="false">X18</f>
        <v>0</v>
      </c>
      <c r="AF18" s="48" t="n">
        <f aca="false">AF17</f>
        <v>573</v>
      </c>
      <c r="AG18" s="48" t="n">
        <f aca="false">Y18</f>
        <v>0</v>
      </c>
      <c r="AH18" s="51" t="n">
        <f aca="false">AH17</f>
        <v>573</v>
      </c>
      <c r="AI18" s="11"/>
      <c r="AJ18" s="52" t="n">
        <f aca="false">H18+R18+AA18</f>
        <v>988</v>
      </c>
      <c r="AK18" s="53" t="n">
        <v>1092</v>
      </c>
    </row>
    <row r="19" customFormat="false" ht="12.75" hidden="false" customHeight="false" outlineLevel="0" collapsed="false">
      <c r="A19" s="35" t="n">
        <f aca="false">A18+1</f>
        <v>36350</v>
      </c>
      <c r="B19" s="12" t="n">
        <v>489</v>
      </c>
      <c r="C19" s="36" t="n">
        <v>489</v>
      </c>
      <c r="D19" s="3" t="n">
        <f aca="false">F19+P19+Y19</f>
        <v>489</v>
      </c>
      <c r="E19" s="37" t="n">
        <f aca="false">ROUND(F19/0.962,0)</f>
        <v>508</v>
      </c>
      <c r="F19" s="85" t="n">
        <v>489</v>
      </c>
      <c r="G19" s="39" t="n">
        <f aca="false">ROUND(H19/0.984,0)</f>
        <v>807</v>
      </c>
      <c r="H19" s="39" t="n">
        <v>794</v>
      </c>
      <c r="I19" s="41" t="n">
        <f aca="false">ROUND(J19/0.984,0)</f>
        <v>0</v>
      </c>
      <c r="J19" s="41" t="n">
        <v>0</v>
      </c>
      <c r="K19" s="39" t="n">
        <f aca="false">E19+G19+I19</f>
        <v>1315</v>
      </c>
      <c r="L19" s="39" t="n">
        <f aca="false">F19+H19+J19</f>
        <v>1283</v>
      </c>
      <c r="M19" s="42" t="n">
        <f aca="false">M18</f>
        <v>1284</v>
      </c>
      <c r="N19" s="15"/>
      <c r="O19" s="43" t="n">
        <f aca="false">ROUND(P19/0.9737,0)</f>
        <v>0</v>
      </c>
      <c r="P19" s="44" t="n">
        <v>0</v>
      </c>
      <c r="Q19" s="44" t="n">
        <f aca="false">ROUND(R19/0.99,0)</f>
        <v>260</v>
      </c>
      <c r="R19" s="44" t="n">
        <v>257</v>
      </c>
      <c r="S19" s="44" t="n">
        <f aca="false">P19+R19</f>
        <v>257</v>
      </c>
      <c r="T19" s="46" t="n">
        <f aca="false">T18</f>
        <v>282</v>
      </c>
      <c r="U19" s="15"/>
      <c r="V19" s="47" t="n">
        <f aca="false">ROUND(W19/0.983,0)</f>
        <v>0</v>
      </c>
      <c r="W19" s="48" t="n">
        <f aca="false">ROUND(X19/0.99,0)</f>
        <v>0</v>
      </c>
      <c r="X19" s="48" t="n">
        <f aca="false">ROUND(Y19/0.9809,0)</f>
        <v>0</v>
      </c>
      <c r="Y19" s="49" t="n">
        <v>0</v>
      </c>
      <c r="Z19" s="48" t="n">
        <f aca="false">ROUND(AA19/0.9905,0)</f>
        <v>0</v>
      </c>
      <c r="AA19" s="50" t="n">
        <v>0</v>
      </c>
      <c r="AB19" s="48" t="n">
        <f aca="false">V19+Z19</f>
        <v>0</v>
      </c>
      <c r="AC19" s="48" t="n">
        <f aca="false">W19+AA19</f>
        <v>0</v>
      </c>
      <c r="AD19" s="48" t="n">
        <f aca="false">AD18</f>
        <v>579</v>
      </c>
      <c r="AE19" s="48" t="n">
        <f aca="false">X19</f>
        <v>0</v>
      </c>
      <c r="AF19" s="48" t="n">
        <f aca="false">AF18</f>
        <v>573</v>
      </c>
      <c r="AG19" s="48" t="n">
        <f aca="false">Y19</f>
        <v>0</v>
      </c>
      <c r="AH19" s="51" t="n">
        <f aca="false">AH18</f>
        <v>573</v>
      </c>
      <c r="AI19" s="11"/>
      <c r="AJ19" s="52" t="n">
        <f aca="false">H19+R19+AA19</f>
        <v>1051</v>
      </c>
      <c r="AK19" s="53" t="n">
        <v>1092</v>
      </c>
    </row>
    <row r="20" customFormat="false" ht="12.75" hidden="false" customHeight="false" outlineLevel="0" collapsed="false">
      <c r="A20" s="35" t="n">
        <f aca="false">A19+1</f>
        <v>36351</v>
      </c>
      <c r="B20" s="12" t="n">
        <v>423</v>
      </c>
      <c r="C20" s="36" t="n">
        <v>423</v>
      </c>
      <c r="D20" s="3" t="n">
        <f aca="false">F20+P20+Y20</f>
        <v>423</v>
      </c>
      <c r="E20" s="37" t="n">
        <f aca="false">ROUND(F20/0.962,0)</f>
        <v>440</v>
      </c>
      <c r="F20" s="85" t="n">
        <v>423</v>
      </c>
      <c r="G20" s="39" t="n">
        <f aca="false">ROUND(H20/0.984,0)</f>
        <v>849</v>
      </c>
      <c r="H20" s="39" t="n">
        <v>835</v>
      </c>
      <c r="I20" s="41" t="n">
        <f aca="false">ROUND(J20/0.984,0)</f>
        <v>26</v>
      </c>
      <c r="J20" s="41" t="n">
        <v>26</v>
      </c>
      <c r="K20" s="39" t="n">
        <f aca="false">E20+G20+I20</f>
        <v>1315</v>
      </c>
      <c r="L20" s="39" t="n">
        <f aca="false">F20+H20+J20</f>
        <v>1284</v>
      </c>
      <c r="M20" s="42" t="n">
        <f aca="false">M19</f>
        <v>1284</v>
      </c>
      <c r="N20" s="15"/>
      <c r="O20" s="43" t="n">
        <f aca="false">ROUND(P20/0.9737,0)</f>
        <v>0</v>
      </c>
      <c r="P20" s="44" t="n">
        <v>0</v>
      </c>
      <c r="Q20" s="44" t="n">
        <f aca="false">ROUND(R20/0.99,0)</f>
        <v>260</v>
      </c>
      <c r="R20" s="44" t="n">
        <v>257</v>
      </c>
      <c r="S20" s="44" t="n">
        <f aca="false">P20+R20</f>
        <v>257</v>
      </c>
      <c r="T20" s="46" t="n">
        <f aca="false">T19</f>
        <v>282</v>
      </c>
      <c r="U20" s="15"/>
      <c r="V20" s="47" t="n">
        <f aca="false">ROUND(W20/0.983,0)</f>
        <v>0</v>
      </c>
      <c r="W20" s="48" t="n">
        <f aca="false">ROUND(X20/0.99,0)</f>
        <v>0</v>
      </c>
      <c r="X20" s="48" t="n">
        <f aca="false">ROUND(Y20/0.9809,0)</f>
        <v>0</v>
      </c>
      <c r="Y20" s="49" t="n">
        <v>0</v>
      </c>
      <c r="Z20" s="48" t="n">
        <f aca="false">ROUND(AA20/0.9905,0)</f>
        <v>0</v>
      </c>
      <c r="AA20" s="50" t="n">
        <v>0</v>
      </c>
      <c r="AB20" s="48" t="n">
        <f aca="false">V20+Z20</f>
        <v>0</v>
      </c>
      <c r="AC20" s="48" t="n">
        <f aca="false">W20+AA20</f>
        <v>0</v>
      </c>
      <c r="AD20" s="48" t="n">
        <f aca="false">AD19</f>
        <v>579</v>
      </c>
      <c r="AE20" s="48" t="n">
        <f aca="false">X20</f>
        <v>0</v>
      </c>
      <c r="AF20" s="48" t="n">
        <f aca="false">AF19</f>
        <v>573</v>
      </c>
      <c r="AG20" s="48" t="n">
        <f aca="false">Y20</f>
        <v>0</v>
      </c>
      <c r="AH20" s="51" t="n">
        <f aca="false">AH19</f>
        <v>573</v>
      </c>
      <c r="AI20" s="11"/>
      <c r="AJ20" s="52" t="n">
        <f aca="false">H20+R20+AA20</f>
        <v>1092</v>
      </c>
      <c r="AK20" s="53" t="n">
        <v>1092</v>
      </c>
    </row>
    <row r="21" customFormat="false" ht="12.75" hidden="false" customHeight="false" outlineLevel="0" collapsed="false">
      <c r="A21" s="35" t="n">
        <f aca="false">A20+1</f>
        <v>36352</v>
      </c>
      <c r="B21" s="12" t="n">
        <v>474</v>
      </c>
      <c r="C21" s="36" t="n">
        <v>474</v>
      </c>
      <c r="D21" s="3" t="n">
        <f aca="false">F21+P21+Y21</f>
        <v>474</v>
      </c>
      <c r="E21" s="37" t="n">
        <f aca="false">ROUND(F21/0.962,0)</f>
        <v>493</v>
      </c>
      <c r="F21" s="85" t="n">
        <v>474</v>
      </c>
      <c r="G21" s="39" t="n">
        <f aca="false">ROUND(H21/0.984,0)</f>
        <v>822</v>
      </c>
      <c r="H21" s="39" t="n">
        <v>809</v>
      </c>
      <c r="I21" s="41" t="n">
        <f aca="false">ROUND(J21/0.984,0)</f>
        <v>0</v>
      </c>
      <c r="J21" s="41" t="n">
        <v>0</v>
      </c>
      <c r="K21" s="39" t="n">
        <f aca="false">E21+G21+I21</f>
        <v>1315</v>
      </c>
      <c r="L21" s="39" t="n">
        <f aca="false">F21+H21+J21</f>
        <v>1283</v>
      </c>
      <c r="M21" s="42" t="n">
        <f aca="false">M20</f>
        <v>1284</v>
      </c>
      <c r="N21" s="15"/>
      <c r="O21" s="43" t="n">
        <f aca="false">ROUND(P21/0.9737,0)</f>
        <v>0</v>
      </c>
      <c r="P21" s="44" t="n">
        <v>0</v>
      </c>
      <c r="Q21" s="44" t="n">
        <f aca="false">ROUND(R21/0.99,0)</f>
        <v>260</v>
      </c>
      <c r="R21" s="44" t="n">
        <v>257</v>
      </c>
      <c r="S21" s="44" t="n">
        <f aca="false">P21+R21</f>
        <v>257</v>
      </c>
      <c r="T21" s="46" t="n">
        <f aca="false">T20</f>
        <v>282</v>
      </c>
      <c r="U21" s="15"/>
      <c r="V21" s="47" t="n">
        <f aca="false">ROUND(W21/0.983,0)</f>
        <v>0</v>
      </c>
      <c r="W21" s="48" t="n">
        <f aca="false">ROUND(X21/0.99,0)</f>
        <v>0</v>
      </c>
      <c r="X21" s="48" t="n">
        <f aca="false">ROUND(Y21/0.9809,0)</f>
        <v>0</v>
      </c>
      <c r="Y21" s="49" t="n">
        <v>0</v>
      </c>
      <c r="Z21" s="48" t="n">
        <f aca="false">ROUND(AA21/0.9905,0)</f>
        <v>0</v>
      </c>
      <c r="AA21" s="50" t="n">
        <v>0</v>
      </c>
      <c r="AB21" s="48" t="n">
        <f aca="false">V21+Z21</f>
        <v>0</v>
      </c>
      <c r="AC21" s="48" t="n">
        <f aca="false">W21+AA21</f>
        <v>0</v>
      </c>
      <c r="AD21" s="48" t="n">
        <f aca="false">AD20</f>
        <v>579</v>
      </c>
      <c r="AE21" s="48" t="n">
        <f aca="false">X21</f>
        <v>0</v>
      </c>
      <c r="AF21" s="48" t="n">
        <f aca="false">AF20</f>
        <v>573</v>
      </c>
      <c r="AG21" s="48" t="n">
        <f aca="false">Y21</f>
        <v>0</v>
      </c>
      <c r="AH21" s="51" t="n">
        <f aca="false">AH20</f>
        <v>573</v>
      </c>
      <c r="AI21" s="11"/>
      <c r="AJ21" s="52" t="n">
        <f aca="false">H21+R21+AA21</f>
        <v>1066</v>
      </c>
      <c r="AK21" s="53" t="n">
        <v>1092</v>
      </c>
    </row>
    <row r="22" customFormat="false" ht="12.75" hidden="false" customHeight="false" outlineLevel="0" collapsed="false">
      <c r="A22" s="35" t="n">
        <f aca="false">A21+1</f>
        <v>36353</v>
      </c>
      <c r="B22" s="12" t="n">
        <v>550</v>
      </c>
      <c r="C22" s="36" t="n">
        <v>550</v>
      </c>
      <c r="D22" s="3" t="n">
        <f aca="false">F22+P22+Y22</f>
        <v>550</v>
      </c>
      <c r="E22" s="37" t="n">
        <f aca="false">ROUND(F22/0.962,0)</f>
        <v>572</v>
      </c>
      <c r="F22" s="85" t="n">
        <v>550</v>
      </c>
      <c r="G22" s="39" t="n">
        <f aca="false">ROUND(H22/0.984,0)</f>
        <v>743</v>
      </c>
      <c r="H22" s="39" t="n">
        <v>731</v>
      </c>
      <c r="I22" s="41" t="n">
        <f aca="false">ROUND(J22/0.984,0)</f>
        <v>0</v>
      </c>
      <c r="J22" s="41" t="n">
        <v>0</v>
      </c>
      <c r="K22" s="39" t="n">
        <f aca="false">E22+G22+I22</f>
        <v>1315</v>
      </c>
      <c r="L22" s="39" t="n">
        <f aca="false">F22+H22+J22</f>
        <v>1281</v>
      </c>
      <c r="M22" s="42" t="n">
        <f aca="false">M21</f>
        <v>1284</v>
      </c>
      <c r="N22" s="15"/>
      <c r="O22" s="43" t="n">
        <f aca="false">ROUND(P22/0.9737,0)</f>
        <v>0</v>
      </c>
      <c r="P22" s="44" t="n">
        <v>0</v>
      </c>
      <c r="Q22" s="44" t="n">
        <f aca="false">ROUND(R22/0.99,0)</f>
        <v>260</v>
      </c>
      <c r="R22" s="44" t="n">
        <v>257</v>
      </c>
      <c r="S22" s="44" t="n">
        <f aca="false">P22+R22</f>
        <v>257</v>
      </c>
      <c r="T22" s="46" t="n">
        <f aca="false">T21</f>
        <v>282</v>
      </c>
      <c r="U22" s="15"/>
      <c r="V22" s="47" t="n">
        <f aca="false">ROUND(W22/0.983,0)</f>
        <v>0</v>
      </c>
      <c r="W22" s="48" t="n">
        <f aca="false">ROUND(X22/0.99,0)</f>
        <v>0</v>
      </c>
      <c r="X22" s="48" t="n">
        <f aca="false">ROUND(Y22/0.9809,0)</f>
        <v>0</v>
      </c>
      <c r="Y22" s="49" t="n">
        <v>0</v>
      </c>
      <c r="Z22" s="48" t="n">
        <f aca="false">ROUND(AA22/0.9905,0)</f>
        <v>0</v>
      </c>
      <c r="AA22" s="50" t="n">
        <v>0</v>
      </c>
      <c r="AB22" s="48" t="n">
        <f aca="false">V22+Z22</f>
        <v>0</v>
      </c>
      <c r="AC22" s="48" t="n">
        <f aca="false">W22+AA22</f>
        <v>0</v>
      </c>
      <c r="AD22" s="48" t="n">
        <f aca="false">AD21</f>
        <v>579</v>
      </c>
      <c r="AE22" s="48" t="n">
        <f aca="false">X22</f>
        <v>0</v>
      </c>
      <c r="AF22" s="48" t="n">
        <f aca="false">AF21</f>
        <v>573</v>
      </c>
      <c r="AG22" s="48" t="n">
        <f aca="false">Y22</f>
        <v>0</v>
      </c>
      <c r="AH22" s="51" t="n">
        <f aca="false">AH21</f>
        <v>573</v>
      </c>
      <c r="AI22" s="11"/>
      <c r="AJ22" s="52" t="n">
        <f aca="false">H22+R22+AA22</f>
        <v>988</v>
      </c>
      <c r="AK22" s="53" t="n">
        <v>1092</v>
      </c>
    </row>
    <row r="23" customFormat="false" ht="12.75" hidden="false" customHeight="false" outlineLevel="0" collapsed="false">
      <c r="A23" s="35" t="n">
        <f aca="false">A22+1</f>
        <v>36354</v>
      </c>
      <c r="B23" s="12" t="n">
        <v>550</v>
      </c>
      <c r="C23" s="36" t="n">
        <v>550</v>
      </c>
      <c r="D23" s="3" t="n">
        <f aca="false">F23+P23+Y23</f>
        <v>550</v>
      </c>
      <c r="E23" s="37" t="n">
        <f aca="false">ROUND(F23/0.962,0)</f>
        <v>572</v>
      </c>
      <c r="F23" s="85" t="n">
        <v>550</v>
      </c>
      <c r="G23" s="39" t="n">
        <f aca="false">ROUND(H23/0.984,0)</f>
        <v>743</v>
      </c>
      <c r="H23" s="39" t="n">
        <v>731</v>
      </c>
      <c r="I23" s="41" t="n">
        <f aca="false">ROUND(J23/0.984,0)</f>
        <v>0</v>
      </c>
      <c r="J23" s="41" t="n">
        <v>0</v>
      </c>
      <c r="K23" s="39" t="n">
        <f aca="false">E23+G23+I23</f>
        <v>1315</v>
      </c>
      <c r="L23" s="39" t="n">
        <f aca="false">F23+H23+J23</f>
        <v>1281</v>
      </c>
      <c r="M23" s="42" t="n">
        <f aca="false">M22</f>
        <v>1284</v>
      </c>
      <c r="N23" s="15"/>
      <c r="O23" s="43" t="n">
        <f aca="false">ROUND(P23/0.9737,0)</f>
        <v>0</v>
      </c>
      <c r="P23" s="44" t="n">
        <v>0</v>
      </c>
      <c r="Q23" s="44" t="n">
        <f aca="false">ROUND(R23/0.99,0)</f>
        <v>260</v>
      </c>
      <c r="R23" s="44" t="n">
        <v>257</v>
      </c>
      <c r="S23" s="44" t="n">
        <f aca="false">P23+R23</f>
        <v>257</v>
      </c>
      <c r="T23" s="46" t="n">
        <f aca="false">T22</f>
        <v>282</v>
      </c>
      <c r="U23" s="15"/>
      <c r="V23" s="47" t="n">
        <f aca="false">ROUND(W23/0.983,0)</f>
        <v>0</v>
      </c>
      <c r="W23" s="48" t="n">
        <f aca="false">ROUND(X23/0.99,0)</f>
        <v>0</v>
      </c>
      <c r="X23" s="48" t="n">
        <f aca="false">ROUND(Y23/0.9809,0)</f>
        <v>0</v>
      </c>
      <c r="Y23" s="49" t="n">
        <v>0</v>
      </c>
      <c r="Z23" s="48" t="n">
        <f aca="false">ROUND(AA23/0.9905,0)</f>
        <v>0</v>
      </c>
      <c r="AA23" s="50" t="n">
        <v>0</v>
      </c>
      <c r="AB23" s="48" t="n">
        <f aca="false">V23+Z23</f>
        <v>0</v>
      </c>
      <c r="AC23" s="48" t="n">
        <f aca="false">W23+AA23</f>
        <v>0</v>
      </c>
      <c r="AD23" s="48" t="n">
        <f aca="false">AD22</f>
        <v>579</v>
      </c>
      <c r="AE23" s="48" t="n">
        <f aca="false">X23</f>
        <v>0</v>
      </c>
      <c r="AF23" s="48" t="n">
        <f aca="false">AF22</f>
        <v>573</v>
      </c>
      <c r="AG23" s="48" t="n">
        <f aca="false">Y23</f>
        <v>0</v>
      </c>
      <c r="AH23" s="51" t="n">
        <f aca="false">AH22</f>
        <v>573</v>
      </c>
      <c r="AI23" s="11"/>
      <c r="AJ23" s="52" t="n">
        <f aca="false">H23+R23+AA23</f>
        <v>988</v>
      </c>
      <c r="AK23" s="53" t="n">
        <v>1092</v>
      </c>
    </row>
    <row r="24" customFormat="false" ht="12.75" hidden="false" customHeight="false" outlineLevel="0" collapsed="false">
      <c r="A24" s="35" t="n">
        <f aca="false">A23+1</f>
        <v>36355</v>
      </c>
      <c r="B24" s="12" t="n">
        <v>550</v>
      </c>
      <c r="C24" s="36" t="n">
        <v>550</v>
      </c>
      <c r="D24" s="3" t="n">
        <f aca="false">F24+P24+Y24</f>
        <v>550</v>
      </c>
      <c r="E24" s="37" t="n">
        <f aca="false">ROUND(F24/0.962,0)</f>
        <v>572</v>
      </c>
      <c r="F24" s="85" t="n">
        <v>550</v>
      </c>
      <c r="G24" s="39" t="n">
        <f aca="false">ROUND(H24/0.984,0)</f>
        <v>743</v>
      </c>
      <c r="H24" s="39" t="n">
        <v>731</v>
      </c>
      <c r="I24" s="41" t="n">
        <f aca="false">ROUND(J24/0.984,0)</f>
        <v>0</v>
      </c>
      <c r="J24" s="41" t="n">
        <v>0</v>
      </c>
      <c r="K24" s="39" t="n">
        <f aca="false">E24+G24+I24</f>
        <v>1315</v>
      </c>
      <c r="L24" s="39" t="n">
        <f aca="false">F24+H24+J24</f>
        <v>1281</v>
      </c>
      <c r="M24" s="42" t="n">
        <f aca="false">M23</f>
        <v>1284</v>
      </c>
      <c r="N24" s="15"/>
      <c r="O24" s="43" t="n">
        <f aca="false">ROUND(P24/0.9737,0)</f>
        <v>0</v>
      </c>
      <c r="P24" s="44" t="n">
        <v>0</v>
      </c>
      <c r="Q24" s="44" t="n">
        <f aca="false">ROUND(R24/0.99,0)</f>
        <v>260</v>
      </c>
      <c r="R24" s="44" t="n">
        <v>257</v>
      </c>
      <c r="S24" s="44" t="n">
        <f aca="false">P24+R24</f>
        <v>257</v>
      </c>
      <c r="T24" s="46" t="n">
        <f aca="false">T23</f>
        <v>282</v>
      </c>
      <c r="U24" s="15"/>
      <c r="V24" s="47" t="n">
        <f aca="false">ROUND(W24/0.983,0)</f>
        <v>0</v>
      </c>
      <c r="W24" s="48" t="n">
        <f aca="false">ROUND(X24/0.99,0)</f>
        <v>0</v>
      </c>
      <c r="X24" s="48" t="n">
        <f aca="false">ROUND(Y24/0.9809,0)</f>
        <v>0</v>
      </c>
      <c r="Y24" s="49" t="n">
        <v>0</v>
      </c>
      <c r="Z24" s="48" t="n">
        <f aca="false">ROUND(AA24/0.9905,0)</f>
        <v>0</v>
      </c>
      <c r="AA24" s="50" t="n">
        <v>0</v>
      </c>
      <c r="AB24" s="48" t="n">
        <f aca="false">V24+Z24</f>
        <v>0</v>
      </c>
      <c r="AC24" s="48" t="n">
        <f aca="false">W24+AA24</f>
        <v>0</v>
      </c>
      <c r="AD24" s="48" t="n">
        <f aca="false">AD23</f>
        <v>579</v>
      </c>
      <c r="AE24" s="48" t="n">
        <f aca="false">X24</f>
        <v>0</v>
      </c>
      <c r="AF24" s="48" t="n">
        <f aca="false">AF23</f>
        <v>573</v>
      </c>
      <c r="AG24" s="48" t="n">
        <f aca="false">Y24</f>
        <v>0</v>
      </c>
      <c r="AH24" s="51" t="n">
        <f aca="false">AH23</f>
        <v>573</v>
      </c>
      <c r="AI24" s="11"/>
      <c r="AJ24" s="52" t="n">
        <f aca="false">H24+R24+AA24</f>
        <v>988</v>
      </c>
      <c r="AK24" s="53" t="n">
        <v>1092</v>
      </c>
    </row>
    <row r="25" customFormat="false" ht="12.75" hidden="false" customHeight="false" outlineLevel="0" collapsed="false">
      <c r="A25" s="35" t="n">
        <f aca="false">A24+1</f>
        <v>36356</v>
      </c>
      <c r="B25" s="12" t="n">
        <v>550</v>
      </c>
      <c r="C25" s="36" t="n">
        <v>550</v>
      </c>
      <c r="D25" s="3" t="n">
        <f aca="false">F25+P25+Y25</f>
        <v>550</v>
      </c>
      <c r="E25" s="37" t="n">
        <f aca="false">ROUND(F25/0.962,0)</f>
        <v>572</v>
      </c>
      <c r="F25" s="85" t="n">
        <v>550</v>
      </c>
      <c r="G25" s="39" t="n">
        <f aca="false">ROUND(H25/0.984,0)</f>
        <v>743</v>
      </c>
      <c r="H25" s="39" t="n">
        <v>731</v>
      </c>
      <c r="I25" s="41" t="n">
        <f aca="false">ROUND(J25/0.984,0)</f>
        <v>0</v>
      </c>
      <c r="J25" s="41" t="n">
        <v>0</v>
      </c>
      <c r="K25" s="39" t="n">
        <f aca="false">E25+G25+I25</f>
        <v>1315</v>
      </c>
      <c r="L25" s="39" t="n">
        <f aca="false">F25+H25+J25</f>
        <v>1281</v>
      </c>
      <c r="M25" s="42" t="n">
        <f aca="false">M24</f>
        <v>1284</v>
      </c>
      <c r="N25" s="15"/>
      <c r="O25" s="43" t="n">
        <f aca="false">ROUND(P25/0.9737,0)</f>
        <v>0</v>
      </c>
      <c r="P25" s="44" t="n">
        <v>0</v>
      </c>
      <c r="Q25" s="44" t="n">
        <f aca="false">ROUND(R25/0.99,0)</f>
        <v>260</v>
      </c>
      <c r="R25" s="44" t="n">
        <v>257</v>
      </c>
      <c r="S25" s="44" t="n">
        <f aca="false">P25+R25</f>
        <v>257</v>
      </c>
      <c r="T25" s="46" t="n">
        <f aca="false">T24</f>
        <v>282</v>
      </c>
      <c r="U25" s="15"/>
      <c r="V25" s="47" t="n">
        <f aca="false">ROUND(W25/0.983,0)</f>
        <v>0</v>
      </c>
      <c r="W25" s="48" t="n">
        <f aca="false">ROUND(X25/0.99,0)</f>
        <v>0</v>
      </c>
      <c r="X25" s="48" t="n">
        <f aca="false">ROUND(Y25/0.9809,0)</f>
        <v>0</v>
      </c>
      <c r="Y25" s="49" t="n">
        <v>0</v>
      </c>
      <c r="Z25" s="48" t="n">
        <f aca="false">ROUND(AA25/0.9905,0)</f>
        <v>0</v>
      </c>
      <c r="AA25" s="50" t="n">
        <v>0</v>
      </c>
      <c r="AB25" s="48" t="n">
        <f aca="false">V25+Z25</f>
        <v>0</v>
      </c>
      <c r="AC25" s="48" t="n">
        <f aca="false">W25+AA25</f>
        <v>0</v>
      </c>
      <c r="AD25" s="48" t="n">
        <f aca="false">AD24</f>
        <v>579</v>
      </c>
      <c r="AE25" s="48" t="n">
        <f aca="false">X25</f>
        <v>0</v>
      </c>
      <c r="AF25" s="48" t="n">
        <f aca="false">AF24</f>
        <v>573</v>
      </c>
      <c r="AG25" s="48" t="n">
        <f aca="false">Y25</f>
        <v>0</v>
      </c>
      <c r="AH25" s="51" t="n">
        <f aca="false">AH24</f>
        <v>573</v>
      </c>
      <c r="AI25" s="11"/>
      <c r="AJ25" s="52" t="n">
        <f aca="false">H25+R25+AA25</f>
        <v>988</v>
      </c>
      <c r="AK25" s="53" t="n">
        <v>1092</v>
      </c>
    </row>
    <row r="26" customFormat="false" ht="12.75" hidden="false" customHeight="false" outlineLevel="0" collapsed="false">
      <c r="A26" s="35" t="n">
        <f aca="false">A25+1</f>
        <v>36357</v>
      </c>
      <c r="B26" s="12" t="n">
        <v>489</v>
      </c>
      <c r="C26" s="36" t="n">
        <v>489</v>
      </c>
      <c r="D26" s="3" t="n">
        <f aca="false">F26+P26+Y26</f>
        <v>489</v>
      </c>
      <c r="E26" s="37" t="n">
        <f aca="false">ROUND(F26/0.962,0)</f>
        <v>508</v>
      </c>
      <c r="F26" s="85" t="n">
        <v>489</v>
      </c>
      <c r="G26" s="39" t="n">
        <f aca="false">ROUND(H26/0.984,0)</f>
        <v>807</v>
      </c>
      <c r="H26" s="39" t="n">
        <v>794</v>
      </c>
      <c r="I26" s="41" t="n">
        <f aca="false">ROUND(J26/0.984,0)</f>
        <v>0</v>
      </c>
      <c r="J26" s="41" t="n">
        <v>0</v>
      </c>
      <c r="K26" s="39" t="n">
        <f aca="false">E26+G26+I26</f>
        <v>1315</v>
      </c>
      <c r="L26" s="39" t="n">
        <f aca="false">F26+H26+J26</f>
        <v>1283</v>
      </c>
      <c r="M26" s="42" t="n">
        <f aca="false">M25</f>
        <v>1284</v>
      </c>
      <c r="N26" s="15"/>
      <c r="O26" s="43" t="n">
        <f aca="false">ROUND(P26/0.9737,0)</f>
        <v>0</v>
      </c>
      <c r="P26" s="44" t="n">
        <v>0</v>
      </c>
      <c r="Q26" s="44" t="n">
        <f aca="false">ROUND(R26/0.99,0)</f>
        <v>260</v>
      </c>
      <c r="R26" s="44" t="n">
        <v>257</v>
      </c>
      <c r="S26" s="44" t="n">
        <f aca="false">P26+R26</f>
        <v>257</v>
      </c>
      <c r="T26" s="46" t="n">
        <f aca="false">T25</f>
        <v>282</v>
      </c>
      <c r="U26" s="15"/>
      <c r="V26" s="47" t="n">
        <f aca="false">ROUND(W26/0.983,0)</f>
        <v>0</v>
      </c>
      <c r="W26" s="48" t="n">
        <f aca="false">ROUND(X26/0.99,0)</f>
        <v>0</v>
      </c>
      <c r="X26" s="48" t="n">
        <f aca="false">ROUND(Y26/0.9809,0)</f>
        <v>0</v>
      </c>
      <c r="Y26" s="49" t="n">
        <v>0</v>
      </c>
      <c r="Z26" s="48" t="n">
        <f aca="false">ROUND(AA26/0.9905,0)</f>
        <v>0</v>
      </c>
      <c r="AA26" s="50" t="n">
        <v>0</v>
      </c>
      <c r="AB26" s="48" t="n">
        <f aca="false">V26+Z26</f>
        <v>0</v>
      </c>
      <c r="AC26" s="48" t="n">
        <f aca="false">W26+AA26</f>
        <v>0</v>
      </c>
      <c r="AD26" s="48" t="n">
        <f aca="false">AD25</f>
        <v>579</v>
      </c>
      <c r="AE26" s="48" t="n">
        <f aca="false">X26</f>
        <v>0</v>
      </c>
      <c r="AF26" s="48" t="n">
        <f aca="false">AF25</f>
        <v>573</v>
      </c>
      <c r="AG26" s="48" t="n">
        <f aca="false">Y26</f>
        <v>0</v>
      </c>
      <c r="AH26" s="51" t="n">
        <f aca="false">AH25</f>
        <v>573</v>
      </c>
      <c r="AI26" s="11"/>
      <c r="AJ26" s="52" t="n">
        <f aca="false">H26+R26+AA26</f>
        <v>1051</v>
      </c>
      <c r="AK26" s="53" t="n">
        <v>1092</v>
      </c>
    </row>
    <row r="27" customFormat="false" ht="12.75" hidden="false" customHeight="false" outlineLevel="0" collapsed="false">
      <c r="A27" s="35" t="n">
        <f aca="false">A26+1</f>
        <v>36358</v>
      </c>
      <c r="B27" s="12" t="n">
        <v>423</v>
      </c>
      <c r="C27" s="36" t="n">
        <v>423</v>
      </c>
      <c r="D27" s="3" t="n">
        <f aca="false">F27+P27+Y27</f>
        <v>423</v>
      </c>
      <c r="E27" s="37" t="n">
        <f aca="false">ROUND(F27/0.962,0)</f>
        <v>440</v>
      </c>
      <c r="F27" s="85" t="n">
        <v>423</v>
      </c>
      <c r="G27" s="39" t="n">
        <f aca="false">ROUND(H27/0.984,0)</f>
        <v>849</v>
      </c>
      <c r="H27" s="39" t="n">
        <v>835</v>
      </c>
      <c r="I27" s="41" t="n">
        <f aca="false">ROUND(J27/0.984,0)</f>
        <v>26</v>
      </c>
      <c r="J27" s="41" t="n">
        <v>26</v>
      </c>
      <c r="K27" s="39" t="n">
        <f aca="false">E27+G27+I27</f>
        <v>1315</v>
      </c>
      <c r="L27" s="39" t="n">
        <f aca="false">F27+H27+J27</f>
        <v>1284</v>
      </c>
      <c r="M27" s="42" t="n">
        <f aca="false">M26</f>
        <v>1284</v>
      </c>
      <c r="N27" s="15"/>
      <c r="O27" s="43" t="n">
        <f aca="false">ROUND(P27/0.9737,0)</f>
        <v>0</v>
      </c>
      <c r="P27" s="44" t="n">
        <v>0</v>
      </c>
      <c r="Q27" s="44" t="n">
        <f aca="false">ROUND(R27/0.99,0)</f>
        <v>260</v>
      </c>
      <c r="R27" s="44" t="n">
        <v>257</v>
      </c>
      <c r="S27" s="44" t="n">
        <f aca="false">P27+R27</f>
        <v>257</v>
      </c>
      <c r="T27" s="46" t="n">
        <f aca="false">T26</f>
        <v>282</v>
      </c>
      <c r="U27" s="15"/>
      <c r="V27" s="47" t="n">
        <f aca="false">ROUND(W27/0.983,0)</f>
        <v>0</v>
      </c>
      <c r="W27" s="48" t="n">
        <f aca="false">ROUND(X27/0.99,0)</f>
        <v>0</v>
      </c>
      <c r="X27" s="48" t="n">
        <f aca="false">ROUND(Y27/0.9809,0)</f>
        <v>0</v>
      </c>
      <c r="Y27" s="49" t="n">
        <v>0</v>
      </c>
      <c r="Z27" s="48" t="n">
        <f aca="false">ROUND(AA27/0.9905,0)</f>
        <v>0</v>
      </c>
      <c r="AA27" s="50" t="n">
        <v>0</v>
      </c>
      <c r="AB27" s="48" t="n">
        <f aca="false">V27+Z27</f>
        <v>0</v>
      </c>
      <c r="AC27" s="48" t="n">
        <f aca="false">W27+AA27</f>
        <v>0</v>
      </c>
      <c r="AD27" s="48" t="n">
        <f aca="false">AD26</f>
        <v>579</v>
      </c>
      <c r="AE27" s="48" t="n">
        <f aca="false">X27</f>
        <v>0</v>
      </c>
      <c r="AF27" s="48" t="n">
        <f aca="false">AF26</f>
        <v>573</v>
      </c>
      <c r="AG27" s="48" t="n">
        <f aca="false">Y27</f>
        <v>0</v>
      </c>
      <c r="AH27" s="51" t="n">
        <f aca="false">AH26</f>
        <v>573</v>
      </c>
      <c r="AI27" s="11"/>
      <c r="AJ27" s="52" t="n">
        <f aca="false">H27+R27+AA27</f>
        <v>1092</v>
      </c>
      <c r="AK27" s="53" t="n">
        <v>1092</v>
      </c>
    </row>
    <row r="28" customFormat="false" ht="12.75" hidden="false" customHeight="false" outlineLevel="0" collapsed="false">
      <c r="A28" s="35" t="n">
        <f aca="false">A27+1</f>
        <v>36359</v>
      </c>
      <c r="B28" s="12" t="n">
        <v>474</v>
      </c>
      <c r="C28" s="36" t="n">
        <v>474</v>
      </c>
      <c r="D28" s="3" t="n">
        <f aca="false">F28+P28+Y28</f>
        <v>474</v>
      </c>
      <c r="E28" s="37" t="n">
        <f aca="false">ROUND(F28/0.962,0)</f>
        <v>493</v>
      </c>
      <c r="F28" s="85" t="n">
        <v>474</v>
      </c>
      <c r="G28" s="39" t="n">
        <f aca="false">ROUND(H28/0.984,0)</f>
        <v>822</v>
      </c>
      <c r="H28" s="39" t="n">
        <v>809</v>
      </c>
      <c r="I28" s="41" t="n">
        <f aca="false">ROUND(J28/0.984,0)</f>
        <v>0</v>
      </c>
      <c r="J28" s="41" t="n">
        <v>0</v>
      </c>
      <c r="K28" s="39" t="n">
        <f aca="false">E28+G28+I28</f>
        <v>1315</v>
      </c>
      <c r="L28" s="39" t="n">
        <f aca="false">F28+H28+J28</f>
        <v>1283</v>
      </c>
      <c r="M28" s="42" t="n">
        <f aca="false">M27</f>
        <v>1284</v>
      </c>
      <c r="N28" s="15"/>
      <c r="O28" s="43" t="n">
        <f aca="false">ROUND(P28/0.9737,0)</f>
        <v>0</v>
      </c>
      <c r="P28" s="44" t="n">
        <v>0</v>
      </c>
      <c r="Q28" s="44" t="n">
        <f aca="false">ROUND(R28/0.99,0)</f>
        <v>260</v>
      </c>
      <c r="R28" s="44" t="n">
        <v>257</v>
      </c>
      <c r="S28" s="44" t="n">
        <f aca="false">P28+R28</f>
        <v>257</v>
      </c>
      <c r="T28" s="46" t="n">
        <f aca="false">T27</f>
        <v>282</v>
      </c>
      <c r="U28" s="15"/>
      <c r="V28" s="47" t="n">
        <f aca="false">ROUND(W28/0.983,0)</f>
        <v>0</v>
      </c>
      <c r="W28" s="48" t="n">
        <f aca="false">ROUND(X28/0.99,0)</f>
        <v>0</v>
      </c>
      <c r="X28" s="48" t="n">
        <f aca="false">ROUND(Y28/0.9809,0)</f>
        <v>0</v>
      </c>
      <c r="Y28" s="49" t="n">
        <v>0</v>
      </c>
      <c r="Z28" s="48" t="n">
        <f aca="false">ROUND(AA28/0.9905,0)</f>
        <v>0</v>
      </c>
      <c r="AA28" s="50" t="n">
        <v>0</v>
      </c>
      <c r="AB28" s="48" t="n">
        <f aca="false">V28+Z28</f>
        <v>0</v>
      </c>
      <c r="AC28" s="48" t="n">
        <f aca="false">W28+AA28</f>
        <v>0</v>
      </c>
      <c r="AD28" s="48" t="n">
        <f aca="false">AD27</f>
        <v>579</v>
      </c>
      <c r="AE28" s="48" t="n">
        <f aca="false">X28</f>
        <v>0</v>
      </c>
      <c r="AF28" s="48" t="n">
        <f aca="false">AF27</f>
        <v>573</v>
      </c>
      <c r="AG28" s="48" t="n">
        <f aca="false">Y28</f>
        <v>0</v>
      </c>
      <c r="AH28" s="51" t="n">
        <f aca="false">AH27</f>
        <v>573</v>
      </c>
      <c r="AI28" s="11"/>
      <c r="AJ28" s="52" t="n">
        <f aca="false">H28+R28+AA28</f>
        <v>1066</v>
      </c>
      <c r="AK28" s="53" t="n">
        <v>1092</v>
      </c>
    </row>
    <row r="29" customFormat="false" ht="12.75" hidden="false" customHeight="false" outlineLevel="0" collapsed="false">
      <c r="A29" s="35" t="n">
        <f aca="false">A28+1</f>
        <v>36360</v>
      </c>
      <c r="B29" s="12" t="n">
        <v>550</v>
      </c>
      <c r="C29" s="36" t="n">
        <v>550</v>
      </c>
      <c r="D29" s="3" t="n">
        <f aca="false">F29+P29+Y29</f>
        <v>550</v>
      </c>
      <c r="E29" s="37" t="n">
        <f aca="false">ROUND(F29/0.962,0)</f>
        <v>572</v>
      </c>
      <c r="F29" s="85" t="n">
        <v>550</v>
      </c>
      <c r="G29" s="39" t="n">
        <f aca="false">ROUND(H29/0.984,0)</f>
        <v>743</v>
      </c>
      <c r="H29" s="39" t="n">
        <v>731</v>
      </c>
      <c r="I29" s="41" t="n">
        <f aca="false">ROUND(J29/0.984,0)</f>
        <v>0</v>
      </c>
      <c r="J29" s="41" t="n">
        <v>0</v>
      </c>
      <c r="K29" s="39" t="n">
        <f aca="false">E29+G29+I29</f>
        <v>1315</v>
      </c>
      <c r="L29" s="39" t="n">
        <f aca="false">F29+H29+J29</f>
        <v>1281</v>
      </c>
      <c r="M29" s="42" t="n">
        <f aca="false">M28</f>
        <v>1284</v>
      </c>
      <c r="N29" s="15"/>
      <c r="O29" s="43" t="n">
        <f aca="false">ROUND(P29/0.9737,0)</f>
        <v>0</v>
      </c>
      <c r="P29" s="44" t="n">
        <v>0</v>
      </c>
      <c r="Q29" s="44" t="n">
        <f aca="false">ROUND(R29/0.99,0)</f>
        <v>260</v>
      </c>
      <c r="R29" s="44" t="n">
        <v>257</v>
      </c>
      <c r="S29" s="44" t="n">
        <f aca="false">P29+R29</f>
        <v>257</v>
      </c>
      <c r="T29" s="46" t="n">
        <f aca="false">T28</f>
        <v>282</v>
      </c>
      <c r="U29" s="15"/>
      <c r="V29" s="47" t="n">
        <f aca="false">ROUND(W29/0.983,0)</f>
        <v>0</v>
      </c>
      <c r="W29" s="48" t="n">
        <f aca="false">ROUND(X29/0.99,0)</f>
        <v>0</v>
      </c>
      <c r="X29" s="48" t="n">
        <f aca="false">ROUND(Y29/0.9809,0)</f>
        <v>0</v>
      </c>
      <c r="Y29" s="49" t="n">
        <v>0</v>
      </c>
      <c r="Z29" s="48" t="n">
        <f aca="false">ROUND(AA29/0.9905,0)</f>
        <v>0</v>
      </c>
      <c r="AA29" s="50" t="n">
        <v>0</v>
      </c>
      <c r="AB29" s="48" t="n">
        <f aca="false">V29+Z29</f>
        <v>0</v>
      </c>
      <c r="AC29" s="48" t="n">
        <f aca="false">W29+AA29</f>
        <v>0</v>
      </c>
      <c r="AD29" s="48" t="n">
        <f aca="false">AD28</f>
        <v>579</v>
      </c>
      <c r="AE29" s="48" t="n">
        <f aca="false">X29</f>
        <v>0</v>
      </c>
      <c r="AF29" s="48" t="n">
        <f aca="false">AF28</f>
        <v>573</v>
      </c>
      <c r="AG29" s="48" t="n">
        <f aca="false">Y29</f>
        <v>0</v>
      </c>
      <c r="AH29" s="51" t="n">
        <f aca="false">AH28</f>
        <v>573</v>
      </c>
      <c r="AI29" s="11"/>
      <c r="AJ29" s="52" t="n">
        <f aca="false">H29+R29+AA29</f>
        <v>988</v>
      </c>
      <c r="AK29" s="53" t="n">
        <v>1092</v>
      </c>
    </row>
    <row r="30" customFormat="false" ht="12.75" hidden="false" customHeight="false" outlineLevel="0" collapsed="false">
      <c r="A30" s="35" t="n">
        <f aca="false">A29+1</f>
        <v>36361</v>
      </c>
      <c r="B30" s="12" t="n">
        <v>550</v>
      </c>
      <c r="C30" s="36" t="n">
        <v>550</v>
      </c>
      <c r="D30" s="3" t="n">
        <f aca="false">F30+P30+Y30</f>
        <v>550</v>
      </c>
      <c r="E30" s="37" t="n">
        <f aca="false">ROUND(F30/0.962,0)</f>
        <v>572</v>
      </c>
      <c r="F30" s="85" t="n">
        <v>550</v>
      </c>
      <c r="G30" s="39" t="n">
        <f aca="false">ROUND(H30/0.984,0)</f>
        <v>743</v>
      </c>
      <c r="H30" s="39" t="n">
        <v>731</v>
      </c>
      <c r="I30" s="41" t="n">
        <f aca="false">ROUND(J30/0.984,0)</f>
        <v>0</v>
      </c>
      <c r="J30" s="41" t="n">
        <v>0</v>
      </c>
      <c r="K30" s="39" t="n">
        <f aca="false">E30+G30+I30</f>
        <v>1315</v>
      </c>
      <c r="L30" s="39" t="n">
        <f aca="false">F30+H30+J30</f>
        <v>1281</v>
      </c>
      <c r="M30" s="42" t="n">
        <f aca="false">M29</f>
        <v>1284</v>
      </c>
      <c r="N30" s="15"/>
      <c r="O30" s="43" t="n">
        <f aca="false">ROUND(P30/0.9737,0)</f>
        <v>0</v>
      </c>
      <c r="P30" s="44" t="n">
        <v>0</v>
      </c>
      <c r="Q30" s="44" t="n">
        <f aca="false">ROUND(R30/0.99,0)</f>
        <v>260</v>
      </c>
      <c r="R30" s="44" t="n">
        <v>257</v>
      </c>
      <c r="S30" s="44" t="n">
        <f aca="false">P30+R30</f>
        <v>257</v>
      </c>
      <c r="T30" s="46" t="n">
        <f aca="false">T29</f>
        <v>282</v>
      </c>
      <c r="U30" s="15"/>
      <c r="V30" s="47" t="n">
        <f aca="false">ROUND(W30/0.983,0)</f>
        <v>0</v>
      </c>
      <c r="W30" s="48" t="n">
        <f aca="false">ROUND(X30/0.99,0)</f>
        <v>0</v>
      </c>
      <c r="X30" s="48" t="n">
        <f aca="false">ROUND(Y30/0.9809,0)</f>
        <v>0</v>
      </c>
      <c r="Y30" s="49" t="n">
        <v>0</v>
      </c>
      <c r="Z30" s="48" t="n">
        <f aca="false">ROUND(AA30/0.9905,0)</f>
        <v>0</v>
      </c>
      <c r="AA30" s="50" t="n">
        <v>0</v>
      </c>
      <c r="AB30" s="48" t="n">
        <f aca="false">V30+Z30</f>
        <v>0</v>
      </c>
      <c r="AC30" s="48" t="n">
        <f aca="false">W30+AA30</f>
        <v>0</v>
      </c>
      <c r="AD30" s="48" t="n">
        <f aca="false">AD29</f>
        <v>579</v>
      </c>
      <c r="AE30" s="48" t="n">
        <f aca="false">X30</f>
        <v>0</v>
      </c>
      <c r="AF30" s="48" t="n">
        <f aca="false">AF29</f>
        <v>573</v>
      </c>
      <c r="AG30" s="48" t="n">
        <f aca="false">Y30</f>
        <v>0</v>
      </c>
      <c r="AH30" s="51" t="n">
        <f aca="false">AH29</f>
        <v>573</v>
      </c>
      <c r="AI30" s="11"/>
      <c r="AJ30" s="52" t="n">
        <f aca="false">H30+R30+AA30</f>
        <v>988</v>
      </c>
      <c r="AK30" s="53" t="n">
        <v>1092</v>
      </c>
    </row>
    <row r="31" customFormat="false" ht="12.75" hidden="false" customHeight="false" outlineLevel="0" collapsed="false">
      <c r="A31" s="35" t="n">
        <f aca="false">A30+1</f>
        <v>36362</v>
      </c>
      <c r="B31" s="12" t="n">
        <v>550</v>
      </c>
      <c r="C31" s="36" t="n">
        <v>550</v>
      </c>
      <c r="D31" s="3" t="n">
        <f aca="false">F31+P31+Y31</f>
        <v>550</v>
      </c>
      <c r="E31" s="37" t="n">
        <f aca="false">ROUND(F31/0.962,0)</f>
        <v>572</v>
      </c>
      <c r="F31" s="85" t="n">
        <v>550</v>
      </c>
      <c r="G31" s="39" t="n">
        <f aca="false">ROUND(H31/0.984,0)</f>
        <v>743</v>
      </c>
      <c r="H31" s="39" t="n">
        <v>731</v>
      </c>
      <c r="I31" s="41" t="n">
        <f aca="false">ROUND(J31/0.984,0)</f>
        <v>0</v>
      </c>
      <c r="J31" s="41" t="n">
        <v>0</v>
      </c>
      <c r="K31" s="39" t="n">
        <f aca="false">E31+G31+I31</f>
        <v>1315</v>
      </c>
      <c r="L31" s="39" t="n">
        <f aca="false">F31+H31+J31</f>
        <v>1281</v>
      </c>
      <c r="M31" s="42" t="n">
        <f aca="false">M30</f>
        <v>1284</v>
      </c>
      <c r="N31" s="15"/>
      <c r="O31" s="43" t="n">
        <f aca="false">ROUND(P31/0.9737,0)</f>
        <v>0</v>
      </c>
      <c r="P31" s="44" t="n">
        <v>0</v>
      </c>
      <c r="Q31" s="44" t="n">
        <f aca="false">ROUND(R31/0.99,0)</f>
        <v>260</v>
      </c>
      <c r="R31" s="44" t="n">
        <v>257</v>
      </c>
      <c r="S31" s="44" t="n">
        <f aca="false">P31+R31</f>
        <v>257</v>
      </c>
      <c r="T31" s="46" t="n">
        <f aca="false">T30</f>
        <v>282</v>
      </c>
      <c r="U31" s="15"/>
      <c r="V31" s="47" t="n">
        <f aca="false">ROUND(W31/0.983,0)</f>
        <v>0</v>
      </c>
      <c r="W31" s="48" t="n">
        <f aca="false">ROUND(X31/0.99,0)</f>
        <v>0</v>
      </c>
      <c r="X31" s="48" t="n">
        <f aca="false">ROUND(Y31/0.9809,0)</f>
        <v>0</v>
      </c>
      <c r="Y31" s="49" t="n">
        <v>0</v>
      </c>
      <c r="Z31" s="48" t="n">
        <f aca="false">ROUND(AA31/0.9905,0)</f>
        <v>0</v>
      </c>
      <c r="AA31" s="50" t="n">
        <v>0</v>
      </c>
      <c r="AB31" s="48" t="n">
        <f aca="false">V31+Z31</f>
        <v>0</v>
      </c>
      <c r="AC31" s="48" t="n">
        <f aca="false">W31+AA31</f>
        <v>0</v>
      </c>
      <c r="AD31" s="48" t="n">
        <f aca="false">AD30</f>
        <v>579</v>
      </c>
      <c r="AE31" s="48" t="n">
        <f aca="false">X31</f>
        <v>0</v>
      </c>
      <c r="AF31" s="48" t="n">
        <f aca="false">AF30</f>
        <v>573</v>
      </c>
      <c r="AG31" s="48" t="n">
        <f aca="false">Y31</f>
        <v>0</v>
      </c>
      <c r="AH31" s="51" t="n">
        <f aca="false">AH30</f>
        <v>573</v>
      </c>
      <c r="AI31" s="11"/>
      <c r="AJ31" s="52" t="n">
        <f aca="false">H31+R31+AA31</f>
        <v>988</v>
      </c>
      <c r="AK31" s="53" t="n">
        <v>1092</v>
      </c>
    </row>
    <row r="32" customFormat="false" ht="12.75" hidden="false" customHeight="false" outlineLevel="0" collapsed="false">
      <c r="A32" s="35" t="n">
        <f aca="false">A31+1</f>
        <v>36363</v>
      </c>
      <c r="B32" s="12" t="n">
        <v>550</v>
      </c>
      <c r="C32" s="36" t="n">
        <v>550</v>
      </c>
      <c r="D32" s="3" t="n">
        <f aca="false">F32+P32+Y32</f>
        <v>550</v>
      </c>
      <c r="E32" s="37" t="n">
        <f aca="false">ROUND(F32/0.962,0)</f>
        <v>572</v>
      </c>
      <c r="F32" s="85" t="n">
        <v>550</v>
      </c>
      <c r="G32" s="39" t="n">
        <f aca="false">ROUND(H32/0.984,0)</f>
        <v>743</v>
      </c>
      <c r="H32" s="39" t="n">
        <v>731</v>
      </c>
      <c r="I32" s="41" t="n">
        <f aca="false">ROUND(J32/0.984,0)</f>
        <v>0</v>
      </c>
      <c r="J32" s="41" t="n">
        <v>0</v>
      </c>
      <c r="K32" s="39" t="n">
        <f aca="false">E32+G32+I32</f>
        <v>1315</v>
      </c>
      <c r="L32" s="39" t="n">
        <f aca="false">F32+H32+J32</f>
        <v>1281</v>
      </c>
      <c r="M32" s="42" t="n">
        <f aca="false">M31</f>
        <v>1284</v>
      </c>
      <c r="N32" s="15"/>
      <c r="O32" s="43" t="n">
        <f aca="false">ROUND(P32/0.9737,0)</f>
        <v>0</v>
      </c>
      <c r="P32" s="44" t="n">
        <v>0</v>
      </c>
      <c r="Q32" s="44" t="n">
        <f aca="false">ROUND(R32/0.99,0)</f>
        <v>260</v>
      </c>
      <c r="R32" s="44" t="n">
        <v>257</v>
      </c>
      <c r="S32" s="44" t="n">
        <f aca="false">P32+R32</f>
        <v>257</v>
      </c>
      <c r="T32" s="46" t="n">
        <f aca="false">T31</f>
        <v>282</v>
      </c>
      <c r="U32" s="15"/>
      <c r="V32" s="47" t="n">
        <f aca="false">ROUND(W32/0.983,0)</f>
        <v>0</v>
      </c>
      <c r="W32" s="48" t="n">
        <f aca="false">ROUND(X32/0.99,0)</f>
        <v>0</v>
      </c>
      <c r="X32" s="48" t="n">
        <f aca="false">ROUND(Y32/0.9809,0)</f>
        <v>0</v>
      </c>
      <c r="Y32" s="49" t="n">
        <v>0</v>
      </c>
      <c r="Z32" s="48" t="n">
        <f aca="false">ROUND(AA32/0.9905,0)</f>
        <v>0</v>
      </c>
      <c r="AA32" s="50" t="n">
        <v>0</v>
      </c>
      <c r="AB32" s="48" t="n">
        <f aca="false">V32+Z32</f>
        <v>0</v>
      </c>
      <c r="AC32" s="48" t="n">
        <f aca="false">W32+AA32</f>
        <v>0</v>
      </c>
      <c r="AD32" s="48" t="n">
        <f aca="false">AD31</f>
        <v>579</v>
      </c>
      <c r="AE32" s="48" t="n">
        <f aca="false">X32</f>
        <v>0</v>
      </c>
      <c r="AF32" s="48" t="n">
        <f aca="false">AF31</f>
        <v>573</v>
      </c>
      <c r="AG32" s="48" t="n">
        <f aca="false">Y32</f>
        <v>0</v>
      </c>
      <c r="AH32" s="51" t="n">
        <f aca="false">AH31</f>
        <v>573</v>
      </c>
      <c r="AI32" s="11"/>
      <c r="AJ32" s="52" t="n">
        <f aca="false">H32+R32+AA32</f>
        <v>988</v>
      </c>
      <c r="AK32" s="53" t="n">
        <v>1092</v>
      </c>
    </row>
    <row r="33" customFormat="false" ht="12.75" hidden="false" customHeight="false" outlineLevel="0" collapsed="false">
      <c r="A33" s="35" t="n">
        <f aca="false">A32+1</f>
        <v>36364</v>
      </c>
      <c r="B33" s="12" t="n">
        <v>489</v>
      </c>
      <c r="C33" s="36" t="n">
        <v>489</v>
      </c>
      <c r="D33" s="3" t="n">
        <f aca="false">F33+P33+Y33</f>
        <v>489</v>
      </c>
      <c r="E33" s="37" t="n">
        <f aca="false">ROUND(F33/0.962,0)</f>
        <v>508</v>
      </c>
      <c r="F33" s="85" t="n">
        <v>489</v>
      </c>
      <c r="G33" s="39" t="n">
        <f aca="false">ROUND(H33/0.984,0)</f>
        <v>807</v>
      </c>
      <c r="H33" s="39" t="n">
        <v>794</v>
      </c>
      <c r="I33" s="41" t="n">
        <f aca="false">ROUND(J33/0.984,0)</f>
        <v>0</v>
      </c>
      <c r="J33" s="41" t="n">
        <v>0</v>
      </c>
      <c r="K33" s="39" t="n">
        <f aca="false">E33+G33+I33</f>
        <v>1315</v>
      </c>
      <c r="L33" s="39" t="n">
        <f aca="false">F33+H33+J33</f>
        <v>1283</v>
      </c>
      <c r="M33" s="42" t="n">
        <f aca="false">M32</f>
        <v>1284</v>
      </c>
      <c r="N33" s="15"/>
      <c r="O33" s="43" t="n">
        <f aca="false">ROUND(P33/0.9737,0)</f>
        <v>0</v>
      </c>
      <c r="P33" s="44" t="n">
        <v>0</v>
      </c>
      <c r="Q33" s="44" t="n">
        <f aca="false">ROUND(R33/0.99,0)</f>
        <v>260</v>
      </c>
      <c r="R33" s="44" t="n">
        <v>257</v>
      </c>
      <c r="S33" s="44" t="n">
        <f aca="false">P33+R33</f>
        <v>257</v>
      </c>
      <c r="T33" s="46" t="n">
        <f aca="false">T32</f>
        <v>282</v>
      </c>
      <c r="U33" s="15"/>
      <c r="V33" s="47" t="n">
        <f aca="false">ROUND(W33/0.983,0)</f>
        <v>0</v>
      </c>
      <c r="W33" s="48" t="n">
        <f aca="false">ROUND(X33/0.99,0)</f>
        <v>0</v>
      </c>
      <c r="X33" s="48" t="n">
        <f aca="false">ROUND(Y33/0.9809,0)</f>
        <v>0</v>
      </c>
      <c r="Y33" s="49" t="n">
        <v>0</v>
      </c>
      <c r="Z33" s="48" t="n">
        <f aca="false">ROUND(AA33/0.9905,0)</f>
        <v>0</v>
      </c>
      <c r="AA33" s="50" t="n">
        <v>0</v>
      </c>
      <c r="AB33" s="48" t="n">
        <f aca="false">V33+Z33</f>
        <v>0</v>
      </c>
      <c r="AC33" s="48" t="n">
        <f aca="false">W33+AA33</f>
        <v>0</v>
      </c>
      <c r="AD33" s="48" t="n">
        <f aca="false">AD32</f>
        <v>579</v>
      </c>
      <c r="AE33" s="48" t="n">
        <f aca="false">X33</f>
        <v>0</v>
      </c>
      <c r="AF33" s="48" t="n">
        <f aca="false">AF32</f>
        <v>573</v>
      </c>
      <c r="AG33" s="48" t="n">
        <f aca="false">Y33</f>
        <v>0</v>
      </c>
      <c r="AH33" s="51" t="n">
        <f aca="false">AH32</f>
        <v>573</v>
      </c>
      <c r="AI33" s="11"/>
      <c r="AJ33" s="52" t="n">
        <f aca="false">H33+R33+AA33</f>
        <v>1051</v>
      </c>
      <c r="AK33" s="53" t="n">
        <v>1092</v>
      </c>
    </row>
    <row r="34" customFormat="false" ht="12.75" hidden="false" customHeight="false" outlineLevel="0" collapsed="false">
      <c r="A34" s="35" t="n">
        <f aca="false">A33+1</f>
        <v>36365</v>
      </c>
      <c r="B34" s="12" t="n">
        <v>423</v>
      </c>
      <c r="C34" s="36" t="n">
        <v>423</v>
      </c>
      <c r="D34" s="3" t="n">
        <f aca="false">F34+P34+Y34</f>
        <v>423</v>
      </c>
      <c r="E34" s="37" t="n">
        <f aca="false">ROUND(F34/0.962,0)</f>
        <v>440</v>
      </c>
      <c r="F34" s="85" t="n">
        <v>423</v>
      </c>
      <c r="G34" s="39" t="n">
        <f aca="false">ROUND(H34/0.984,0)</f>
        <v>849</v>
      </c>
      <c r="H34" s="39" t="n">
        <v>835</v>
      </c>
      <c r="I34" s="41" t="n">
        <f aca="false">ROUND(J34/0.984,0)</f>
        <v>26</v>
      </c>
      <c r="J34" s="41" t="n">
        <v>26</v>
      </c>
      <c r="K34" s="39" t="n">
        <f aca="false">E34+G34+I34</f>
        <v>1315</v>
      </c>
      <c r="L34" s="39" t="n">
        <f aca="false">F34+H34+J34</f>
        <v>1284</v>
      </c>
      <c r="M34" s="42" t="n">
        <f aca="false">M33</f>
        <v>1284</v>
      </c>
      <c r="N34" s="15"/>
      <c r="O34" s="43" t="n">
        <f aca="false">ROUND(P34/0.9737,0)</f>
        <v>0</v>
      </c>
      <c r="P34" s="44" t="n">
        <v>0</v>
      </c>
      <c r="Q34" s="44" t="n">
        <f aca="false">ROUND(R34/0.99,0)</f>
        <v>260</v>
      </c>
      <c r="R34" s="44" t="n">
        <v>257</v>
      </c>
      <c r="S34" s="44" t="n">
        <f aca="false">P34+R34</f>
        <v>257</v>
      </c>
      <c r="T34" s="46" t="n">
        <f aca="false">T33</f>
        <v>282</v>
      </c>
      <c r="U34" s="15"/>
      <c r="V34" s="47" t="n">
        <f aca="false">ROUND(W34/0.983,0)</f>
        <v>0</v>
      </c>
      <c r="W34" s="48" t="n">
        <f aca="false">ROUND(X34/0.99,0)</f>
        <v>0</v>
      </c>
      <c r="X34" s="48" t="n">
        <f aca="false">ROUND(Y34/0.9809,0)</f>
        <v>0</v>
      </c>
      <c r="Y34" s="49" t="n">
        <v>0</v>
      </c>
      <c r="Z34" s="48" t="n">
        <f aca="false">ROUND(AA34/0.9905,0)</f>
        <v>0</v>
      </c>
      <c r="AA34" s="50" t="n">
        <v>0</v>
      </c>
      <c r="AB34" s="48" t="n">
        <f aca="false">V34+Z34</f>
        <v>0</v>
      </c>
      <c r="AC34" s="48" t="n">
        <f aca="false">W34+AA34</f>
        <v>0</v>
      </c>
      <c r="AD34" s="48" t="n">
        <f aca="false">AD33</f>
        <v>579</v>
      </c>
      <c r="AE34" s="48" t="n">
        <f aca="false">X34</f>
        <v>0</v>
      </c>
      <c r="AF34" s="48" t="n">
        <f aca="false">AF33</f>
        <v>573</v>
      </c>
      <c r="AG34" s="48" t="n">
        <f aca="false">Y34</f>
        <v>0</v>
      </c>
      <c r="AH34" s="51" t="n">
        <f aca="false">AH33</f>
        <v>573</v>
      </c>
      <c r="AI34" s="11"/>
      <c r="AJ34" s="52" t="n">
        <f aca="false">H34+R34+AA34</f>
        <v>1092</v>
      </c>
      <c r="AK34" s="53" t="n">
        <v>1092</v>
      </c>
    </row>
    <row r="35" customFormat="false" ht="12.75" hidden="false" customHeight="false" outlineLevel="0" collapsed="false">
      <c r="A35" s="35" t="n">
        <f aca="false">A34+1</f>
        <v>36366</v>
      </c>
      <c r="B35" s="12" t="n">
        <v>474</v>
      </c>
      <c r="C35" s="36" t="n">
        <v>474</v>
      </c>
      <c r="D35" s="3" t="n">
        <f aca="false">F35+P35+Y35</f>
        <v>474</v>
      </c>
      <c r="E35" s="37" t="n">
        <f aca="false">ROUND(F35/0.962,0)</f>
        <v>493</v>
      </c>
      <c r="F35" s="85" t="n">
        <v>474</v>
      </c>
      <c r="G35" s="39" t="n">
        <f aca="false">ROUND(H35/0.984,0)</f>
        <v>822</v>
      </c>
      <c r="H35" s="39" t="n">
        <v>809</v>
      </c>
      <c r="I35" s="41" t="n">
        <f aca="false">ROUND(J35/0.984,0)</f>
        <v>0</v>
      </c>
      <c r="J35" s="41" t="n">
        <v>0</v>
      </c>
      <c r="K35" s="39" t="n">
        <f aca="false">E35+G35+I35</f>
        <v>1315</v>
      </c>
      <c r="L35" s="39" t="n">
        <f aca="false">F35+H35+J35</f>
        <v>1283</v>
      </c>
      <c r="M35" s="42" t="n">
        <f aca="false">M34</f>
        <v>1284</v>
      </c>
      <c r="N35" s="15"/>
      <c r="O35" s="43" t="n">
        <f aca="false">ROUND(P35/0.9737,0)</f>
        <v>0</v>
      </c>
      <c r="P35" s="44" t="n">
        <v>0</v>
      </c>
      <c r="Q35" s="44" t="n">
        <f aca="false">ROUND(R35/0.99,0)</f>
        <v>260</v>
      </c>
      <c r="R35" s="44" t="n">
        <v>257</v>
      </c>
      <c r="S35" s="44" t="n">
        <f aca="false">P35+R35</f>
        <v>257</v>
      </c>
      <c r="T35" s="46" t="n">
        <f aca="false">T34</f>
        <v>282</v>
      </c>
      <c r="U35" s="15"/>
      <c r="V35" s="47" t="n">
        <f aca="false">ROUND(W35/0.983,0)</f>
        <v>0</v>
      </c>
      <c r="W35" s="48" t="n">
        <f aca="false">ROUND(X35/0.99,0)</f>
        <v>0</v>
      </c>
      <c r="X35" s="48" t="n">
        <f aca="false">ROUND(Y35/0.9809,0)</f>
        <v>0</v>
      </c>
      <c r="Y35" s="49" t="n">
        <v>0</v>
      </c>
      <c r="Z35" s="48" t="n">
        <f aca="false">ROUND(AA35/0.9905,0)</f>
        <v>0</v>
      </c>
      <c r="AA35" s="50" t="n">
        <v>0</v>
      </c>
      <c r="AB35" s="48" t="n">
        <f aca="false">V35+Z35</f>
        <v>0</v>
      </c>
      <c r="AC35" s="48" t="n">
        <f aca="false">W35+AA35</f>
        <v>0</v>
      </c>
      <c r="AD35" s="48" t="n">
        <f aca="false">AD34</f>
        <v>579</v>
      </c>
      <c r="AE35" s="48" t="n">
        <f aca="false">X35</f>
        <v>0</v>
      </c>
      <c r="AF35" s="48" t="n">
        <f aca="false">AF34</f>
        <v>573</v>
      </c>
      <c r="AG35" s="48" t="n">
        <f aca="false">Y35</f>
        <v>0</v>
      </c>
      <c r="AH35" s="51" t="n">
        <f aca="false">AH34</f>
        <v>573</v>
      </c>
      <c r="AI35" s="11"/>
      <c r="AJ35" s="52" t="n">
        <f aca="false">H35+R35+AA35</f>
        <v>1066</v>
      </c>
      <c r="AK35" s="53" t="n">
        <v>1092</v>
      </c>
    </row>
    <row r="36" customFormat="false" ht="12.75" hidden="false" customHeight="false" outlineLevel="0" collapsed="false">
      <c r="A36" s="35" t="n">
        <f aca="false">A35+1</f>
        <v>36367</v>
      </c>
      <c r="B36" s="12" t="n">
        <v>550</v>
      </c>
      <c r="C36" s="36" t="n">
        <v>550</v>
      </c>
      <c r="D36" s="3" t="n">
        <f aca="false">F36+P36+Y36</f>
        <v>550</v>
      </c>
      <c r="E36" s="37" t="n">
        <f aca="false">ROUND(F36/0.962,0)</f>
        <v>572</v>
      </c>
      <c r="F36" s="85" t="n">
        <v>550</v>
      </c>
      <c r="G36" s="39" t="n">
        <f aca="false">ROUND(H36/0.984,0)</f>
        <v>743</v>
      </c>
      <c r="H36" s="39" t="n">
        <v>731</v>
      </c>
      <c r="I36" s="41" t="n">
        <f aca="false">ROUND(J36/0.984,0)</f>
        <v>0</v>
      </c>
      <c r="J36" s="41" t="n">
        <v>0</v>
      </c>
      <c r="K36" s="39" t="n">
        <f aca="false">E36+G36+I36</f>
        <v>1315</v>
      </c>
      <c r="L36" s="39" t="n">
        <f aca="false">F36+H36+J36</f>
        <v>1281</v>
      </c>
      <c r="M36" s="42" t="n">
        <f aca="false">M35</f>
        <v>1284</v>
      </c>
      <c r="N36" s="15"/>
      <c r="O36" s="43" t="n">
        <f aca="false">ROUND(P36/0.9737,0)</f>
        <v>0</v>
      </c>
      <c r="P36" s="44" t="n">
        <v>0</v>
      </c>
      <c r="Q36" s="44" t="n">
        <f aca="false">ROUND(R36/0.99,0)</f>
        <v>260</v>
      </c>
      <c r="R36" s="44" t="n">
        <v>257</v>
      </c>
      <c r="S36" s="44" t="n">
        <f aca="false">P36+R36</f>
        <v>257</v>
      </c>
      <c r="T36" s="46" t="n">
        <f aca="false">T35</f>
        <v>282</v>
      </c>
      <c r="U36" s="15"/>
      <c r="V36" s="47" t="n">
        <f aca="false">ROUND(W36/0.983,0)</f>
        <v>0</v>
      </c>
      <c r="W36" s="48" t="n">
        <f aca="false">ROUND(X36/0.99,0)</f>
        <v>0</v>
      </c>
      <c r="X36" s="48" t="n">
        <f aca="false">ROUND(Y36/0.9809,0)</f>
        <v>0</v>
      </c>
      <c r="Y36" s="49" t="n">
        <v>0</v>
      </c>
      <c r="Z36" s="48" t="n">
        <f aca="false">ROUND(AA36/0.9905,0)</f>
        <v>0</v>
      </c>
      <c r="AA36" s="50" t="n">
        <v>0</v>
      </c>
      <c r="AB36" s="48" t="n">
        <f aca="false">V36+Z36</f>
        <v>0</v>
      </c>
      <c r="AC36" s="48" t="n">
        <f aca="false">W36+AA36</f>
        <v>0</v>
      </c>
      <c r="AD36" s="48" t="n">
        <f aca="false">AD35</f>
        <v>579</v>
      </c>
      <c r="AE36" s="48" t="n">
        <f aca="false">X36</f>
        <v>0</v>
      </c>
      <c r="AF36" s="48" t="n">
        <f aca="false">AF35</f>
        <v>573</v>
      </c>
      <c r="AG36" s="48" t="n">
        <f aca="false">Y36</f>
        <v>0</v>
      </c>
      <c r="AH36" s="51" t="n">
        <f aca="false">AH35</f>
        <v>573</v>
      </c>
      <c r="AI36" s="11"/>
      <c r="AJ36" s="52" t="n">
        <f aca="false">H36+R36+AA36</f>
        <v>988</v>
      </c>
      <c r="AK36" s="53" t="n">
        <v>1092</v>
      </c>
    </row>
    <row r="37" customFormat="false" ht="12.75" hidden="false" customHeight="false" outlineLevel="0" collapsed="false">
      <c r="A37" s="35" t="n">
        <f aca="false">A36+1</f>
        <v>36368</v>
      </c>
      <c r="B37" s="12" t="n">
        <v>550</v>
      </c>
      <c r="C37" s="36" t="n">
        <v>550</v>
      </c>
      <c r="D37" s="3" t="n">
        <f aca="false">F37+P37+Y37</f>
        <v>550</v>
      </c>
      <c r="E37" s="37" t="n">
        <f aca="false">ROUND(F37/0.962,0)</f>
        <v>572</v>
      </c>
      <c r="F37" s="85" t="n">
        <v>550</v>
      </c>
      <c r="G37" s="39" t="n">
        <f aca="false">ROUND(H37/0.984,0)</f>
        <v>743</v>
      </c>
      <c r="H37" s="39" t="n">
        <v>731</v>
      </c>
      <c r="I37" s="41" t="n">
        <f aca="false">ROUND(J37/0.984,0)</f>
        <v>0</v>
      </c>
      <c r="J37" s="41" t="n">
        <v>0</v>
      </c>
      <c r="K37" s="39" t="n">
        <f aca="false">E37+G37+I37</f>
        <v>1315</v>
      </c>
      <c r="L37" s="39" t="n">
        <f aca="false">F37+H37+J37</f>
        <v>1281</v>
      </c>
      <c r="M37" s="42" t="n">
        <f aca="false">M36</f>
        <v>1284</v>
      </c>
      <c r="N37" s="15"/>
      <c r="O37" s="43" t="n">
        <f aca="false">ROUND(P37/0.9737,0)</f>
        <v>0</v>
      </c>
      <c r="P37" s="44" t="n">
        <v>0</v>
      </c>
      <c r="Q37" s="44" t="n">
        <f aca="false">ROUND(R37/0.99,0)</f>
        <v>260</v>
      </c>
      <c r="R37" s="44" t="n">
        <v>257</v>
      </c>
      <c r="S37" s="44" t="n">
        <f aca="false">P37+R37</f>
        <v>257</v>
      </c>
      <c r="T37" s="46" t="n">
        <f aca="false">T36</f>
        <v>282</v>
      </c>
      <c r="U37" s="15"/>
      <c r="V37" s="47" t="n">
        <f aca="false">ROUND(W37/0.983,0)</f>
        <v>0</v>
      </c>
      <c r="W37" s="48" t="n">
        <f aca="false">ROUND(X37/0.99,0)</f>
        <v>0</v>
      </c>
      <c r="X37" s="48" t="n">
        <f aca="false">ROUND(Y37/0.9809,0)</f>
        <v>0</v>
      </c>
      <c r="Y37" s="49" t="n">
        <v>0</v>
      </c>
      <c r="Z37" s="48" t="n">
        <f aca="false">ROUND(AA37/0.9905,0)</f>
        <v>0</v>
      </c>
      <c r="AA37" s="50" t="n">
        <v>0</v>
      </c>
      <c r="AB37" s="48" t="n">
        <f aca="false">V37+Z37</f>
        <v>0</v>
      </c>
      <c r="AC37" s="48" t="n">
        <f aca="false">W37+AA37</f>
        <v>0</v>
      </c>
      <c r="AD37" s="48" t="n">
        <f aca="false">AD36</f>
        <v>579</v>
      </c>
      <c r="AE37" s="48" t="n">
        <f aca="false">X37</f>
        <v>0</v>
      </c>
      <c r="AF37" s="48" t="n">
        <f aca="false">AF36</f>
        <v>573</v>
      </c>
      <c r="AG37" s="48" t="n">
        <f aca="false">Y37</f>
        <v>0</v>
      </c>
      <c r="AH37" s="51" t="n">
        <f aca="false">AH36</f>
        <v>573</v>
      </c>
      <c r="AI37" s="11"/>
      <c r="AJ37" s="52" t="n">
        <f aca="false">H37+R37+AA37</f>
        <v>988</v>
      </c>
      <c r="AK37" s="53" t="n">
        <v>1092</v>
      </c>
    </row>
    <row r="38" customFormat="false" ht="12.75" hidden="false" customHeight="false" outlineLevel="0" collapsed="false">
      <c r="A38" s="35" t="n">
        <f aca="false">A37+1</f>
        <v>36369</v>
      </c>
      <c r="B38" s="12" t="n">
        <v>550</v>
      </c>
      <c r="C38" s="36" t="n">
        <v>550</v>
      </c>
      <c r="D38" s="3" t="n">
        <f aca="false">F38+P38+Y38</f>
        <v>550</v>
      </c>
      <c r="E38" s="37" t="n">
        <f aca="false">ROUND(F38/0.962,0)</f>
        <v>572</v>
      </c>
      <c r="F38" s="85" t="n">
        <v>550</v>
      </c>
      <c r="G38" s="39" t="n">
        <f aca="false">ROUND(H38/0.984,0)</f>
        <v>743</v>
      </c>
      <c r="H38" s="39" t="n">
        <v>731</v>
      </c>
      <c r="I38" s="41" t="n">
        <f aca="false">ROUND(J38/0.984,0)</f>
        <v>0</v>
      </c>
      <c r="J38" s="41" t="n">
        <v>0</v>
      </c>
      <c r="K38" s="39" t="n">
        <f aca="false">E38+G38+I38</f>
        <v>1315</v>
      </c>
      <c r="L38" s="39" t="n">
        <f aca="false">F38+H38+J38</f>
        <v>1281</v>
      </c>
      <c r="M38" s="42" t="n">
        <f aca="false">M37</f>
        <v>1284</v>
      </c>
      <c r="N38" s="15"/>
      <c r="O38" s="43" t="n">
        <f aca="false">ROUND(P38/0.9737,0)</f>
        <v>0</v>
      </c>
      <c r="P38" s="44" t="n">
        <v>0</v>
      </c>
      <c r="Q38" s="44" t="n">
        <f aca="false">ROUND(R38/0.99,0)</f>
        <v>260</v>
      </c>
      <c r="R38" s="44" t="n">
        <v>257</v>
      </c>
      <c r="S38" s="44" t="n">
        <f aca="false">P38+R38</f>
        <v>257</v>
      </c>
      <c r="T38" s="46" t="n">
        <f aca="false">T37</f>
        <v>282</v>
      </c>
      <c r="U38" s="15"/>
      <c r="V38" s="47" t="n">
        <f aca="false">ROUND(W38/0.983,0)</f>
        <v>0</v>
      </c>
      <c r="W38" s="48" t="n">
        <f aca="false">ROUND(X38/0.99,0)</f>
        <v>0</v>
      </c>
      <c r="X38" s="48" t="n">
        <f aca="false">ROUND(Y38/0.9809,0)</f>
        <v>0</v>
      </c>
      <c r="Y38" s="49" t="n">
        <v>0</v>
      </c>
      <c r="Z38" s="48" t="n">
        <f aca="false">ROUND(AA38/0.9905,0)</f>
        <v>0</v>
      </c>
      <c r="AA38" s="50" t="n">
        <v>0</v>
      </c>
      <c r="AB38" s="48" t="n">
        <f aca="false">V38+Z38</f>
        <v>0</v>
      </c>
      <c r="AC38" s="48" t="n">
        <f aca="false">W38+AA38</f>
        <v>0</v>
      </c>
      <c r="AD38" s="48" t="n">
        <f aca="false">AD37</f>
        <v>579</v>
      </c>
      <c r="AE38" s="48" t="n">
        <f aca="false">X38</f>
        <v>0</v>
      </c>
      <c r="AF38" s="48" t="n">
        <f aca="false">AF37</f>
        <v>573</v>
      </c>
      <c r="AG38" s="48" t="n">
        <f aca="false">Y38</f>
        <v>0</v>
      </c>
      <c r="AH38" s="51" t="n">
        <f aca="false">AH37</f>
        <v>573</v>
      </c>
      <c r="AI38" s="11"/>
      <c r="AJ38" s="52" t="n">
        <f aca="false">H38+R38+AA38</f>
        <v>988</v>
      </c>
      <c r="AK38" s="53" t="n">
        <v>1092</v>
      </c>
    </row>
    <row r="39" customFormat="false" ht="12.75" hidden="false" customHeight="false" outlineLevel="0" collapsed="false">
      <c r="A39" s="35" t="n">
        <f aca="false">A38+1</f>
        <v>36370</v>
      </c>
      <c r="B39" s="12" t="n">
        <v>550</v>
      </c>
      <c r="C39" s="36" t="n">
        <v>550</v>
      </c>
      <c r="D39" s="3" t="n">
        <f aca="false">F39+P39+Y39</f>
        <v>550</v>
      </c>
      <c r="E39" s="37" t="n">
        <f aca="false">ROUND(F39/0.962,0)</f>
        <v>572</v>
      </c>
      <c r="F39" s="85" t="n">
        <v>550</v>
      </c>
      <c r="G39" s="39" t="n">
        <f aca="false">ROUND(H39/0.984,0)</f>
        <v>743</v>
      </c>
      <c r="H39" s="39" t="n">
        <v>731</v>
      </c>
      <c r="I39" s="41" t="n">
        <f aca="false">ROUND(J39/0.984,0)</f>
        <v>0</v>
      </c>
      <c r="J39" s="41" t="n">
        <v>0</v>
      </c>
      <c r="K39" s="39" t="n">
        <f aca="false">E39+G39+I39</f>
        <v>1315</v>
      </c>
      <c r="L39" s="39" t="n">
        <f aca="false">F39+H39+J39</f>
        <v>1281</v>
      </c>
      <c r="M39" s="42" t="n">
        <f aca="false">M38</f>
        <v>1284</v>
      </c>
      <c r="N39" s="15"/>
      <c r="O39" s="43" t="n">
        <f aca="false">ROUND(P39/0.9737,0)</f>
        <v>0</v>
      </c>
      <c r="P39" s="44" t="n">
        <v>0</v>
      </c>
      <c r="Q39" s="44" t="n">
        <f aca="false">ROUND(R39/0.99,0)</f>
        <v>260</v>
      </c>
      <c r="R39" s="44" t="n">
        <v>257</v>
      </c>
      <c r="S39" s="44" t="n">
        <f aca="false">P39+R39</f>
        <v>257</v>
      </c>
      <c r="T39" s="46" t="n">
        <f aca="false">T38</f>
        <v>282</v>
      </c>
      <c r="U39" s="15"/>
      <c r="V39" s="47" t="n">
        <f aca="false">ROUND(W39/0.983,0)</f>
        <v>0</v>
      </c>
      <c r="W39" s="48" t="n">
        <f aca="false">ROUND(X39/0.99,0)</f>
        <v>0</v>
      </c>
      <c r="X39" s="48" t="n">
        <f aca="false">ROUND(Y39/0.9809,0)</f>
        <v>0</v>
      </c>
      <c r="Y39" s="49" t="n">
        <v>0</v>
      </c>
      <c r="Z39" s="48" t="n">
        <f aca="false">ROUND(AA39/0.9905,0)</f>
        <v>0</v>
      </c>
      <c r="AA39" s="50" t="n">
        <v>0</v>
      </c>
      <c r="AB39" s="48" t="n">
        <f aca="false">V39+Z39</f>
        <v>0</v>
      </c>
      <c r="AC39" s="48" t="n">
        <f aca="false">W39+AA39</f>
        <v>0</v>
      </c>
      <c r="AD39" s="48" t="n">
        <f aca="false">AD38</f>
        <v>579</v>
      </c>
      <c r="AE39" s="48" t="n">
        <f aca="false">X39</f>
        <v>0</v>
      </c>
      <c r="AF39" s="48" t="n">
        <f aca="false">AF38</f>
        <v>573</v>
      </c>
      <c r="AG39" s="48" t="n">
        <f aca="false">Y39</f>
        <v>0</v>
      </c>
      <c r="AH39" s="51" t="n">
        <f aca="false">AH38</f>
        <v>573</v>
      </c>
      <c r="AI39" s="11"/>
      <c r="AJ39" s="52" t="n">
        <f aca="false">H39+R39+AA39</f>
        <v>988</v>
      </c>
      <c r="AK39" s="53" t="n">
        <v>1092</v>
      </c>
    </row>
    <row r="40" customFormat="false" ht="12.75" hidden="false" customHeight="false" outlineLevel="0" collapsed="false">
      <c r="A40" s="35" t="n">
        <f aca="false">A39+1</f>
        <v>36371</v>
      </c>
      <c r="B40" s="12" t="n">
        <v>489</v>
      </c>
      <c r="C40" s="36" t="n">
        <v>489</v>
      </c>
      <c r="D40" s="3" t="n">
        <f aca="false">F40+P40+Y40</f>
        <v>489</v>
      </c>
      <c r="E40" s="37" t="n">
        <f aca="false">ROUND(F40/0.962,0)</f>
        <v>508</v>
      </c>
      <c r="F40" s="85" t="n">
        <v>489</v>
      </c>
      <c r="G40" s="39" t="n">
        <f aca="false">ROUND(H40/0.984,0)</f>
        <v>807</v>
      </c>
      <c r="H40" s="39" t="n">
        <v>794</v>
      </c>
      <c r="I40" s="41" t="n">
        <f aca="false">ROUND(J40/0.984,0)</f>
        <v>0</v>
      </c>
      <c r="J40" s="41" t="n">
        <v>0</v>
      </c>
      <c r="K40" s="39" t="n">
        <f aca="false">E40+G40+I40</f>
        <v>1315</v>
      </c>
      <c r="L40" s="39" t="n">
        <f aca="false">F40+H40+J40</f>
        <v>1283</v>
      </c>
      <c r="M40" s="42" t="n">
        <f aca="false">M39</f>
        <v>1284</v>
      </c>
      <c r="N40" s="15"/>
      <c r="O40" s="43" t="n">
        <f aca="false">ROUND(P40/0.9737,0)</f>
        <v>0</v>
      </c>
      <c r="P40" s="44" t="n">
        <v>0</v>
      </c>
      <c r="Q40" s="44" t="n">
        <f aca="false">ROUND(R40/0.99,0)</f>
        <v>260</v>
      </c>
      <c r="R40" s="44" t="n">
        <v>257</v>
      </c>
      <c r="S40" s="44" t="n">
        <f aca="false">P40+R40</f>
        <v>257</v>
      </c>
      <c r="T40" s="46" t="n">
        <f aca="false">T39</f>
        <v>282</v>
      </c>
      <c r="U40" s="15"/>
      <c r="V40" s="47" t="n">
        <f aca="false">ROUND(W40/0.983,0)</f>
        <v>0</v>
      </c>
      <c r="W40" s="48" t="n">
        <f aca="false">ROUND(X40/0.99,0)</f>
        <v>0</v>
      </c>
      <c r="X40" s="48" t="n">
        <f aca="false">ROUND(Y40/0.9809,0)</f>
        <v>0</v>
      </c>
      <c r="Y40" s="49" t="n">
        <v>0</v>
      </c>
      <c r="Z40" s="48" t="n">
        <f aca="false">ROUND(AA40/0.9905,0)</f>
        <v>0</v>
      </c>
      <c r="AA40" s="50" t="n">
        <v>0</v>
      </c>
      <c r="AB40" s="48" t="n">
        <f aca="false">V40+Z40</f>
        <v>0</v>
      </c>
      <c r="AC40" s="48" t="n">
        <f aca="false">W40+AA40</f>
        <v>0</v>
      </c>
      <c r="AD40" s="48" t="n">
        <f aca="false">AD39</f>
        <v>579</v>
      </c>
      <c r="AE40" s="48" t="n">
        <f aca="false">X40</f>
        <v>0</v>
      </c>
      <c r="AF40" s="48" t="n">
        <f aca="false">AF39</f>
        <v>573</v>
      </c>
      <c r="AG40" s="48" t="n">
        <f aca="false">Y40</f>
        <v>0</v>
      </c>
      <c r="AH40" s="51" t="n">
        <f aca="false">AH39</f>
        <v>573</v>
      </c>
      <c r="AI40" s="11"/>
      <c r="AJ40" s="52" t="n">
        <f aca="false">H40+R40+AA40</f>
        <v>1051</v>
      </c>
      <c r="AK40" s="53" t="n">
        <v>1092</v>
      </c>
    </row>
    <row r="41" customFormat="false" ht="12.75" hidden="false" customHeight="false" outlineLevel="0" collapsed="false">
      <c r="A41" s="35" t="n">
        <f aca="false">A40+1</f>
        <v>36372</v>
      </c>
      <c r="B41" s="12" t="n">
        <v>423</v>
      </c>
      <c r="C41" s="54" t="n">
        <v>423</v>
      </c>
      <c r="D41" s="3" t="n">
        <f aca="false">F41+P41+Y41</f>
        <v>423</v>
      </c>
      <c r="E41" s="37" t="n">
        <f aca="false">ROUND(F41/0.962,0)</f>
        <v>440</v>
      </c>
      <c r="F41" s="85" t="n">
        <v>423</v>
      </c>
      <c r="G41" s="39" t="n">
        <f aca="false">ROUND(H41/0.984,0)</f>
        <v>849</v>
      </c>
      <c r="H41" s="39" t="n">
        <v>835</v>
      </c>
      <c r="I41" s="41" t="n">
        <f aca="false">ROUND(J41/0.984,0)</f>
        <v>26</v>
      </c>
      <c r="J41" s="41" t="n">
        <v>26</v>
      </c>
      <c r="K41" s="39" t="n">
        <f aca="false">E41+G41+I41</f>
        <v>1315</v>
      </c>
      <c r="L41" s="39" t="n">
        <f aca="false">F41+H41+J41</f>
        <v>1284</v>
      </c>
      <c r="M41" s="42" t="n">
        <f aca="false">M40</f>
        <v>1284</v>
      </c>
      <c r="N41" s="15"/>
      <c r="O41" s="43" t="n">
        <f aca="false">ROUND(P41/0.9737,0)</f>
        <v>0</v>
      </c>
      <c r="P41" s="44" t="n">
        <v>0</v>
      </c>
      <c r="Q41" s="44" t="n">
        <f aca="false">ROUND(R41/0.99,0)</f>
        <v>260</v>
      </c>
      <c r="R41" s="44" t="n">
        <v>257</v>
      </c>
      <c r="S41" s="44" t="n">
        <f aca="false">P41+R41</f>
        <v>257</v>
      </c>
      <c r="T41" s="46" t="n">
        <f aca="false">T40</f>
        <v>282</v>
      </c>
      <c r="U41" s="15"/>
      <c r="V41" s="47" t="n">
        <f aca="false">ROUND(W41/0.983,0)</f>
        <v>0</v>
      </c>
      <c r="W41" s="48" t="n">
        <f aca="false">ROUND(X41/0.99,0)</f>
        <v>0</v>
      </c>
      <c r="X41" s="48" t="n">
        <f aca="false">ROUND(Y41/0.9809,0)</f>
        <v>0</v>
      </c>
      <c r="Y41" s="49" t="n">
        <v>0</v>
      </c>
      <c r="Z41" s="48" t="n">
        <f aca="false">ROUND(AA41/0.9905,0)</f>
        <v>0</v>
      </c>
      <c r="AA41" s="50" t="n">
        <v>0</v>
      </c>
      <c r="AB41" s="48" t="n">
        <f aca="false">V41+Z41</f>
        <v>0</v>
      </c>
      <c r="AC41" s="48" t="n">
        <f aca="false">W41+AA41</f>
        <v>0</v>
      </c>
      <c r="AD41" s="48" t="n">
        <f aca="false">AD40</f>
        <v>579</v>
      </c>
      <c r="AE41" s="48" t="n">
        <f aca="false">X41</f>
        <v>0</v>
      </c>
      <c r="AF41" s="48" t="n">
        <f aca="false">AF40</f>
        <v>573</v>
      </c>
      <c r="AG41" s="48" t="n">
        <f aca="false">Y41</f>
        <v>0</v>
      </c>
      <c r="AH41" s="51" t="n">
        <f aca="false">AH40</f>
        <v>573</v>
      </c>
      <c r="AI41" s="11"/>
      <c r="AJ41" s="52" t="n">
        <f aca="false">H41+R41+AA41</f>
        <v>1092</v>
      </c>
      <c r="AK41" s="53" t="n">
        <v>1092</v>
      </c>
    </row>
    <row r="42" customFormat="false" ht="12.75" hidden="false" customHeight="false" outlineLevel="0" collapsed="false">
      <c r="A42" s="11"/>
      <c r="B42" s="12"/>
      <c r="E42" s="12"/>
      <c r="M42" s="14"/>
      <c r="N42" s="15"/>
      <c r="O42" s="12"/>
      <c r="T42" s="14"/>
      <c r="U42" s="15"/>
      <c r="V42" s="12"/>
      <c r="AH42" s="14"/>
      <c r="AI42" s="11"/>
      <c r="AJ42" s="17"/>
      <c r="AK42" s="14"/>
    </row>
    <row r="43" customFormat="false" ht="12.75" hidden="false" customHeight="false" outlineLevel="0" collapsed="false">
      <c r="A43" s="56" t="s">
        <v>10</v>
      </c>
      <c r="B43" s="57" t="n">
        <f aca="false">SUM(B11:B42)</f>
        <v>15755</v>
      </c>
      <c r="C43" s="58" t="n">
        <f aca="false">SUM(C11:C42)</f>
        <v>15755</v>
      </c>
      <c r="D43" s="59" t="n">
        <f aca="false">SUM(D11:D42)</f>
        <v>15755</v>
      </c>
      <c r="E43" s="57"/>
      <c r="F43" s="58" t="n">
        <f aca="false">SUM(F11:F42)</f>
        <v>15755</v>
      </c>
      <c r="G43" s="58"/>
      <c r="H43" s="58" t="n">
        <f aca="false">SUM(H11:H42)</f>
        <v>23835</v>
      </c>
      <c r="I43" s="58"/>
      <c r="J43" s="58" t="n">
        <f aca="false">SUM(J11:J42)</f>
        <v>156</v>
      </c>
      <c r="K43" s="58" t="n">
        <f aca="false">SUM(K11:K42)</f>
        <v>40766</v>
      </c>
      <c r="L43" s="58" t="n">
        <f aca="false">SUM(L11:L42)</f>
        <v>39746</v>
      </c>
      <c r="M43" s="59" t="n">
        <f aca="false">SUM(M11:M42)</f>
        <v>39804</v>
      </c>
      <c r="N43" s="61"/>
      <c r="O43" s="57"/>
      <c r="P43" s="58" t="n">
        <f aca="false">SUM(P11:P42)</f>
        <v>0</v>
      </c>
      <c r="Q43" s="58"/>
      <c r="R43" s="58" t="n">
        <f aca="false">SUM(R11:R42)</f>
        <v>7967</v>
      </c>
      <c r="S43" s="58" t="n">
        <f aca="false">SUM(S11:S42)</f>
        <v>7967</v>
      </c>
      <c r="T43" s="59" t="n">
        <f aca="false">SUM(T11:T42)</f>
        <v>8742</v>
      </c>
      <c r="U43" s="61"/>
      <c r="V43" s="57" t="n">
        <f aca="false">SUM(V11:V42)</f>
        <v>0</v>
      </c>
      <c r="W43" s="58" t="n">
        <f aca="false">SUM(W11:W42)</f>
        <v>0</v>
      </c>
      <c r="X43" s="58" t="n">
        <f aca="false">SUM(X11:X42)</f>
        <v>0</v>
      </c>
      <c r="Y43" s="58" t="n">
        <f aca="false">SUM(Y11:Y42)</f>
        <v>0</v>
      </c>
      <c r="Z43" s="58"/>
      <c r="AA43" s="58" t="n">
        <f aca="false">SUM(AA11:AA42)</f>
        <v>0</v>
      </c>
      <c r="AB43" s="58" t="n">
        <f aca="false">SUM(AB11:AB42)</f>
        <v>0</v>
      </c>
      <c r="AC43" s="58" t="n">
        <f aca="false">SUM(AC11:AC42)</f>
        <v>0</v>
      </c>
      <c r="AD43" s="58" t="n">
        <f aca="false">SUM(AD11:AD42)</f>
        <v>17949</v>
      </c>
      <c r="AE43" s="58" t="n">
        <f aca="false">SUM(AE11:AE42)</f>
        <v>0</v>
      </c>
      <c r="AF43" s="58" t="n">
        <f aca="false">SUM(AF11:AF42)</f>
        <v>17763</v>
      </c>
      <c r="AG43" s="58" t="n">
        <f aca="false">SUM(AG11:AG41)</f>
        <v>0</v>
      </c>
      <c r="AH43" s="59" t="n">
        <f aca="false">SUM(AH11:AH41)</f>
        <v>17763</v>
      </c>
      <c r="AI43" s="56"/>
      <c r="AJ43" s="62" t="n">
        <f aca="false">SUM(AJ11:AJ42)</f>
        <v>31802</v>
      </c>
      <c r="AK43" s="59" t="n">
        <f aca="false">SUM(AK11:AK42)</f>
        <v>33852</v>
      </c>
    </row>
    <row r="44" customFormat="false" ht="12.75" hidden="false" customHeight="false" outlineLevel="0" collapsed="false">
      <c r="G44" s="16" t="s">
        <v>33</v>
      </c>
      <c r="H44" s="63" t="n">
        <f aca="false">H43*0.9787</f>
        <v>23327.3145</v>
      </c>
      <c r="Q44" s="16" t="s">
        <v>33</v>
      </c>
      <c r="R44" s="63" t="n">
        <f aca="false">R43*0.9787</f>
        <v>7797.3029</v>
      </c>
      <c r="Z44" s="16" t="s">
        <v>33</v>
      </c>
      <c r="AA44" s="63" t="n">
        <f aca="false">AA43*0.9787</f>
        <v>0</v>
      </c>
    </row>
    <row r="45" customFormat="false" ht="13.5" hidden="false" customHeight="false" outlineLevel="0" collapsed="false"/>
    <row r="46" customFormat="false" ht="13.5" hidden="false" customHeight="false" outlineLevel="0" collapsed="false">
      <c r="C46" s="65" t="s">
        <v>34</v>
      </c>
      <c r="D46" s="66"/>
      <c r="E46" s="66"/>
      <c r="F46" s="67" t="n">
        <v>36342</v>
      </c>
      <c r="G46" s="68" t="n">
        <v>36372</v>
      </c>
    </row>
    <row r="47" customFormat="false" ht="12.75" hidden="false" customHeight="false" outlineLevel="0" collapsed="false">
      <c r="C47" s="69"/>
      <c r="G47" s="70"/>
    </row>
    <row r="48" customFormat="false" ht="12.75" hidden="false" customHeight="false" outlineLevel="0" collapsed="false">
      <c r="C48" s="71"/>
      <c r="D48" s="16"/>
      <c r="E48" s="16" t="s">
        <v>35</v>
      </c>
      <c r="F48" s="63" t="n">
        <v>48375</v>
      </c>
      <c r="G48" s="72" t="n">
        <f aca="false">F48+H44</f>
        <v>71702.3145</v>
      </c>
    </row>
    <row r="49" customFormat="false" ht="12.75" hidden="false" customHeight="false" outlineLevel="0" collapsed="false">
      <c r="C49" s="69"/>
      <c r="G49" s="70"/>
    </row>
    <row r="50" customFormat="false" ht="12.75" hidden="false" customHeight="false" outlineLevel="0" collapsed="false">
      <c r="C50" s="71"/>
      <c r="D50" s="16"/>
      <c r="E50" s="16" t="s">
        <v>36</v>
      </c>
      <c r="F50" s="63" t="n">
        <v>30994</v>
      </c>
      <c r="G50" s="72" t="n">
        <f aca="false">F50+(R44+AA44)</f>
        <v>38791.3029</v>
      </c>
    </row>
    <row r="51" customFormat="false" ht="13.5" hidden="false" customHeight="false" outlineLevel="0" collapsed="false">
      <c r="C51" s="71"/>
      <c r="D51" s="16"/>
      <c r="E51" s="16"/>
      <c r="F51" s="73"/>
      <c r="G51" s="74"/>
    </row>
    <row r="52" customFormat="false" ht="13.5" hidden="false" customHeight="false" outlineLevel="0" collapsed="false">
      <c r="C52" s="75"/>
      <c r="D52" s="76"/>
      <c r="E52" s="77" t="s">
        <v>37</v>
      </c>
      <c r="F52" s="78" t="n">
        <f aca="false">SUM(F48:F51)</f>
        <v>79369</v>
      </c>
      <c r="G52" s="79" t="n">
        <f aca="false">SUM(G48:G51)</f>
        <v>110493.6174</v>
      </c>
    </row>
    <row r="5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1" width="9.99"/>
    <col collapsed="false" customWidth="true" hidden="false" outlineLevel="0" max="3" min="3" style="1" width="9.41"/>
    <col collapsed="false" customWidth="true" hidden="false" outlineLevel="0" max="4" min="4" style="1" width="10.28"/>
    <col collapsed="false" customWidth="true" hidden="false" outlineLevel="0" max="5" min="5" style="1" width="7.85"/>
    <col collapsed="false" customWidth="true" hidden="false" outlineLevel="0" max="6" min="6" style="1" width="10.71"/>
    <col collapsed="false" customWidth="true" hidden="false" outlineLevel="0" max="7" min="7" style="1" width="11.85"/>
    <col collapsed="false" customWidth="true" hidden="false" outlineLevel="0" max="8" min="8" style="1" width="8.99"/>
    <col collapsed="false" customWidth="true" hidden="false" outlineLevel="0" max="9" min="9" style="1" width="7.85"/>
    <col collapsed="false" customWidth="true" hidden="false" outlineLevel="0" max="10" min="10" style="1" width="9.85"/>
    <col collapsed="false" customWidth="true" hidden="false" outlineLevel="0" max="11" min="11" style="1" width="9.56"/>
    <col collapsed="false" customWidth="true" hidden="false" outlineLevel="0" max="12" min="12" style="1" width="9.7"/>
    <col collapsed="false" customWidth="true" hidden="false" outlineLevel="0" max="13" min="13" style="1" width="10.13"/>
    <col collapsed="false" customWidth="true" hidden="false" outlineLevel="0" max="14" min="14" style="1" width="0.99"/>
    <col collapsed="false" customWidth="true" hidden="false" outlineLevel="0" max="20" min="15" style="1" width="7.85"/>
    <col collapsed="false" customWidth="true" hidden="false" outlineLevel="0" max="21" min="21" style="1" width="0.85"/>
    <col collapsed="false" customWidth="true" hidden="false" outlineLevel="0" max="22" min="22" style="1" width="9.99"/>
    <col collapsed="false" customWidth="true" hidden="false" outlineLevel="0" max="25" min="23" style="1" width="10.13"/>
    <col collapsed="false" customWidth="true" hidden="false" outlineLevel="0" max="27" min="26" style="1" width="7.85"/>
    <col collapsed="false" customWidth="true" hidden="false" outlineLevel="0" max="28" min="28" style="1" width="9.7"/>
    <col collapsed="false" customWidth="true" hidden="false" outlineLevel="0" max="29" min="29" style="1" width="9.14"/>
    <col collapsed="false" customWidth="true" hidden="false" outlineLevel="0" max="31" min="30" style="1" width="10.13"/>
    <col collapsed="false" customWidth="true" hidden="false" outlineLevel="0" max="32" min="32" style="1" width="10.41"/>
    <col collapsed="false" customWidth="true" hidden="false" outlineLevel="0" max="33" min="33" style="1" width="10.71"/>
    <col collapsed="false" customWidth="true" hidden="false" outlineLevel="0" max="34" min="34" style="1" width="10.13"/>
    <col collapsed="false" customWidth="true" hidden="false" outlineLevel="0" max="35" min="35" style="0" width="1.28"/>
    <col collapsed="false" customWidth="true" hidden="false" outlineLevel="0" max="37" min="37" style="1" width="10.71"/>
  </cols>
  <sheetData>
    <row r="1" customFormat="false" ht="15.75" hidden="false" customHeight="false" outlineLevel="0" collapsed="false">
      <c r="A1" s="80" t="s">
        <v>76</v>
      </c>
    </row>
    <row r="4" customFormat="false" ht="12.75" hidden="false" customHeight="false" outlineLevel="0" collapsed="false">
      <c r="A4" s="4"/>
      <c r="B4" s="5" t="s">
        <v>1</v>
      </c>
      <c r="C4" s="6"/>
      <c r="D4" s="6"/>
      <c r="E4" s="5" t="s">
        <v>2</v>
      </c>
      <c r="F4" s="6"/>
      <c r="G4" s="6"/>
      <c r="H4" s="6"/>
      <c r="I4" s="6"/>
      <c r="J4" s="6"/>
      <c r="K4" s="6"/>
      <c r="L4" s="6"/>
      <c r="M4" s="7"/>
      <c r="N4" s="8"/>
      <c r="O4" s="5" t="s">
        <v>3</v>
      </c>
      <c r="P4" s="6"/>
      <c r="Q4" s="6"/>
      <c r="R4" s="6"/>
      <c r="S4" s="6"/>
      <c r="T4" s="7"/>
      <c r="U4" s="8"/>
      <c r="V4" s="5" t="s">
        <v>4</v>
      </c>
      <c r="W4" s="9"/>
      <c r="X4" s="9"/>
      <c r="Y4" s="6"/>
      <c r="Z4" s="6"/>
      <c r="AA4" s="6"/>
      <c r="AB4" s="6"/>
      <c r="AC4" s="6"/>
      <c r="AD4" s="6"/>
      <c r="AE4" s="6"/>
      <c r="AF4" s="6"/>
      <c r="AG4" s="6"/>
      <c r="AH4" s="7"/>
      <c r="AI4" s="4"/>
      <c r="AJ4" s="10" t="s">
        <v>5</v>
      </c>
      <c r="AK4" s="7"/>
    </row>
    <row r="5" customFormat="false" ht="12.75" hidden="false" customHeight="false" outlineLevel="0" collapsed="false">
      <c r="A5" s="11"/>
      <c r="B5" s="12"/>
      <c r="E5" s="12" t="s">
        <v>59</v>
      </c>
      <c r="G5" s="1" t="s">
        <v>60</v>
      </c>
      <c r="M5" s="14"/>
      <c r="N5" s="15"/>
      <c r="O5" s="12" t="s">
        <v>61</v>
      </c>
      <c r="Q5" s="1" t="s">
        <v>62</v>
      </c>
      <c r="T5" s="14"/>
      <c r="U5" s="15"/>
      <c r="V5" s="12" t="s">
        <v>63</v>
      </c>
      <c r="AD5" s="1" t="s">
        <v>62</v>
      </c>
      <c r="AH5" s="14"/>
      <c r="AI5" s="11"/>
      <c r="AJ5" s="17"/>
      <c r="AK5" s="14"/>
    </row>
    <row r="6" customFormat="false" ht="12.75" hidden="false" customHeight="false" outlineLevel="0" collapsed="false">
      <c r="A6" s="11"/>
      <c r="B6" s="12"/>
      <c r="E6" s="12"/>
      <c r="M6" s="14"/>
      <c r="N6" s="15"/>
      <c r="O6" s="12"/>
      <c r="T6" s="14"/>
      <c r="U6" s="15"/>
      <c r="V6" s="12"/>
      <c r="AH6" s="14"/>
      <c r="AI6" s="11"/>
      <c r="AJ6" s="17"/>
      <c r="AK6" s="14"/>
    </row>
    <row r="7" customFormat="false" ht="12.75" hidden="false" customHeight="false" outlineLevel="0" collapsed="false">
      <c r="A7" s="20"/>
      <c r="B7" s="21"/>
      <c r="C7" s="19"/>
      <c r="D7" s="22" t="s">
        <v>10</v>
      </c>
      <c r="E7" s="12"/>
      <c r="F7" s="19"/>
      <c r="G7" s="19"/>
      <c r="H7" s="19" t="s">
        <v>11</v>
      </c>
      <c r="I7" s="19"/>
      <c r="J7" s="19" t="s">
        <v>11</v>
      </c>
      <c r="K7" s="19" t="s">
        <v>10</v>
      </c>
      <c r="L7" s="19"/>
      <c r="M7" s="23"/>
      <c r="N7" s="24"/>
      <c r="O7" s="12"/>
      <c r="P7" s="19"/>
      <c r="Q7" s="19"/>
      <c r="R7" s="19"/>
      <c r="S7" s="19"/>
      <c r="T7" s="23"/>
      <c r="U7" s="24"/>
      <c r="V7" s="12"/>
      <c r="W7" s="19" t="s">
        <v>11</v>
      </c>
      <c r="X7" s="19" t="s">
        <v>11</v>
      </c>
      <c r="Y7" s="19"/>
      <c r="Z7" s="19"/>
      <c r="AA7" s="19"/>
      <c r="AB7" s="19" t="s">
        <v>10</v>
      </c>
      <c r="AC7" s="19" t="s">
        <v>13</v>
      </c>
      <c r="AD7" s="19" t="s">
        <v>13</v>
      </c>
      <c r="AE7" s="19" t="s">
        <v>14</v>
      </c>
      <c r="AF7" s="19" t="s">
        <v>14</v>
      </c>
      <c r="AG7" s="19" t="s">
        <v>2</v>
      </c>
      <c r="AH7" s="23" t="s">
        <v>2</v>
      </c>
      <c r="AI7" s="20"/>
      <c r="AJ7" s="25"/>
      <c r="AK7" s="23"/>
    </row>
    <row r="8" customFormat="false" ht="12.75" hidden="false" customHeight="false" outlineLevel="0" collapsed="false">
      <c r="A8" s="20"/>
      <c r="B8" s="21"/>
      <c r="C8" s="19"/>
      <c r="D8" s="22" t="s">
        <v>11</v>
      </c>
      <c r="E8" s="21" t="s">
        <v>16</v>
      </c>
      <c r="F8" s="19" t="s">
        <v>11</v>
      </c>
      <c r="G8" s="19" t="s">
        <v>16</v>
      </c>
      <c r="H8" s="19" t="s">
        <v>17</v>
      </c>
      <c r="I8" s="19" t="s">
        <v>16</v>
      </c>
      <c r="J8" s="19" t="s">
        <v>18</v>
      </c>
      <c r="K8" s="19" t="s">
        <v>16</v>
      </c>
      <c r="L8" s="19" t="s">
        <v>19</v>
      </c>
      <c r="M8" s="23" t="s">
        <v>19</v>
      </c>
      <c r="N8" s="24"/>
      <c r="O8" s="21" t="s">
        <v>16</v>
      </c>
      <c r="P8" s="19" t="s">
        <v>11</v>
      </c>
      <c r="Q8" s="19" t="s">
        <v>16</v>
      </c>
      <c r="R8" s="19" t="s">
        <v>11</v>
      </c>
      <c r="S8" s="19" t="s">
        <v>19</v>
      </c>
      <c r="T8" s="23" t="s">
        <v>19</v>
      </c>
      <c r="U8" s="24"/>
      <c r="V8" s="21" t="s">
        <v>16</v>
      </c>
      <c r="W8" s="19" t="s">
        <v>20</v>
      </c>
      <c r="X8" s="19" t="s">
        <v>20</v>
      </c>
      <c r="Y8" s="19" t="s">
        <v>11</v>
      </c>
      <c r="Z8" s="19" t="s">
        <v>16</v>
      </c>
      <c r="AA8" s="19" t="s">
        <v>11</v>
      </c>
      <c r="AB8" s="19" t="s">
        <v>16</v>
      </c>
      <c r="AC8" s="19" t="s">
        <v>19</v>
      </c>
      <c r="AD8" s="19" t="s">
        <v>19</v>
      </c>
      <c r="AE8" s="19" t="s">
        <v>19</v>
      </c>
      <c r="AF8" s="19" t="s">
        <v>19</v>
      </c>
      <c r="AG8" s="19" t="s">
        <v>19</v>
      </c>
      <c r="AH8" s="19" t="s">
        <v>19</v>
      </c>
      <c r="AI8" s="20"/>
      <c r="AJ8" s="25" t="s">
        <v>21</v>
      </c>
      <c r="AK8" s="23" t="s">
        <v>21</v>
      </c>
    </row>
    <row r="9" customFormat="false" ht="12.75" hidden="false" customHeight="false" outlineLevel="0" collapsed="false">
      <c r="A9" s="26" t="s">
        <v>22</v>
      </c>
      <c r="B9" s="27" t="s">
        <v>23</v>
      </c>
      <c r="C9" s="28" t="s">
        <v>24</v>
      </c>
      <c r="D9" s="29" t="s">
        <v>17</v>
      </c>
      <c r="E9" s="27" t="s">
        <v>25</v>
      </c>
      <c r="F9" s="28" t="s">
        <v>17</v>
      </c>
      <c r="G9" s="28" t="s">
        <v>25</v>
      </c>
      <c r="H9" s="28" t="s">
        <v>26</v>
      </c>
      <c r="I9" s="28" t="s">
        <v>25</v>
      </c>
      <c r="J9" s="28" t="s">
        <v>26</v>
      </c>
      <c r="K9" s="28" t="s">
        <v>25</v>
      </c>
      <c r="L9" s="28" t="s">
        <v>28</v>
      </c>
      <c r="M9" s="30" t="s">
        <v>29</v>
      </c>
      <c r="N9" s="24"/>
      <c r="O9" s="27" t="s">
        <v>30</v>
      </c>
      <c r="P9" s="28" t="s">
        <v>17</v>
      </c>
      <c r="Q9" s="28" t="s">
        <v>30</v>
      </c>
      <c r="R9" s="28" t="s">
        <v>31</v>
      </c>
      <c r="S9" s="28" t="s">
        <v>28</v>
      </c>
      <c r="T9" s="30" t="s">
        <v>29</v>
      </c>
      <c r="U9" s="24"/>
      <c r="V9" s="27" t="s">
        <v>32</v>
      </c>
      <c r="W9" s="28" t="s">
        <v>14</v>
      </c>
      <c r="X9" s="28" t="s">
        <v>2</v>
      </c>
      <c r="Y9" s="28" t="s">
        <v>17</v>
      </c>
      <c r="Z9" s="28" t="s">
        <v>32</v>
      </c>
      <c r="AA9" s="28" t="s">
        <v>31</v>
      </c>
      <c r="AB9" s="28" t="s">
        <v>32</v>
      </c>
      <c r="AC9" s="28" t="s">
        <v>28</v>
      </c>
      <c r="AD9" s="28" t="s">
        <v>29</v>
      </c>
      <c r="AE9" s="28" t="s">
        <v>28</v>
      </c>
      <c r="AF9" s="28" t="s">
        <v>29</v>
      </c>
      <c r="AG9" s="28" t="s">
        <v>28</v>
      </c>
      <c r="AH9" s="28" t="s">
        <v>29</v>
      </c>
      <c r="AI9" s="20"/>
      <c r="AJ9" s="31" t="s">
        <v>28</v>
      </c>
      <c r="AK9" s="30" t="s">
        <v>29</v>
      </c>
    </row>
    <row r="10" customFormat="false" ht="12.75" hidden="false" customHeight="false" outlineLevel="0" collapsed="false">
      <c r="A10" s="32"/>
      <c r="B10" s="33"/>
      <c r="C10" s="6"/>
      <c r="D10" s="3"/>
      <c r="E10" s="33"/>
      <c r="F10" s="6"/>
      <c r="G10" s="6"/>
      <c r="H10" s="6"/>
      <c r="I10" s="6"/>
      <c r="J10" s="6"/>
      <c r="K10" s="6"/>
      <c r="L10" s="6"/>
      <c r="M10" s="7"/>
      <c r="N10" s="15"/>
      <c r="O10" s="12"/>
      <c r="T10" s="14"/>
      <c r="U10" s="15"/>
      <c r="V10" s="12"/>
      <c r="AH10" s="14"/>
      <c r="AI10" s="32"/>
      <c r="AJ10" s="34"/>
      <c r="AK10" s="14"/>
    </row>
    <row r="11" customFormat="false" ht="12.75" hidden="false" customHeight="false" outlineLevel="0" collapsed="false">
      <c r="A11" s="35" t="n">
        <v>36373</v>
      </c>
      <c r="B11" s="12" t="n">
        <v>450</v>
      </c>
      <c r="C11" s="36" t="n">
        <v>450</v>
      </c>
      <c r="D11" s="3" t="n">
        <f aca="false">F11+P11+Y11</f>
        <v>2063</v>
      </c>
      <c r="E11" s="37" t="n">
        <f aca="false">ROUND(F11/0.962,0)</f>
        <v>1266</v>
      </c>
      <c r="F11" s="85" t="n">
        <f aca="false">450+768</f>
        <v>1218</v>
      </c>
      <c r="G11" s="39" t="n">
        <f aca="false">ROUND(H11/0.984,0)</f>
        <v>0</v>
      </c>
      <c r="H11" s="39" t="n">
        <v>0</v>
      </c>
      <c r="I11" s="41" t="n">
        <f aca="false">ROUND(J11/0.984,0)</f>
        <v>67</v>
      </c>
      <c r="J11" s="41" t="n">
        <v>66</v>
      </c>
      <c r="K11" s="39" t="n">
        <f aca="false">E11+G11+I11</f>
        <v>1333</v>
      </c>
      <c r="L11" s="39" t="n">
        <f aca="false">F11+H11+J11</f>
        <v>1284</v>
      </c>
      <c r="M11" s="42" t="n">
        <v>1284</v>
      </c>
      <c r="N11" s="15"/>
      <c r="O11" s="43" t="n">
        <f aca="false">ROUND(P11/0.9737,0)</f>
        <v>290</v>
      </c>
      <c r="P11" s="44" t="n">
        <v>282</v>
      </c>
      <c r="Q11" s="44" t="n">
        <f aca="false">ROUND(R11/0.99,0)</f>
        <v>0</v>
      </c>
      <c r="R11" s="44" t="n">
        <v>0</v>
      </c>
      <c r="S11" s="44" t="n">
        <f aca="false">P11+R11</f>
        <v>282</v>
      </c>
      <c r="T11" s="46" t="n">
        <v>282</v>
      </c>
      <c r="U11" s="15"/>
      <c r="V11" s="47" t="n">
        <f aca="false">ROUND(W11/0.983,0)</f>
        <v>589</v>
      </c>
      <c r="W11" s="48" t="n">
        <f aca="false">ROUND(X11/0.99,0)</f>
        <v>579</v>
      </c>
      <c r="X11" s="48" t="n">
        <f aca="false">ROUND(Y11/0.9825,0)</f>
        <v>573</v>
      </c>
      <c r="Y11" s="49" t="n">
        <v>563</v>
      </c>
      <c r="Z11" s="48" t="n">
        <f aca="false">ROUND(AA11/0.9905,0)</f>
        <v>0</v>
      </c>
      <c r="AA11" s="50" t="n">
        <v>0</v>
      </c>
      <c r="AB11" s="48" t="n">
        <f aca="false">V11+Z11</f>
        <v>589</v>
      </c>
      <c r="AC11" s="48" t="n">
        <f aca="false">W11+AA11</f>
        <v>579</v>
      </c>
      <c r="AD11" s="48" t="n">
        <v>579</v>
      </c>
      <c r="AE11" s="48" t="n">
        <f aca="false">X11</f>
        <v>573</v>
      </c>
      <c r="AF11" s="48" t="n">
        <v>573</v>
      </c>
      <c r="AG11" s="48" t="n">
        <f aca="false">Y11</f>
        <v>563</v>
      </c>
      <c r="AH11" s="51" t="n">
        <v>573</v>
      </c>
      <c r="AI11" s="11"/>
      <c r="AJ11" s="52" t="n">
        <f aca="false">H11+R11+AA11</f>
        <v>0</v>
      </c>
      <c r="AK11" s="53" t="n">
        <v>1092</v>
      </c>
    </row>
    <row r="12" customFormat="false" ht="12.75" hidden="false" customHeight="false" outlineLevel="0" collapsed="false">
      <c r="A12" s="35" t="n">
        <f aca="false">A11+1</f>
        <v>36374</v>
      </c>
      <c r="B12" s="12" t="n">
        <v>514</v>
      </c>
      <c r="C12" s="36" t="n">
        <v>514</v>
      </c>
      <c r="D12" s="3" t="n">
        <f aca="false">F12+P12+Y12</f>
        <v>2127</v>
      </c>
      <c r="E12" s="37" t="n">
        <f aca="false">ROUND(F12/0.962,0)</f>
        <v>1333</v>
      </c>
      <c r="F12" s="85" t="n">
        <f aca="false">514+768</f>
        <v>1282</v>
      </c>
      <c r="G12" s="39" t="n">
        <f aca="false">ROUND(H12/0.984,0)</f>
        <v>0</v>
      </c>
      <c r="H12" s="39" t="n">
        <v>0</v>
      </c>
      <c r="I12" s="41" t="n">
        <f aca="false">ROUND(J12/0.984,0)</f>
        <v>0</v>
      </c>
      <c r="J12" s="41" t="n">
        <v>0</v>
      </c>
      <c r="K12" s="39" t="n">
        <f aca="false">E12+G12+I12</f>
        <v>1333</v>
      </c>
      <c r="L12" s="39" t="n">
        <f aca="false">F12+H12+J12</f>
        <v>1282</v>
      </c>
      <c r="M12" s="42" t="n">
        <f aca="false">M11</f>
        <v>1284</v>
      </c>
      <c r="N12" s="15"/>
      <c r="O12" s="43" t="n">
        <f aca="false">ROUND(P12/0.9737,0)</f>
        <v>290</v>
      </c>
      <c r="P12" s="44" t="n">
        <v>282</v>
      </c>
      <c r="Q12" s="44" t="n">
        <f aca="false">ROUND(R12/0.99,0)</f>
        <v>0</v>
      </c>
      <c r="R12" s="44" t="n">
        <v>0</v>
      </c>
      <c r="S12" s="44" t="n">
        <f aca="false">P12+R12</f>
        <v>282</v>
      </c>
      <c r="T12" s="46" t="n">
        <f aca="false">T11</f>
        <v>282</v>
      </c>
      <c r="U12" s="15"/>
      <c r="V12" s="47" t="n">
        <f aca="false">ROUND(W12/0.983,0)</f>
        <v>589</v>
      </c>
      <c r="W12" s="48" t="n">
        <f aca="false">ROUND(X12/0.99,0)</f>
        <v>579</v>
      </c>
      <c r="X12" s="48" t="n">
        <f aca="false">ROUND(Y12/0.9825,0)</f>
        <v>573</v>
      </c>
      <c r="Y12" s="49" t="n">
        <v>563</v>
      </c>
      <c r="Z12" s="48" t="n">
        <f aca="false">ROUND(AA12/0.9905,0)</f>
        <v>0</v>
      </c>
      <c r="AA12" s="50" t="n">
        <v>0</v>
      </c>
      <c r="AB12" s="48" t="n">
        <f aca="false">V12+Z12</f>
        <v>589</v>
      </c>
      <c r="AC12" s="48" t="n">
        <f aca="false">W12+AA12</f>
        <v>579</v>
      </c>
      <c r="AD12" s="48" t="n">
        <f aca="false">AD11</f>
        <v>579</v>
      </c>
      <c r="AE12" s="48" t="n">
        <f aca="false">X12</f>
        <v>573</v>
      </c>
      <c r="AF12" s="48" t="n">
        <f aca="false">AF11</f>
        <v>573</v>
      </c>
      <c r="AG12" s="48" t="n">
        <f aca="false">Y12</f>
        <v>563</v>
      </c>
      <c r="AH12" s="51" t="n">
        <f aca="false">AH11</f>
        <v>573</v>
      </c>
      <c r="AI12" s="11"/>
      <c r="AJ12" s="52" t="n">
        <f aca="false">H12+R12+AA12</f>
        <v>0</v>
      </c>
      <c r="AK12" s="53" t="n">
        <v>1092</v>
      </c>
    </row>
    <row r="13" customFormat="false" ht="12.75" hidden="false" customHeight="false" outlineLevel="0" collapsed="false">
      <c r="A13" s="35" t="n">
        <f aca="false">A12+1</f>
        <v>36375</v>
      </c>
      <c r="B13" s="12" t="n">
        <v>514</v>
      </c>
      <c r="C13" s="36" t="n">
        <v>514</v>
      </c>
      <c r="D13" s="3" t="n">
        <f aca="false">F13+P13+Y13</f>
        <v>2127</v>
      </c>
      <c r="E13" s="37" t="n">
        <f aca="false">ROUND(F13/0.962,0)</f>
        <v>1333</v>
      </c>
      <c r="F13" s="85" t="n">
        <f aca="false">514+768</f>
        <v>1282</v>
      </c>
      <c r="G13" s="39" t="n">
        <f aca="false">ROUND(H13/0.984,0)</f>
        <v>0</v>
      </c>
      <c r="H13" s="39" t="n">
        <v>0</v>
      </c>
      <c r="I13" s="41" t="n">
        <f aca="false">ROUND(J13/0.984,0)</f>
        <v>0</v>
      </c>
      <c r="J13" s="41" t="n">
        <v>0</v>
      </c>
      <c r="K13" s="39" t="n">
        <f aca="false">E13+G13+I13</f>
        <v>1333</v>
      </c>
      <c r="L13" s="39" t="n">
        <f aca="false">F13+H13+J13</f>
        <v>1282</v>
      </c>
      <c r="M13" s="42" t="n">
        <f aca="false">M12</f>
        <v>1284</v>
      </c>
      <c r="N13" s="15"/>
      <c r="O13" s="43" t="n">
        <f aca="false">ROUND(P13/0.9737,0)</f>
        <v>290</v>
      </c>
      <c r="P13" s="44" t="n">
        <v>282</v>
      </c>
      <c r="Q13" s="44" t="n">
        <f aca="false">ROUND(R13/0.99,0)</f>
        <v>0</v>
      </c>
      <c r="R13" s="44" t="n">
        <v>0</v>
      </c>
      <c r="S13" s="44" t="n">
        <f aca="false">P13+R13</f>
        <v>282</v>
      </c>
      <c r="T13" s="46" t="n">
        <f aca="false">T12</f>
        <v>282</v>
      </c>
      <c r="U13" s="15"/>
      <c r="V13" s="47" t="n">
        <f aca="false">ROUND(W13/0.983,0)</f>
        <v>589</v>
      </c>
      <c r="W13" s="48" t="n">
        <f aca="false">ROUND(X13/0.99,0)</f>
        <v>579</v>
      </c>
      <c r="X13" s="48" t="n">
        <f aca="false">ROUND(Y13/0.9825,0)</f>
        <v>573</v>
      </c>
      <c r="Y13" s="49" t="n">
        <v>563</v>
      </c>
      <c r="Z13" s="48" t="n">
        <f aca="false">ROUND(AA13/0.9905,0)</f>
        <v>0</v>
      </c>
      <c r="AA13" s="50" t="n">
        <v>0</v>
      </c>
      <c r="AB13" s="48" t="n">
        <f aca="false">V13+Z13</f>
        <v>589</v>
      </c>
      <c r="AC13" s="48" t="n">
        <f aca="false">W13+AA13</f>
        <v>579</v>
      </c>
      <c r="AD13" s="48" t="n">
        <f aca="false">AD12</f>
        <v>579</v>
      </c>
      <c r="AE13" s="48" t="n">
        <f aca="false">X13</f>
        <v>573</v>
      </c>
      <c r="AF13" s="48" t="n">
        <f aca="false">AF12</f>
        <v>573</v>
      </c>
      <c r="AG13" s="48" t="n">
        <f aca="false">Y13</f>
        <v>563</v>
      </c>
      <c r="AH13" s="51" t="n">
        <f aca="false">AH12</f>
        <v>573</v>
      </c>
      <c r="AI13" s="11"/>
      <c r="AJ13" s="52" t="n">
        <f aca="false">H13+R13+AA13</f>
        <v>0</v>
      </c>
      <c r="AK13" s="53" t="n">
        <v>1092</v>
      </c>
    </row>
    <row r="14" customFormat="false" ht="12.75" hidden="false" customHeight="false" outlineLevel="0" collapsed="false">
      <c r="A14" s="35" t="n">
        <f aca="false">A13+1</f>
        <v>36376</v>
      </c>
      <c r="B14" s="12" t="n">
        <v>514</v>
      </c>
      <c r="C14" s="36" t="n">
        <v>514</v>
      </c>
      <c r="D14" s="3" t="n">
        <f aca="false">F14+P14+Y14</f>
        <v>2127</v>
      </c>
      <c r="E14" s="37" t="n">
        <f aca="false">ROUND(F14/0.962,0)</f>
        <v>1333</v>
      </c>
      <c r="F14" s="85" t="n">
        <f aca="false">514+768</f>
        <v>1282</v>
      </c>
      <c r="G14" s="39" t="n">
        <f aca="false">ROUND(H14/0.984,0)</f>
        <v>0</v>
      </c>
      <c r="H14" s="39" t="n">
        <v>0</v>
      </c>
      <c r="I14" s="41" t="n">
        <f aca="false">ROUND(J14/0.984,0)</f>
        <v>0</v>
      </c>
      <c r="J14" s="41" t="n">
        <v>0</v>
      </c>
      <c r="K14" s="39" t="n">
        <f aca="false">E14+G14+I14</f>
        <v>1333</v>
      </c>
      <c r="L14" s="39" t="n">
        <f aca="false">F14+H14+J14</f>
        <v>1282</v>
      </c>
      <c r="M14" s="42" t="n">
        <f aca="false">M13</f>
        <v>1284</v>
      </c>
      <c r="N14" s="15"/>
      <c r="O14" s="43" t="n">
        <f aca="false">ROUND(P14/0.9737,0)</f>
        <v>290</v>
      </c>
      <c r="P14" s="44" t="n">
        <v>282</v>
      </c>
      <c r="Q14" s="44" t="n">
        <f aca="false">ROUND(R14/0.99,0)</f>
        <v>0</v>
      </c>
      <c r="R14" s="44" t="n">
        <v>0</v>
      </c>
      <c r="S14" s="44" t="n">
        <f aca="false">P14+R14</f>
        <v>282</v>
      </c>
      <c r="T14" s="46" t="n">
        <f aca="false">T13</f>
        <v>282</v>
      </c>
      <c r="U14" s="15"/>
      <c r="V14" s="47" t="n">
        <f aca="false">ROUND(W14/0.983,0)</f>
        <v>589</v>
      </c>
      <c r="W14" s="48" t="n">
        <f aca="false">ROUND(X14/0.99,0)</f>
        <v>579</v>
      </c>
      <c r="X14" s="48" t="n">
        <f aca="false">ROUND(Y14/0.9825,0)</f>
        <v>573</v>
      </c>
      <c r="Y14" s="49" t="n">
        <v>563</v>
      </c>
      <c r="Z14" s="48" t="n">
        <f aca="false">ROUND(AA14/0.9905,0)</f>
        <v>0</v>
      </c>
      <c r="AA14" s="50" t="n">
        <v>0</v>
      </c>
      <c r="AB14" s="48" t="n">
        <f aca="false">V14+Z14</f>
        <v>589</v>
      </c>
      <c r="AC14" s="48" t="n">
        <f aca="false">W14+AA14</f>
        <v>579</v>
      </c>
      <c r="AD14" s="48" t="n">
        <f aca="false">AD13</f>
        <v>579</v>
      </c>
      <c r="AE14" s="48" t="n">
        <f aca="false">X14</f>
        <v>573</v>
      </c>
      <c r="AF14" s="48" t="n">
        <f aca="false">AF13</f>
        <v>573</v>
      </c>
      <c r="AG14" s="48" t="n">
        <f aca="false">Y14</f>
        <v>563</v>
      </c>
      <c r="AH14" s="51" t="n">
        <f aca="false">AH13</f>
        <v>573</v>
      </c>
      <c r="AI14" s="11"/>
      <c r="AJ14" s="52" t="n">
        <f aca="false">H14+R14+AA14</f>
        <v>0</v>
      </c>
      <c r="AK14" s="53" t="n">
        <v>1092</v>
      </c>
    </row>
    <row r="15" customFormat="false" ht="12.75" hidden="false" customHeight="false" outlineLevel="0" collapsed="false">
      <c r="A15" s="35" t="n">
        <f aca="false">A14+1</f>
        <v>36377</v>
      </c>
      <c r="B15" s="12" t="n">
        <v>514</v>
      </c>
      <c r="C15" s="36" t="n">
        <v>514</v>
      </c>
      <c r="D15" s="3" t="n">
        <f aca="false">F15+P15+Y15</f>
        <v>2127</v>
      </c>
      <c r="E15" s="37" t="n">
        <f aca="false">ROUND(F15/0.962,0)</f>
        <v>1333</v>
      </c>
      <c r="F15" s="85" t="n">
        <f aca="false">514+768</f>
        <v>1282</v>
      </c>
      <c r="G15" s="39" t="n">
        <f aca="false">ROUND(H15/0.984,0)</f>
        <v>0</v>
      </c>
      <c r="H15" s="39" t="n">
        <v>0</v>
      </c>
      <c r="I15" s="41" t="n">
        <f aca="false">ROUND(J15/0.984,0)</f>
        <v>0</v>
      </c>
      <c r="J15" s="41" t="n">
        <v>0</v>
      </c>
      <c r="K15" s="39" t="n">
        <f aca="false">E15+G15+I15</f>
        <v>1333</v>
      </c>
      <c r="L15" s="39" t="n">
        <f aca="false">F15+H15+J15</f>
        <v>1282</v>
      </c>
      <c r="M15" s="42" t="n">
        <f aca="false">M14</f>
        <v>1284</v>
      </c>
      <c r="N15" s="15"/>
      <c r="O15" s="43" t="n">
        <f aca="false">ROUND(P15/0.9737,0)</f>
        <v>290</v>
      </c>
      <c r="P15" s="44" t="n">
        <v>282</v>
      </c>
      <c r="Q15" s="44" t="n">
        <f aca="false">ROUND(R15/0.99,0)</f>
        <v>0</v>
      </c>
      <c r="R15" s="44" t="n">
        <v>0</v>
      </c>
      <c r="S15" s="44" t="n">
        <f aca="false">P15+R15</f>
        <v>282</v>
      </c>
      <c r="T15" s="46" t="n">
        <f aca="false">T14</f>
        <v>282</v>
      </c>
      <c r="U15" s="15"/>
      <c r="V15" s="47" t="n">
        <f aca="false">ROUND(W15/0.983,0)</f>
        <v>589</v>
      </c>
      <c r="W15" s="48" t="n">
        <f aca="false">ROUND(X15/0.99,0)</f>
        <v>579</v>
      </c>
      <c r="X15" s="48" t="n">
        <f aca="false">ROUND(Y15/0.9825,0)</f>
        <v>573</v>
      </c>
      <c r="Y15" s="49" t="n">
        <v>563</v>
      </c>
      <c r="Z15" s="48" t="n">
        <f aca="false">ROUND(AA15/0.9905,0)</f>
        <v>0</v>
      </c>
      <c r="AA15" s="50" t="n">
        <v>0</v>
      </c>
      <c r="AB15" s="48" t="n">
        <f aca="false">V15+Z15</f>
        <v>589</v>
      </c>
      <c r="AC15" s="48" t="n">
        <f aca="false">W15+AA15</f>
        <v>579</v>
      </c>
      <c r="AD15" s="48" t="n">
        <f aca="false">AD14</f>
        <v>579</v>
      </c>
      <c r="AE15" s="48" t="n">
        <f aca="false">X15</f>
        <v>573</v>
      </c>
      <c r="AF15" s="48" t="n">
        <f aca="false">AF14</f>
        <v>573</v>
      </c>
      <c r="AG15" s="48" t="n">
        <f aca="false">Y15</f>
        <v>563</v>
      </c>
      <c r="AH15" s="51" t="n">
        <f aca="false">AH14</f>
        <v>573</v>
      </c>
      <c r="AI15" s="11"/>
      <c r="AJ15" s="52" t="n">
        <f aca="false">H15+R15+AA15</f>
        <v>0</v>
      </c>
      <c r="AK15" s="53" t="n">
        <v>1092</v>
      </c>
    </row>
    <row r="16" customFormat="false" ht="12.75" hidden="false" customHeight="false" outlineLevel="0" collapsed="false">
      <c r="A16" s="35" t="n">
        <f aca="false">A15+1</f>
        <v>36378</v>
      </c>
      <c r="B16" s="12" t="n">
        <v>459</v>
      </c>
      <c r="C16" s="36" t="n">
        <v>459</v>
      </c>
      <c r="D16" s="3" t="n">
        <f aca="false">F16+P16+Y16</f>
        <v>2072</v>
      </c>
      <c r="E16" s="37" t="n">
        <f aca="false">ROUND(F16/0.962,0)</f>
        <v>1275</v>
      </c>
      <c r="F16" s="85" t="n">
        <f aca="false">459+768</f>
        <v>1227</v>
      </c>
      <c r="G16" s="39" t="n">
        <f aca="false">ROUND(H16/0.984,0)</f>
        <v>0</v>
      </c>
      <c r="H16" s="39" t="n">
        <v>0</v>
      </c>
      <c r="I16" s="41" t="n">
        <f aca="false">ROUND(J16/0.984,0)</f>
        <v>58</v>
      </c>
      <c r="J16" s="41" t="n">
        <v>57</v>
      </c>
      <c r="K16" s="39" t="n">
        <f aca="false">E16+G16+I16</f>
        <v>1333</v>
      </c>
      <c r="L16" s="39" t="n">
        <f aca="false">F16+H16+J16</f>
        <v>1284</v>
      </c>
      <c r="M16" s="42" t="n">
        <f aca="false">M15</f>
        <v>1284</v>
      </c>
      <c r="N16" s="15"/>
      <c r="O16" s="43" t="n">
        <f aca="false">ROUND(P16/0.9737,0)</f>
        <v>290</v>
      </c>
      <c r="P16" s="44" t="n">
        <v>282</v>
      </c>
      <c r="Q16" s="44" t="n">
        <f aca="false">ROUND(R16/0.99,0)</f>
        <v>0</v>
      </c>
      <c r="R16" s="44" t="n">
        <v>0</v>
      </c>
      <c r="S16" s="44" t="n">
        <f aca="false">P16+R16</f>
        <v>282</v>
      </c>
      <c r="T16" s="46" t="n">
        <f aca="false">T15</f>
        <v>282</v>
      </c>
      <c r="U16" s="15"/>
      <c r="V16" s="47" t="n">
        <f aca="false">ROUND(W16/0.983,0)</f>
        <v>589</v>
      </c>
      <c r="W16" s="48" t="n">
        <f aca="false">ROUND(X16/0.99,0)</f>
        <v>579</v>
      </c>
      <c r="X16" s="48" t="n">
        <f aca="false">ROUND(Y16/0.9825,0)</f>
        <v>573</v>
      </c>
      <c r="Y16" s="49" t="n">
        <v>563</v>
      </c>
      <c r="Z16" s="48" t="n">
        <f aca="false">ROUND(AA16/0.9905,0)</f>
        <v>0</v>
      </c>
      <c r="AA16" s="50" t="n">
        <v>0</v>
      </c>
      <c r="AB16" s="48" t="n">
        <f aca="false">V16+Z16</f>
        <v>589</v>
      </c>
      <c r="AC16" s="48" t="n">
        <f aca="false">W16+AA16</f>
        <v>579</v>
      </c>
      <c r="AD16" s="48" t="n">
        <f aca="false">AD15</f>
        <v>579</v>
      </c>
      <c r="AE16" s="48" t="n">
        <f aca="false">X16</f>
        <v>573</v>
      </c>
      <c r="AF16" s="48" t="n">
        <f aca="false">AF15</f>
        <v>573</v>
      </c>
      <c r="AG16" s="48" t="n">
        <f aca="false">Y16</f>
        <v>563</v>
      </c>
      <c r="AH16" s="51" t="n">
        <f aca="false">AH15</f>
        <v>573</v>
      </c>
      <c r="AI16" s="11"/>
      <c r="AJ16" s="52" t="n">
        <f aca="false">H16+R16+AA16</f>
        <v>0</v>
      </c>
      <c r="AK16" s="53" t="n">
        <v>1092</v>
      </c>
    </row>
    <row r="17" customFormat="false" ht="12.75" hidden="false" customHeight="false" outlineLevel="0" collapsed="false">
      <c r="A17" s="35" t="n">
        <f aca="false">A16+1</f>
        <v>36379</v>
      </c>
      <c r="B17" s="12" t="n">
        <v>401</v>
      </c>
      <c r="C17" s="36" t="n">
        <v>401</v>
      </c>
      <c r="D17" s="3" t="n">
        <f aca="false">F17+P17+Y17</f>
        <v>2014</v>
      </c>
      <c r="E17" s="37" t="n">
        <f aca="false">ROUND(F17/0.962,0)</f>
        <v>1215</v>
      </c>
      <c r="F17" s="85" t="n">
        <f aca="false">401+768</f>
        <v>1169</v>
      </c>
      <c r="G17" s="39" t="n">
        <f aca="false">ROUND(H17/0.984,0)</f>
        <v>0</v>
      </c>
      <c r="H17" s="39" t="n">
        <v>0</v>
      </c>
      <c r="I17" s="41" t="n">
        <f aca="false">ROUND(J17/0.984,0)</f>
        <v>117</v>
      </c>
      <c r="J17" s="41" t="n">
        <v>115</v>
      </c>
      <c r="K17" s="39" t="n">
        <f aca="false">E17+G17+I17</f>
        <v>1332</v>
      </c>
      <c r="L17" s="39" t="n">
        <f aca="false">F17+H17+J17</f>
        <v>1284</v>
      </c>
      <c r="M17" s="42" t="n">
        <f aca="false">M16</f>
        <v>1284</v>
      </c>
      <c r="N17" s="15"/>
      <c r="O17" s="43" t="n">
        <f aca="false">ROUND(P17/0.9737,0)</f>
        <v>290</v>
      </c>
      <c r="P17" s="44" t="n">
        <v>282</v>
      </c>
      <c r="Q17" s="44" t="n">
        <f aca="false">ROUND(R17/0.99,0)</f>
        <v>0</v>
      </c>
      <c r="R17" s="44" t="n">
        <v>0</v>
      </c>
      <c r="S17" s="44" t="n">
        <f aca="false">P17+R17</f>
        <v>282</v>
      </c>
      <c r="T17" s="46" t="n">
        <f aca="false">T16</f>
        <v>282</v>
      </c>
      <c r="U17" s="15"/>
      <c r="V17" s="47" t="n">
        <f aca="false">ROUND(W17/0.983,0)</f>
        <v>589</v>
      </c>
      <c r="W17" s="48" t="n">
        <f aca="false">ROUND(X17/0.99,0)</f>
        <v>579</v>
      </c>
      <c r="X17" s="48" t="n">
        <f aca="false">ROUND(Y17/0.9825,0)</f>
        <v>573</v>
      </c>
      <c r="Y17" s="49" t="n">
        <v>563</v>
      </c>
      <c r="Z17" s="48" t="n">
        <f aca="false">ROUND(AA17/0.9905,0)</f>
        <v>0</v>
      </c>
      <c r="AA17" s="50" t="n">
        <v>0</v>
      </c>
      <c r="AB17" s="48" t="n">
        <f aca="false">V17+Z17</f>
        <v>589</v>
      </c>
      <c r="AC17" s="48" t="n">
        <f aca="false">W17+AA17</f>
        <v>579</v>
      </c>
      <c r="AD17" s="48" t="n">
        <f aca="false">AD16</f>
        <v>579</v>
      </c>
      <c r="AE17" s="48" t="n">
        <f aca="false">X17</f>
        <v>573</v>
      </c>
      <c r="AF17" s="48" t="n">
        <f aca="false">AF16</f>
        <v>573</v>
      </c>
      <c r="AG17" s="48" t="n">
        <f aca="false">Y17</f>
        <v>563</v>
      </c>
      <c r="AH17" s="51" t="n">
        <f aca="false">AH16</f>
        <v>573</v>
      </c>
      <c r="AI17" s="11"/>
      <c r="AJ17" s="52" t="n">
        <f aca="false">H17+R17+AA17</f>
        <v>0</v>
      </c>
      <c r="AK17" s="53" t="n">
        <v>1092</v>
      </c>
    </row>
    <row r="18" customFormat="false" ht="12.75" hidden="false" customHeight="false" outlineLevel="0" collapsed="false">
      <c r="A18" s="35" t="n">
        <f aca="false">A17+1</f>
        <v>36380</v>
      </c>
      <c r="B18" s="12" t="n">
        <v>450</v>
      </c>
      <c r="C18" s="36" t="n">
        <v>450</v>
      </c>
      <c r="D18" s="3" t="n">
        <f aca="false">F18+P18+Y18</f>
        <v>2063</v>
      </c>
      <c r="E18" s="37" t="n">
        <f aca="false">ROUND(F18/0.962,0)</f>
        <v>1266</v>
      </c>
      <c r="F18" s="85" t="n">
        <f aca="false">450+768</f>
        <v>1218</v>
      </c>
      <c r="G18" s="39" t="n">
        <f aca="false">ROUND(H18/0.984,0)</f>
        <v>0</v>
      </c>
      <c r="H18" s="39" t="n">
        <v>0</v>
      </c>
      <c r="I18" s="41" t="n">
        <f aca="false">ROUND(J18/0.984,0)</f>
        <v>67</v>
      </c>
      <c r="J18" s="41" t="n">
        <v>66</v>
      </c>
      <c r="K18" s="39" t="n">
        <f aca="false">E18+G18+I18</f>
        <v>1333</v>
      </c>
      <c r="L18" s="39" t="n">
        <f aca="false">F18+H18+J18</f>
        <v>1284</v>
      </c>
      <c r="M18" s="42" t="n">
        <f aca="false">M17</f>
        <v>1284</v>
      </c>
      <c r="N18" s="15"/>
      <c r="O18" s="43" t="n">
        <f aca="false">ROUND(P18/0.9737,0)</f>
        <v>290</v>
      </c>
      <c r="P18" s="44" t="n">
        <v>282</v>
      </c>
      <c r="Q18" s="44" t="n">
        <f aca="false">ROUND(R18/0.99,0)</f>
        <v>0</v>
      </c>
      <c r="R18" s="44" t="n">
        <v>0</v>
      </c>
      <c r="S18" s="44" t="n">
        <f aca="false">P18+R18</f>
        <v>282</v>
      </c>
      <c r="T18" s="46" t="n">
        <f aca="false">T17</f>
        <v>282</v>
      </c>
      <c r="U18" s="15"/>
      <c r="V18" s="47" t="n">
        <f aca="false">ROUND(W18/0.983,0)</f>
        <v>589</v>
      </c>
      <c r="W18" s="48" t="n">
        <f aca="false">ROUND(X18/0.99,0)</f>
        <v>579</v>
      </c>
      <c r="X18" s="48" t="n">
        <f aca="false">ROUND(Y18/0.9825,0)</f>
        <v>573</v>
      </c>
      <c r="Y18" s="49" t="n">
        <v>563</v>
      </c>
      <c r="Z18" s="48" t="n">
        <f aca="false">ROUND(AA18/0.9905,0)</f>
        <v>0</v>
      </c>
      <c r="AA18" s="50" t="n">
        <v>0</v>
      </c>
      <c r="AB18" s="48" t="n">
        <f aca="false">V18+Z18</f>
        <v>589</v>
      </c>
      <c r="AC18" s="48" t="n">
        <f aca="false">W18+AA18</f>
        <v>579</v>
      </c>
      <c r="AD18" s="48" t="n">
        <f aca="false">AD17</f>
        <v>579</v>
      </c>
      <c r="AE18" s="48" t="n">
        <f aca="false">X18</f>
        <v>573</v>
      </c>
      <c r="AF18" s="48" t="n">
        <f aca="false">AF17</f>
        <v>573</v>
      </c>
      <c r="AG18" s="48" t="n">
        <f aca="false">Y18</f>
        <v>563</v>
      </c>
      <c r="AH18" s="51" t="n">
        <f aca="false">AH17</f>
        <v>573</v>
      </c>
      <c r="AI18" s="11"/>
      <c r="AJ18" s="52" t="n">
        <f aca="false">H18+R18+AA18</f>
        <v>0</v>
      </c>
      <c r="AK18" s="53" t="n">
        <v>1092</v>
      </c>
    </row>
    <row r="19" customFormat="false" ht="12.75" hidden="false" customHeight="false" outlineLevel="0" collapsed="false">
      <c r="A19" s="35" t="n">
        <f aca="false">A18+1</f>
        <v>36381</v>
      </c>
      <c r="B19" s="12" t="n">
        <v>514</v>
      </c>
      <c r="C19" s="36" t="n">
        <v>514</v>
      </c>
      <c r="D19" s="3" t="n">
        <f aca="false">F19+P19+Y19</f>
        <v>2127</v>
      </c>
      <c r="E19" s="37" t="n">
        <f aca="false">ROUND(F19/0.962,0)</f>
        <v>1333</v>
      </c>
      <c r="F19" s="85" t="n">
        <f aca="false">514+768</f>
        <v>1282</v>
      </c>
      <c r="G19" s="39" t="n">
        <f aca="false">ROUND(H19/0.984,0)</f>
        <v>0</v>
      </c>
      <c r="H19" s="39" t="n">
        <v>0</v>
      </c>
      <c r="I19" s="41" t="n">
        <f aca="false">ROUND(J19/0.984,0)</f>
        <v>0</v>
      </c>
      <c r="J19" s="41" t="n">
        <v>0</v>
      </c>
      <c r="K19" s="39" t="n">
        <f aca="false">E19+G19+I19</f>
        <v>1333</v>
      </c>
      <c r="L19" s="39" t="n">
        <f aca="false">F19+H19+J19</f>
        <v>1282</v>
      </c>
      <c r="M19" s="42" t="n">
        <f aca="false">M18</f>
        <v>1284</v>
      </c>
      <c r="N19" s="15"/>
      <c r="O19" s="43" t="n">
        <f aca="false">ROUND(P19/0.9737,0)</f>
        <v>290</v>
      </c>
      <c r="P19" s="44" t="n">
        <v>282</v>
      </c>
      <c r="Q19" s="44" t="n">
        <f aca="false">ROUND(R19/0.99,0)</f>
        <v>0</v>
      </c>
      <c r="R19" s="44" t="n">
        <v>0</v>
      </c>
      <c r="S19" s="44" t="n">
        <f aca="false">P19+R19</f>
        <v>282</v>
      </c>
      <c r="T19" s="46" t="n">
        <f aca="false">T18</f>
        <v>282</v>
      </c>
      <c r="U19" s="15"/>
      <c r="V19" s="47" t="n">
        <f aca="false">ROUND(W19/0.983,0)</f>
        <v>589</v>
      </c>
      <c r="W19" s="48" t="n">
        <f aca="false">ROUND(X19/0.99,0)</f>
        <v>579</v>
      </c>
      <c r="X19" s="48" t="n">
        <f aca="false">ROUND(Y19/0.9825,0)</f>
        <v>573</v>
      </c>
      <c r="Y19" s="49" t="n">
        <v>563</v>
      </c>
      <c r="Z19" s="48" t="n">
        <f aca="false">ROUND(AA19/0.9905,0)</f>
        <v>0</v>
      </c>
      <c r="AA19" s="50" t="n">
        <v>0</v>
      </c>
      <c r="AB19" s="48" t="n">
        <f aca="false">V19+Z19</f>
        <v>589</v>
      </c>
      <c r="AC19" s="48" t="n">
        <f aca="false">W19+AA19</f>
        <v>579</v>
      </c>
      <c r="AD19" s="48" t="n">
        <f aca="false">AD18</f>
        <v>579</v>
      </c>
      <c r="AE19" s="48" t="n">
        <f aca="false">X19</f>
        <v>573</v>
      </c>
      <c r="AF19" s="48" t="n">
        <f aca="false">AF18</f>
        <v>573</v>
      </c>
      <c r="AG19" s="48" t="n">
        <f aca="false">Y19</f>
        <v>563</v>
      </c>
      <c r="AH19" s="51" t="n">
        <f aca="false">AH18</f>
        <v>573</v>
      </c>
      <c r="AI19" s="11"/>
      <c r="AJ19" s="52" t="n">
        <f aca="false">H19+R19+AA19</f>
        <v>0</v>
      </c>
      <c r="AK19" s="53" t="n">
        <v>1092</v>
      </c>
    </row>
    <row r="20" customFormat="false" ht="12.75" hidden="false" customHeight="false" outlineLevel="0" collapsed="false">
      <c r="A20" s="35" t="n">
        <f aca="false">A19+1</f>
        <v>36382</v>
      </c>
      <c r="B20" s="12" t="n">
        <v>514</v>
      </c>
      <c r="C20" s="36" t="n">
        <v>514</v>
      </c>
      <c r="D20" s="3" t="n">
        <f aca="false">F20+P20+Y20</f>
        <v>2127</v>
      </c>
      <c r="E20" s="37" t="n">
        <f aca="false">ROUND(F20/0.962,0)</f>
        <v>1333</v>
      </c>
      <c r="F20" s="85" t="n">
        <f aca="false">514+768</f>
        <v>1282</v>
      </c>
      <c r="G20" s="39" t="n">
        <f aca="false">ROUND(H20/0.984,0)</f>
        <v>0</v>
      </c>
      <c r="H20" s="39" t="n">
        <v>0</v>
      </c>
      <c r="I20" s="41" t="n">
        <f aca="false">ROUND(J20/0.984,0)</f>
        <v>0</v>
      </c>
      <c r="J20" s="41" t="n">
        <v>0</v>
      </c>
      <c r="K20" s="39" t="n">
        <f aca="false">E20+G20+I20</f>
        <v>1333</v>
      </c>
      <c r="L20" s="39" t="n">
        <f aca="false">F20+H20+J20</f>
        <v>1282</v>
      </c>
      <c r="M20" s="42" t="n">
        <f aca="false">M19</f>
        <v>1284</v>
      </c>
      <c r="N20" s="15"/>
      <c r="O20" s="43" t="n">
        <f aca="false">ROUND(P20/0.9737,0)</f>
        <v>290</v>
      </c>
      <c r="P20" s="44" t="n">
        <v>282</v>
      </c>
      <c r="Q20" s="44" t="n">
        <f aca="false">ROUND(R20/0.99,0)</f>
        <v>0</v>
      </c>
      <c r="R20" s="44" t="n">
        <v>0</v>
      </c>
      <c r="S20" s="44" t="n">
        <f aca="false">P20+R20</f>
        <v>282</v>
      </c>
      <c r="T20" s="46" t="n">
        <f aca="false">T19</f>
        <v>282</v>
      </c>
      <c r="U20" s="15"/>
      <c r="V20" s="47" t="n">
        <f aca="false">ROUND(W20/0.983,0)</f>
        <v>589</v>
      </c>
      <c r="W20" s="48" t="n">
        <f aca="false">ROUND(X20/0.99,0)</f>
        <v>579</v>
      </c>
      <c r="X20" s="48" t="n">
        <f aca="false">ROUND(Y20/0.9825,0)</f>
        <v>573</v>
      </c>
      <c r="Y20" s="49" t="n">
        <v>563</v>
      </c>
      <c r="Z20" s="48" t="n">
        <f aca="false">ROUND(AA20/0.9905,0)</f>
        <v>0</v>
      </c>
      <c r="AA20" s="50" t="n">
        <v>0</v>
      </c>
      <c r="AB20" s="48" t="n">
        <f aca="false">V20+Z20</f>
        <v>589</v>
      </c>
      <c r="AC20" s="48" t="n">
        <f aca="false">W20+AA20</f>
        <v>579</v>
      </c>
      <c r="AD20" s="48" t="n">
        <f aca="false">AD19</f>
        <v>579</v>
      </c>
      <c r="AE20" s="48" t="n">
        <f aca="false">X20</f>
        <v>573</v>
      </c>
      <c r="AF20" s="48" t="n">
        <f aca="false">AF19</f>
        <v>573</v>
      </c>
      <c r="AG20" s="48" t="n">
        <f aca="false">Y20</f>
        <v>563</v>
      </c>
      <c r="AH20" s="51" t="n">
        <f aca="false">AH19</f>
        <v>573</v>
      </c>
      <c r="AI20" s="11"/>
      <c r="AJ20" s="52" t="n">
        <f aca="false">H20+R20+AA20</f>
        <v>0</v>
      </c>
      <c r="AK20" s="53" t="n">
        <v>1092</v>
      </c>
    </row>
    <row r="21" customFormat="false" ht="12.75" hidden="false" customHeight="false" outlineLevel="0" collapsed="false">
      <c r="A21" s="35" t="n">
        <f aca="false">A20+1</f>
        <v>36383</v>
      </c>
      <c r="B21" s="12" t="n">
        <v>514</v>
      </c>
      <c r="C21" s="36" t="n">
        <v>514</v>
      </c>
      <c r="D21" s="3" t="n">
        <f aca="false">F21+P21+Y21</f>
        <v>2127</v>
      </c>
      <c r="E21" s="37" t="n">
        <f aca="false">ROUND(F21/0.962,0)</f>
        <v>1333</v>
      </c>
      <c r="F21" s="85" t="n">
        <f aca="false">514+768</f>
        <v>1282</v>
      </c>
      <c r="G21" s="39" t="n">
        <f aca="false">ROUND(H21/0.984,0)</f>
        <v>0</v>
      </c>
      <c r="H21" s="39" t="n">
        <v>0</v>
      </c>
      <c r="I21" s="41" t="n">
        <f aca="false">ROUND(J21/0.984,0)</f>
        <v>0</v>
      </c>
      <c r="J21" s="41" t="n">
        <v>0</v>
      </c>
      <c r="K21" s="39" t="n">
        <f aca="false">E21+G21+I21</f>
        <v>1333</v>
      </c>
      <c r="L21" s="39" t="n">
        <f aca="false">F21+H21+J21</f>
        <v>1282</v>
      </c>
      <c r="M21" s="42" t="n">
        <f aca="false">M20</f>
        <v>1284</v>
      </c>
      <c r="N21" s="15"/>
      <c r="O21" s="43" t="n">
        <f aca="false">ROUND(P21/0.9737,0)</f>
        <v>290</v>
      </c>
      <c r="P21" s="44" t="n">
        <v>282</v>
      </c>
      <c r="Q21" s="44" t="n">
        <f aca="false">ROUND(R21/0.99,0)</f>
        <v>0</v>
      </c>
      <c r="R21" s="44" t="n">
        <v>0</v>
      </c>
      <c r="S21" s="44" t="n">
        <f aca="false">P21+R21</f>
        <v>282</v>
      </c>
      <c r="T21" s="46" t="n">
        <f aca="false">T20</f>
        <v>282</v>
      </c>
      <c r="U21" s="15"/>
      <c r="V21" s="47" t="n">
        <f aca="false">ROUND(W21/0.983,0)</f>
        <v>589</v>
      </c>
      <c r="W21" s="48" t="n">
        <f aca="false">ROUND(X21/0.99,0)</f>
        <v>579</v>
      </c>
      <c r="X21" s="48" t="n">
        <f aca="false">ROUND(Y21/0.9825,0)</f>
        <v>573</v>
      </c>
      <c r="Y21" s="49" t="n">
        <v>563</v>
      </c>
      <c r="Z21" s="48" t="n">
        <f aca="false">ROUND(AA21/0.9905,0)</f>
        <v>0</v>
      </c>
      <c r="AA21" s="50" t="n">
        <v>0</v>
      </c>
      <c r="AB21" s="48" t="n">
        <f aca="false">V21+Z21</f>
        <v>589</v>
      </c>
      <c r="AC21" s="48" t="n">
        <f aca="false">W21+AA21</f>
        <v>579</v>
      </c>
      <c r="AD21" s="48" t="n">
        <f aca="false">AD20</f>
        <v>579</v>
      </c>
      <c r="AE21" s="48" t="n">
        <f aca="false">X21</f>
        <v>573</v>
      </c>
      <c r="AF21" s="48" t="n">
        <f aca="false">AF20</f>
        <v>573</v>
      </c>
      <c r="AG21" s="48" t="n">
        <f aca="false">Y21</f>
        <v>563</v>
      </c>
      <c r="AH21" s="51" t="n">
        <f aca="false">AH20</f>
        <v>573</v>
      </c>
      <c r="AI21" s="11"/>
      <c r="AJ21" s="52" t="n">
        <f aca="false">H21+R21+AA21</f>
        <v>0</v>
      </c>
      <c r="AK21" s="53" t="n">
        <v>1092</v>
      </c>
    </row>
    <row r="22" customFormat="false" ht="12.75" hidden="false" customHeight="false" outlineLevel="0" collapsed="false">
      <c r="A22" s="35" t="n">
        <f aca="false">A21+1</f>
        <v>36384</v>
      </c>
      <c r="B22" s="12" t="n">
        <v>514</v>
      </c>
      <c r="C22" s="36" t="n">
        <v>514</v>
      </c>
      <c r="D22" s="3" t="n">
        <f aca="false">F22+P22+Y22</f>
        <v>2127</v>
      </c>
      <c r="E22" s="37" t="n">
        <f aca="false">ROUND(F22/0.962,0)</f>
        <v>1333</v>
      </c>
      <c r="F22" s="85" t="n">
        <f aca="false">514+768</f>
        <v>1282</v>
      </c>
      <c r="G22" s="39" t="n">
        <f aca="false">ROUND(H22/0.984,0)</f>
        <v>0</v>
      </c>
      <c r="H22" s="39" t="n">
        <v>0</v>
      </c>
      <c r="I22" s="41" t="n">
        <f aca="false">ROUND(J22/0.984,0)</f>
        <v>0</v>
      </c>
      <c r="J22" s="41" t="n">
        <v>0</v>
      </c>
      <c r="K22" s="39" t="n">
        <f aca="false">E22+G22+I22</f>
        <v>1333</v>
      </c>
      <c r="L22" s="39" t="n">
        <f aca="false">F22+H22+J22</f>
        <v>1282</v>
      </c>
      <c r="M22" s="42" t="n">
        <f aca="false">M21</f>
        <v>1284</v>
      </c>
      <c r="N22" s="15"/>
      <c r="O22" s="43" t="n">
        <f aca="false">ROUND(P22/0.9737,0)</f>
        <v>290</v>
      </c>
      <c r="P22" s="44" t="n">
        <v>282</v>
      </c>
      <c r="Q22" s="44" t="n">
        <f aca="false">ROUND(R22/0.99,0)</f>
        <v>0</v>
      </c>
      <c r="R22" s="44" t="n">
        <v>0</v>
      </c>
      <c r="S22" s="44" t="n">
        <f aca="false">P22+R22</f>
        <v>282</v>
      </c>
      <c r="T22" s="46" t="n">
        <f aca="false">T21</f>
        <v>282</v>
      </c>
      <c r="U22" s="15"/>
      <c r="V22" s="47" t="n">
        <f aca="false">ROUND(W22/0.983,0)</f>
        <v>589</v>
      </c>
      <c r="W22" s="48" t="n">
        <f aca="false">ROUND(X22/0.99,0)</f>
        <v>579</v>
      </c>
      <c r="X22" s="48" t="n">
        <f aca="false">ROUND(Y22/0.9825,0)</f>
        <v>573</v>
      </c>
      <c r="Y22" s="49" t="n">
        <v>563</v>
      </c>
      <c r="Z22" s="48" t="n">
        <f aca="false">ROUND(AA22/0.9905,0)</f>
        <v>0</v>
      </c>
      <c r="AA22" s="50" t="n">
        <v>0</v>
      </c>
      <c r="AB22" s="48" t="n">
        <f aca="false">V22+Z22</f>
        <v>589</v>
      </c>
      <c r="AC22" s="48" t="n">
        <f aca="false">W22+AA22</f>
        <v>579</v>
      </c>
      <c r="AD22" s="48" t="n">
        <f aca="false">AD21</f>
        <v>579</v>
      </c>
      <c r="AE22" s="48" t="n">
        <f aca="false">X22</f>
        <v>573</v>
      </c>
      <c r="AF22" s="48" t="n">
        <f aca="false">AF21</f>
        <v>573</v>
      </c>
      <c r="AG22" s="48" t="n">
        <f aca="false">Y22</f>
        <v>563</v>
      </c>
      <c r="AH22" s="51" t="n">
        <f aca="false">AH21</f>
        <v>573</v>
      </c>
      <c r="AI22" s="11"/>
      <c r="AJ22" s="52" t="n">
        <f aca="false">H22+R22+AA22</f>
        <v>0</v>
      </c>
      <c r="AK22" s="53" t="n">
        <v>1092</v>
      </c>
    </row>
    <row r="23" customFormat="false" ht="12.75" hidden="false" customHeight="false" outlineLevel="0" collapsed="false">
      <c r="A23" s="35" t="n">
        <f aca="false">A22+1</f>
        <v>36385</v>
      </c>
      <c r="B23" s="12" t="n">
        <v>459</v>
      </c>
      <c r="C23" s="36" t="n">
        <v>459</v>
      </c>
      <c r="D23" s="3" t="n">
        <f aca="false">F23+P23+Y23</f>
        <v>2072</v>
      </c>
      <c r="E23" s="37" t="n">
        <f aca="false">ROUND(F23/0.962,0)</f>
        <v>1275</v>
      </c>
      <c r="F23" s="85" t="n">
        <f aca="false">459+768</f>
        <v>1227</v>
      </c>
      <c r="G23" s="39" t="n">
        <f aca="false">ROUND(H23/0.984,0)</f>
        <v>0</v>
      </c>
      <c r="H23" s="39" t="n">
        <v>0</v>
      </c>
      <c r="I23" s="41" t="n">
        <f aca="false">ROUND(J23/0.984,0)</f>
        <v>58</v>
      </c>
      <c r="J23" s="41" t="n">
        <v>57</v>
      </c>
      <c r="K23" s="39" t="n">
        <f aca="false">E23+G23+I23</f>
        <v>1333</v>
      </c>
      <c r="L23" s="39" t="n">
        <f aca="false">F23+H23+J23</f>
        <v>1284</v>
      </c>
      <c r="M23" s="42" t="n">
        <f aca="false">M22</f>
        <v>1284</v>
      </c>
      <c r="N23" s="15"/>
      <c r="O23" s="43" t="n">
        <f aca="false">ROUND(P23/0.9737,0)</f>
        <v>290</v>
      </c>
      <c r="P23" s="44" t="n">
        <v>282</v>
      </c>
      <c r="Q23" s="44" t="n">
        <f aca="false">ROUND(R23/0.99,0)</f>
        <v>0</v>
      </c>
      <c r="R23" s="44" t="n">
        <v>0</v>
      </c>
      <c r="S23" s="44" t="n">
        <f aca="false">P23+R23</f>
        <v>282</v>
      </c>
      <c r="T23" s="46" t="n">
        <f aca="false">T22</f>
        <v>282</v>
      </c>
      <c r="U23" s="15"/>
      <c r="V23" s="47" t="n">
        <f aca="false">ROUND(W23/0.983,0)</f>
        <v>589</v>
      </c>
      <c r="W23" s="48" t="n">
        <f aca="false">ROUND(X23/0.99,0)</f>
        <v>579</v>
      </c>
      <c r="X23" s="48" t="n">
        <f aca="false">ROUND(Y23/0.9825,0)</f>
        <v>573</v>
      </c>
      <c r="Y23" s="49" t="n">
        <v>563</v>
      </c>
      <c r="Z23" s="48" t="n">
        <f aca="false">ROUND(AA23/0.9905,0)</f>
        <v>0</v>
      </c>
      <c r="AA23" s="50" t="n">
        <v>0</v>
      </c>
      <c r="AB23" s="48" t="n">
        <f aca="false">V23+Z23</f>
        <v>589</v>
      </c>
      <c r="AC23" s="48" t="n">
        <f aca="false">W23+AA23</f>
        <v>579</v>
      </c>
      <c r="AD23" s="48" t="n">
        <f aca="false">AD22</f>
        <v>579</v>
      </c>
      <c r="AE23" s="48" t="n">
        <f aca="false">X23</f>
        <v>573</v>
      </c>
      <c r="AF23" s="48" t="n">
        <f aca="false">AF22</f>
        <v>573</v>
      </c>
      <c r="AG23" s="48" t="n">
        <f aca="false">Y23</f>
        <v>563</v>
      </c>
      <c r="AH23" s="51" t="n">
        <f aca="false">AH22</f>
        <v>573</v>
      </c>
      <c r="AI23" s="11"/>
      <c r="AJ23" s="52" t="n">
        <f aca="false">H23+R23+AA23</f>
        <v>0</v>
      </c>
      <c r="AK23" s="53" t="n">
        <v>1092</v>
      </c>
    </row>
    <row r="24" customFormat="false" ht="12.75" hidden="false" customHeight="false" outlineLevel="0" collapsed="false">
      <c r="A24" s="35" t="n">
        <f aca="false">A23+1</f>
        <v>36386</v>
      </c>
      <c r="B24" s="12" t="n">
        <v>401</v>
      </c>
      <c r="C24" s="36" t="n">
        <v>401</v>
      </c>
      <c r="D24" s="3" t="n">
        <f aca="false">F24+P24+Y24</f>
        <v>2014</v>
      </c>
      <c r="E24" s="37" t="n">
        <f aca="false">ROUND(F24/0.962,0)</f>
        <v>1215</v>
      </c>
      <c r="F24" s="85" t="n">
        <f aca="false">401+768</f>
        <v>1169</v>
      </c>
      <c r="G24" s="39" t="n">
        <f aca="false">ROUND(H24/0.984,0)</f>
        <v>0</v>
      </c>
      <c r="H24" s="39" t="n">
        <v>0</v>
      </c>
      <c r="I24" s="41" t="n">
        <f aca="false">ROUND(J24/0.984,0)</f>
        <v>117</v>
      </c>
      <c r="J24" s="41" t="n">
        <v>115</v>
      </c>
      <c r="K24" s="39" t="n">
        <f aca="false">E24+G24+I24</f>
        <v>1332</v>
      </c>
      <c r="L24" s="39" t="n">
        <f aca="false">F24+H24+J24</f>
        <v>1284</v>
      </c>
      <c r="M24" s="42" t="n">
        <f aca="false">M23</f>
        <v>1284</v>
      </c>
      <c r="N24" s="15"/>
      <c r="O24" s="43" t="n">
        <f aca="false">ROUND(P24/0.9737,0)</f>
        <v>290</v>
      </c>
      <c r="P24" s="44" t="n">
        <v>282</v>
      </c>
      <c r="Q24" s="44" t="n">
        <f aca="false">ROUND(R24/0.99,0)</f>
        <v>0</v>
      </c>
      <c r="R24" s="44" t="n">
        <v>0</v>
      </c>
      <c r="S24" s="44" t="n">
        <f aca="false">P24+R24</f>
        <v>282</v>
      </c>
      <c r="T24" s="46" t="n">
        <f aca="false">T23</f>
        <v>282</v>
      </c>
      <c r="U24" s="15"/>
      <c r="V24" s="47" t="n">
        <f aca="false">ROUND(W24/0.983,0)</f>
        <v>589</v>
      </c>
      <c r="W24" s="48" t="n">
        <f aca="false">ROUND(X24/0.99,0)</f>
        <v>579</v>
      </c>
      <c r="X24" s="48" t="n">
        <f aca="false">ROUND(Y24/0.9825,0)</f>
        <v>573</v>
      </c>
      <c r="Y24" s="49" t="n">
        <v>563</v>
      </c>
      <c r="Z24" s="48" t="n">
        <f aca="false">ROUND(AA24/0.9905,0)</f>
        <v>0</v>
      </c>
      <c r="AA24" s="50" t="n">
        <v>0</v>
      </c>
      <c r="AB24" s="48" t="n">
        <f aca="false">V24+Z24</f>
        <v>589</v>
      </c>
      <c r="AC24" s="48" t="n">
        <f aca="false">W24+AA24</f>
        <v>579</v>
      </c>
      <c r="AD24" s="48" t="n">
        <f aca="false">AD23</f>
        <v>579</v>
      </c>
      <c r="AE24" s="48" t="n">
        <f aca="false">X24</f>
        <v>573</v>
      </c>
      <c r="AF24" s="48" t="n">
        <f aca="false">AF23</f>
        <v>573</v>
      </c>
      <c r="AG24" s="48" t="n">
        <f aca="false">Y24</f>
        <v>563</v>
      </c>
      <c r="AH24" s="51" t="n">
        <f aca="false">AH23</f>
        <v>573</v>
      </c>
      <c r="AI24" s="11"/>
      <c r="AJ24" s="52" t="n">
        <f aca="false">H24+R24+AA24</f>
        <v>0</v>
      </c>
      <c r="AK24" s="53" t="n">
        <v>1092</v>
      </c>
    </row>
    <row r="25" customFormat="false" ht="12.75" hidden="false" customHeight="false" outlineLevel="0" collapsed="false">
      <c r="A25" s="35" t="n">
        <f aca="false">A24+1</f>
        <v>36387</v>
      </c>
      <c r="B25" s="12" t="n">
        <v>450</v>
      </c>
      <c r="C25" s="36" t="n">
        <v>450</v>
      </c>
      <c r="D25" s="3" t="n">
        <f aca="false">F25+P25+Y25</f>
        <v>2063</v>
      </c>
      <c r="E25" s="37" t="n">
        <f aca="false">ROUND(F25/0.962,0)</f>
        <v>1266</v>
      </c>
      <c r="F25" s="85" t="n">
        <f aca="false">450+768</f>
        <v>1218</v>
      </c>
      <c r="G25" s="39" t="n">
        <f aca="false">ROUND(H25/0.984,0)</f>
        <v>0</v>
      </c>
      <c r="H25" s="39" t="n">
        <v>0</v>
      </c>
      <c r="I25" s="41" t="n">
        <f aca="false">ROUND(J25/0.984,0)</f>
        <v>67</v>
      </c>
      <c r="J25" s="41" t="n">
        <v>66</v>
      </c>
      <c r="K25" s="39" t="n">
        <f aca="false">E25+G25+I25</f>
        <v>1333</v>
      </c>
      <c r="L25" s="39" t="n">
        <f aca="false">F25+H25+J25</f>
        <v>1284</v>
      </c>
      <c r="M25" s="42" t="n">
        <f aca="false">M24</f>
        <v>1284</v>
      </c>
      <c r="N25" s="15"/>
      <c r="O25" s="43" t="n">
        <f aca="false">ROUND(P25/0.9737,0)</f>
        <v>290</v>
      </c>
      <c r="P25" s="44" t="n">
        <v>282</v>
      </c>
      <c r="Q25" s="44" t="n">
        <f aca="false">ROUND(R25/0.99,0)</f>
        <v>0</v>
      </c>
      <c r="R25" s="44" t="n">
        <v>0</v>
      </c>
      <c r="S25" s="44" t="n">
        <f aca="false">P25+R25</f>
        <v>282</v>
      </c>
      <c r="T25" s="46" t="n">
        <f aca="false">T24</f>
        <v>282</v>
      </c>
      <c r="U25" s="15"/>
      <c r="V25" s="47" t="n">
        <f aca="false">ROUND(W25/0.983,0)</f>
        <v>589</v>
      </c>
      <c r="W25" s="48" t="n">
        <f aca="false">ROUND(X25/0.99,0)</f>
        <v>579</v>
      </c>
      <c r="X25" s="48" t="n">
        <f aca="false">ROUND(Y25/0.9825,0)</f>
        <v>573</v>
      </c>
      <c r="Y25" s="49" t="n">
        <v>563</v>
      </c>
      <c r="Z25" s="48" t="n">
        <f aca="false">ROUND(AA25/0.9905,0)</f>
        <v>0</v>
      </c>
      <c r="AA25" s="50" t="n">
        <v>0</v>
      </c>
      <c r="AB25" s="48" t="n">
        <f aca="false">V25+Z25</f>
        <v>589</v>
      </c>
      <c r="AC25" s="48" t="n">
        <f aca="false">W25+AA25</f>
        <v>579</v>
      </c>
      <c r="AD25" s="48" t="n">
        <f aca="false">AD24</f>
        <v>579</v>
      </c>
      <c r="AE25" s="48" t="n">
        <f aca="false">X25</f>
        <v>573</v>
      </c>
      <c r="AF25" s="48" t="n">
        <f aca="false">AF24</f>
        <v>573</v>
      </c>
      <c r="AG25" s="48" t="n">
        <f aca="false">Y25</f>
        <v>563</v>
      </c>
      <c r="AH25" s="51" t="n">
        <f aca="false">AH24</f>
        <v>573</v>
      </c>
      <c r="AI25" s="11"/>
      <c r="AJ25" s="52" t="n">
        <f aca="false">H25+R25+AA25</f>
        <v>0</v>
      </c>
      <c r="AK25" s="53" t="n">
        <v>1092</v>
      </c>
    </row>
    <row r="26" customFormat="false" ht="12.75" hidden="false" customHeight="false" outlineLevel="0" collapsed="false">
      <c r="A26" s="35" t="n">
        <f aca="false">A25+1</f>
        <v>36388</v>
      </c>
      <c r="B26" s="12" t="n">
        <v>514</v>
      </c>
      <c r="C26" s="36" t="n">
        <v>514</v>
      </c>
      <c r="D26" s="3" t="n">
        <f aca="false">F26+P26+Y26</f>
        <v>2127</v>
      </c>
      <c r="E26" s="37" t="n">
        <f aca="false">ROUND(F26/0.962,0)</f>
        <v>1333</v>
      </c>
      <c r="F26" s="85" t="n">
        <f aca="false">514+768</f>
        <v>1282</v>
      </c>
      <c r="G26" s="39" t="n">
        <f aca="false">ROUND(H26/0.984,0)</f>
        <v>0</v>
      </c>
      <c r="H26" s="39" t="n">
        <v>0</v>
      </c>
      <c r="I26" s="41" t="n">
        <f aca="false">ROUND(J26/0.984,0)</f>
        <v>0</v>
      </c>
      <c r="J26" s="41" t="n">
        <v>0</v>
      </c>
      <c r="K26" s="39" t="n">
        <f aca="false">E26+G26+I26</f>
        <v>1333</v>
      </c>
      <c r="L26" s="39" t="n">
        <f aca="false">F26+H26+J26</f>
        <v>1282</v>
      </c>
      <c r="M26" s="42" t="n">
        <f aca="false">M25</f>
        <v>1284</v>
      </c>
      <c r="N26" s="15"/>
      <c r="O26" s="43" t="n">
        <f aca="false">ROUND(P26/0.9737,0)</f>
        <v>290</v>
      </c>
      <c r="P26" s="44" t="n">
        <v>282</v>
      </c>
      <c r="Q26" s="44" t="n">
        <f aca="false">ROUND(R26/0.99,0)</f>
        <v>0</v>
      </c>
      <c r="R26" s="44" t="n">
        <v>0</v>
      </c>
      <c r="S26" s="44" t="n">
        <f aca="false">P26+R26</f>
        <v>282</v>
      </c>
      <c r="T26" s="46" t="n">
        <f aca="false">T25</f>
        <v>282</v>
      </c>
      <c r="U26" s="15"/>
      <c r="V26" s="47" t="n">
        <f aca="false">ROUND(W26/0.983,0)</f>
        <v>589</v>
      </c>
      <c r="W26" s="48" t="n">
        <f aca="false">ROUND(X26/0.99,0)</f>
        <v>579</v>
      </c>
      <c r="X26" s="48" t="n">
        <f aca="false">ROUND(Y26/0.9825,0)</f>
        <v>573</v>
      </c>
      <c r="Y26" s="49" t="n">
        <v>563</v>
      </c>
      <c r="Z26" s="48" t="n">
        <f aca="false">ROUND(AA26/0.9905,0)</f>
        <v>0</v>
      </c>
      <c r="AA26" s="50" t="n">
        <v>0</v>
      </c>
      <c r="AB26" s="48" t="n">
        <f aca="false">V26+Z26</f>
        <v>589</v>
      </c>
      <c r="AC26" s="48" t="n">
        <f aca="false">W26+AA26</f>
        <v>579</v>
      </c>
      <c r="AD26" s="48" t="n">
        <f aca="false">AD25</f>
        <v>579</v>
      </c>
      <c r="AE26" s="48" t="n">
        <f aca="false">X26</f>
        <v>573</v>
      </c>
      <c r="AF26" s="48" t="n">
        <f aca="false">AF25</f>
        <v>573</v>
      </c>
      <c r="AG26" s="48" t="n">
        <f aca="false">Y26</f>
        <v>563</v>
      </c>
      <c r="AH26" s="51" t="n">
        <f aca="false">AH25</f>
        <v>573</v>
      </c>
      <c r="AI26" s="11"/>
      <c r="AJ26" s="52" t="n">
        <f aca="false">H26+R26+AA26</f>
        <v>0</v>
      </c>
      <c r="AK26" s="53" t="n">
        <v>1092</v>
      </c>
    </row>
    <row r="27" customFormat="false" ht="12.75" hidden="false" customHeight="false" outlineLevel="0" collapsed="false">
      <c r="A27" s="35" t="n">
        <f aca="false">A26+1</f>
        <v>36389</v>
      </c>
      <c r="B27" s="12" t="n">
        <v>514</v>
      </c>
      <c r="C27" s="36" t="n">
        <v>514</v>
      </c>
      <c r="D27" s="3" t="n">
        <f aca="false">F27+P27+Y27</f>
        <v>2127</v>
      </c>
      <c r="E27" s="37" t="n">
        <f aca="false">ROUND(F27/0.962,0)</f>
        <v>1333</v>
      </c>
      <c r="F27" s="85" t="n">
        <f aca="false">514+768</f>
        <v>1282</v>
      </c>
      <c r="G27" s="39" t="n">
        <f aca="false">ROUND(H27/0.984,0)</f>
        <v>0</v>
      </c>
      <c r="H27" s="39" t="n">
        <v>0</v>
      </c>
      <c r="I27" s="41" t="n">
        <f aca="false">ROUND(J27/0.984,0)</f>
        <v>0</v>
      </c>
      <c r="J27" s="41" t="n">
        <v>0</v>
      </c>
      <c r="K27" s="39" t="n">
        <f aca="false">E27+G27+I27</f>
        <v>1333</v>
      </c>
      <c r="L27" s="39" t="n">
        <f aca="false">F27+H27+J27</f>
        <v>1282</v>
      </c>
      <c r="M27" s="42" t="n">
        <f aca="false">M26</f>
        <v>1284</v>
      </c>
      <c r="N27" s="15"/>
      <c r="O27" s="43" t="n">
        <f aca="false">ROUND(P27/0.9737,0)</f>
        <v>290</v>
      </c>
      <c r="P27" s="44" t="n">
        <v>282</v>
      </c>
      <c r="Q27" s="44" t="n">
        <f aca="false">ROUND(R27/0.99,0)</f>
        <v>0</v>
      </c>
      <c r="R27" s="44" t="n">
        <v>0</v>
      </c>
      <c r="S27" s="44" t="n">
        <f aca="false">P27+R27</f>
        <v>282</v>
      </c>
      <c r="T27" s="46" t="n">
        <f aca="false">T26</f>
        <v>282</v>
      </c>
      <c r="U27" s="15"/>
      <c r="V27" s="47" t="n">
        <f aca="false">ROUND(W27/0.983,0)</f>
        <v>589</v>
      </c>
      <c r="W27" s="48" t="n">
        <f aca="false">ROUND(X27/0.99,0)</f>
        <v>579</v>
      </c>
      <c r="X27" s="48" t="n">
        <f aca="false">ROUND(Y27/0.9825,0)</f>
        <v>573</v>
      </c>
      <c r="Y27" s="49" t="n">
        <v>563</v>
      </c>
      <c r="Z27" s="48" t="n">
        <f aca="false">ROUND(AA27/0.9905,0)</f>
        <v>0</v>
      </c>
      <c r="AA27" s="50" t="n">
        <v>0</v>
      </c>
      <c r="AB27" s="48" t="n">
        <f aca="false">V27+Z27</f>
        <v>589</v>
      </c>
      <c r="AC27" s="48" t="n">
        <f aca="false">W27+AA27</f>
        <v>579</v>
      </c>
      <c r="AD27" s="48" t="n">
        <f aca="false">AD26</f>
        <v>579</v>
      </c>
      <c r="AE27" s="48" t="n">
        <f aca="false">X27</f>
        <v>573</v>
      </c>
      <c r="AF27" s="48" t="n">
        <f aca="false">AF26</f>
        <v>573</v>
      </c>
      <c r="AG27" s="48" t="n">
        <f aca="false">Y27</f>
        <v>563</v>
      </c>
      <c r="AH27" s="51" t="n">
        <f aca="false">AH26</f>
        <v>573</v>
      </c>
      <c r="AI27" s="11"/>
      <c r="AJ27" s="52" t="n">
        <f aca="false">H27+R27+AA27</f>
        <v>0</v>
      </c>
      <c r="AK27" s="53" t="n">
        <v>1092</v>
      </c>
    </row>
    <row r="28" customFormat="false" ht="12.75" hidden="false" customHeight="false" outlineLevel="0" collapsed="false">
      <c r="A28" s="35" t="n">
        <f aca="false">A27+1</f>
        <v>36390</v>
      </c>
      <c r="B28" s="12" t="n">
        <v>514</v>
      </c>
      <c r="C28" s="36" t="n">
        <v>514</v>
      </c>
      <c r="D28" s="3" t="n">
        <f aca="false">F28+P28+Y28</f>
        <v>2127</v>
      </c>
      <c r="E28" s="37" t="n">
        <f aca="false">ROUND(F28/0.962,0)</f>
        <v>1333</v>
      </c>
      <c r="F28" s="85" t="n">
        <f aca="false">514+768</f>
        <v>1282</v>
      </c>
      <c r="G28" s="39" t="n">
        <f aca="false">ROUND(H28/0.984,0)</f>
        <v>0</v>
      </c>
      <c r="H28" s="39" t="n">
        <v>0</v>
      </c>
      <c r="I28" s="41" t="n">
        <f aca="false">ROUND(J28/0.984,0)</f>
        <v>0</v>
      </c>
      <c r="J28" s="41" t="n">
        <v>0</v>
      </c>
      <c r="K28" s="39" t="n">
        <f aca="false">E28+G28+I28</f>
        <v>1333</v>
      </c>
      <c r="L28" s="39" t="n">
        <f aca="false">F28+H28+J28</f>
        <v>1282</v>
      </c>
      <c r="M28" s="42" t="n">
        <f aca="false">M27</f>
        <v>1284</v>
      </c>
      <c r="N28" s="15"/>
      <c r="O28" s="43" t="n">
        <f aca="false">ROUND(P28/0.9737,0)</f>
        <v>290</v>
      </c>
      <c r="P28" s="44" t="n">
        <v>282</v>
      </c>
      <c r="Q28" s="44" t="n">
        <f aca="false">ROUND(R28/0.99,0)</f>
        <v>0</v>
      </c>
      <c r="R28" s="44" t="n">
        <v>0</v>
      </c>
      <c r="S28" s="44" t="n">
        <f aca="false">P28+R28</f>
        <v>282</v>
      </c>
      <c r="T28" s="46" t="n">
        <f aca="false">T27</f>
        <v>282</v>
      </c>
      <c r="U28" s="15"/>
      <c r="V28" s="47" t="n">
        <f aca="false">ROUND(W28/0.983,0)</f>
        <v>589</v>
      </c>
      <c r="W28" s="48" t="n">
        <f aca="false">ROUND(X28/0.99,0)</f>
        <v>579</v>
      </c>
      <c r="X28" s="48" t="n">
        <f aca="false">ROUND(Y28/0.9825,0)</f>
        <v>573</v>
      </c>
      <c r="Y28" s="49" t="n">
        <v>563</v>
      </c>
      <c r="Z28" s="48" t="n">
        <f aca="false">ROUND(AA28/0.9905,0)</f>
        <v>0</v>
      </c>
      <c r="AA28" s="50" t="n">
        <v>0</v>
      </c>
      <c r="AB28" s="48" t="n">
        <f aca="false">V28+Z28</f>
        <v>589</v>
      </c>
      <c r="AC28" s="48" t="n">
        <f aca="false">W28+AA28</f>
        <v>579</v>
      </c>
      <c r="AD28" s="48" t="n">
        <f aca="false">AD27</f>
        <v>579</v>
      </c>
      <c r="AE28" s="48" t="n">
        <f aca="false">X28</f>
        <v>573</v>
      </c>
      <c r="AF28" s="48" t="n">
        <f aca="false">AF27</f>
        <v>573</v>
      </c>
      <c r="AG28" s="48" t="n">
        <f aca="false">Y28</f>
        <v>563</v>
      </c>
      <c r="AH28" s="51" t="n">
        <f aca="false">AH27</f>
        <v>573</v>
      </c>
      <c r="AI28" s="11"/>
      <c r="AJ28" s="52" t="n">
        <f aca="false">H28+R28+AA28</f>
        <v>0</v>
      </c>
      <c r="AK28" s="53" t="n">
        <v>1092</v>
      </c>
    </row>
    <row r="29" customFormat="false" ht="12.75" hidden="false" customHeight="false" outlineLevel="0" collapsed="false">
      <c r="A29" s="35" t="n">
        <f aca="false">A28+1</f>
        <v>36391</v>
      </c>
      <c r="B29" s="12" t="n">
        <v>514</v>
      </c>
      <c r="C29" s="36" t="n">
        <v>514</v>
      </c>
      <c r="D29" s="3" t="n">
        <f aca="false">F29+P29+Y29</f>
        <v>2127</v>
      </c>
      <c r="E29" s="37" t="n">
        <f aca="false">ROUND(F29/0.962,0)</f>
        <v>1333</v>
      </c>
      <c r="F29" s="85" t="n">
        <f aca="false">514+768</f>
        <v>1282</v>
      </c>
      <c r="G29" s="39" t="n">
        <f aca="false">ROUND(H29/0.984,0)</f>
        <v>0</v>
      </c>
      <c r="H29" s="39" t="n">
        <v>0</v>
      </c>
      <c r="I29" s="41" t="n">
        <f aca="false">ROUND(J29/0.984,0)</f>
        <v>0</v>
      </c>
      <c r="J29" s="41" t="n">
        <v>0</v>
      </c>
      <c r="K29" s="39" t="n">
        <f aca="false">E29+G29+I29</f>
        <v>1333</v>
      </c>
      <c r="L29" s="39" t="n">
        <f aca="false">F29+H29+J29</f>
        <v>1282</v>
      </c>
      <c r="M29" s="42" t="n">
        <f aca="false">M28</f>
        <v>1284</v>
      </c>
      <c r="N29" s="15"/>
      <c r="O29" s="43" t="n">
        <f aca="false">ROUND(P29/0.9737,0)</f>
        <v>290</v>
      </c>
      <c r="P29" s="44" t="n">
        <v>282</v>
      </c>
      <c r="Q29" s="44" t="n">
        <f aca="false">ROUND(R29/0.99,0)</f>
        <v>0</v>
      </c>
      <c r="R29" s="44" t="n">
        <v>0</v>
      </c>
      <c r="S29" s="44" t="n">
        <f aca="false">P29+R29</f>
        <v>282</v>
      </c>
      <c r="T29" s="46" t="n">
        <f aca="false">T28</f>
        <v>282</v>
      </c>
      <c r="U29" s="15"/>
      <c r="V29" s="47" t="n">
        <f aca="false">ROUND(W29/0.983,0)</f>
        <v>589</v>
      </c>
      <c r="W29" s="48" t="n">
        <f aca="false">ROUND(X29/0.99,0)</f>
        <v>579</v>
      </c>
      <c r="X29" s="48" t="n">
        <f aca="false">ROUND(Y29/0.9825,0)</f>
        <v>573</v>
      </c>
      <c r="Y29" s="49" t="n">
        <v>563</v>
      </c>
      <c r="Z29" s="48" t="n">
        <f aca="false">ROUND(AA29/0.9905,0)</f>
        <v>0</v>
      </c>
      <c r="AA29" s="50" t="n">
        <v>0</v>
      </c>
      <c r="AB29" s="48" t="n">
        <f aca="false">V29+Z29</f>
        <v>589</v>
      </c>
      <c r="AC29" s="48" t="n">
        <f aca="false">W29+AA29</f>
        <v>579</v>
      </c>
      <c r="AD29" s="48" t="n">
        <f aca="false">AD28</f>
        <v>579</v>
      </c>
      <c r="AE29" s="48" t="n">
        <f aca="false">X29</f>
        <v>573</v>
      </c>
      <c r="AF29" s="48" t="n">
        <f aca="false">AF28</f>
        <v>573</v>
      </c>
      <c r="AG29" s="48" t="n">
        <f aca="false">Y29</f>
        <v>563</v>
      </c>
      <c r="AH29" s="51" t="n">
        <f aca="false">AH28</f>
        <v>573</v>
      </c>
      <c r="AI29" s="11"/>
      <c r="AJ29" s="52" t="n">
        <f aca="false">H29+R29+AA29</f>
        <v>0</v>
      </c>
      <c r="AK29" s="53" t="n">
        <v>1092</v>
      </c>
    </row>
    <row r="30" customFormat="false" ht="12.75" hidden="false" customHeight="false" outlineLevel="0" collapsed="false">
      <c r="A30" s="35" t="n">
        <f aca="false">A29+1</f>
        <v>36392</v>
      </c>
      <c r="B30" s="12" t="n">
        <v>459</v>
      </c>
      <c r="C30" s="36" t="n">
        <v>459</v>
      </c>
      <c r="D30" s="3" t="n">
        <f aca="false">F30+P30+Y30</f>
        <v>2072</v>
      </c>
      <c r="E30" s="37" t="n">
        <f aca="false">ROUND(F30/0.962,0)</f>
        <v>1275</v>
      </c>
      <c r="F30" s="85" t="n">
        <f aca="false">459+768</f>
        <v>1227</v>
      </c>
      <c r="G30" s="39" t="n">
        <f aca="false">ROUND(H30/0.984,0)</f>
        <v>0</v>
      </c>
      <c r="H30" s="39" t="n">
        <v>0</v>
      </c>
      <c r="I30" s="41" t="n">
        <f aca="false">ROUND(J30/0.984,0)</f>
        <v>58</v>
      </c>
      <c r="J30" s="41" t="n">
        <v>57</v>
      </c>
      <c r="K30" s="39" t="n">
        <f aca="false">E30+G30+I30</f>
        <v>1333</v>
      </c>
      <c r="L30" s="39" t="n">
        <f aca="false">F30+H30+J30</f>
        <v>1284</v>
      </c>
      <c r="M30" s="42" t="n">
        <f aca="false">M29</f>
        <v>1284</v>
      </c>
      <c r="N30" s="15"/>
      <c r="O30" s="43" t="n">
        <f aca="false">ROUND(P30/0.9737,0)</f>
        <v>290</v>
      </c>
      <c r="P30" s="44" t="n">
        <v>282</v>
      </c>
      <c r="Q30" s="44" t="n">
        <f aca="false">ROUND(R30/0.99,0)</f>
        <v>0</v>
      </c>
      <c r="R30" s="44" t="n">
        <v>0</v>
      </c>
      <c r="S30" s="44" t="n">
        <f aca="false">P30+R30</f>
        <v>282</v>
      </c>
      <c r="T30" s="46" t="n">
        <f aca="false">T29</f>
        <v>282</v>
      </c>
      <c r="U30" s="15"/>
      <c r="V30" s="47" t="n">
        <f aca="false">ROUND(W30/0.983,0)</f>
        <v>589</v>
      </c>
      <c r="W30" s="48" t="n">
        <f aca="false">ROUND(X30/0.99,0)</f>
        <v>579</v>
      </c>
      <c r="X30" s="48" t="n">
        <f aca="false">ROUND(Y30/0.9825,0)</f>
        <v>573</v>
      </c>
      <c r="Y30" s="49" t="n">
        <v>563</v>
      </c>
      <c r="Z30" s="48" t="n">
        <f aca="false">ROUND(AA30/0.9905,0)</f>
        <v>0</v>
      </c>
      <c r="AA30" s="50" t="n">
        <v>0</v>
      </c>
      <c r="AB30" s="48" t="n">
        <f aca="false">V30+Z30</f>
        <v>589</v>
      </c>
      <c r="AC30" s="48" t="n">
        <f aca="false">W30+AA30</f>
        <v>579</v>
      </c>
      <c r="AD30" s="48" t="n">
        <f aca="false">AD29</f>
        <v>579</v>
      </c>
      <c r="AE30" s="48" t="n">
        <f aca="false">X30</f>
        <v>573</v>
      </c>
      <c r="AF30" s="48" t="n">
        <f aca="false">AF29</f>
        <v>573</v>
      </c>
      <c r="AG30" s="48" t="n">
        <f aca="false">Y30</f>
        <v>563</v>
      </c>
      <c r="AH30" s="51" t="n">
        <f aca="false">AH29</f>
        <v>573</v>
      </c>
      <c r="AI30" s="11"/>
      <c r="AJ30" s="52" t="n">
        <f aca="false">H30+R30+AA30</f>
        <v>0</v>
      </c>
      <c r="AK30" s="53" t="n">
        <v>1092</v>
      </c>
    </row>
    <row r="31" customFormat="false" ht="12.75" hidden="false" customHeight="false" outlineLevel="0" collapsed="false">
      <c r="A31" s="35" t="n">
        <f aca="false">A30+1</f>
        <v>36393</v>
      </c>
      <c r="B31" s="12" t="n">
        <v>401</v>
      </c>
      <c r="C31" s="36" t="n">
        <v>401</v>
      </c>
      <c r="D31" s="3" t="n">
        <f aca="false">F31+P31+Y31</f>
        <v>2014</v>
      </c>
      <c r="E31" s="37" t="n">
        <f aca="false">ROUND(F31/0.962,0)</f>
        <v>1215</v>
      </c>
      <c r="F31" s="85" t="n">
        <f aca="false">401+768</f>
        <v>1169</v>
      </c>
      <c r="G31" s="39" t="n">
        <f aca="false">ROUND(H31/0.984,0)</f>
        <v>0</v>
      </c>
      <c r="H31" s="39" t="n">
        <v>0</v>
      </c>
      <c r="I31" s="41" t="n">
        <f aca="false">ROUND(J31/0.984,0)</f>
        <v>117</v>
      </c>
      <c r="J31" s="41" t="n">
        <v>115</v>
      </c>
      <c r="K31" s="39" t="n">
        <f aca="false">E31+G31+I31</f>
        <v>1332</v>
      </c>
      <c r="L31" s="39" t="n">
        <f aca="false">F31+H31+J31</f>
        <v>1284</v>
      </c>
      <c r="M31" s="42" t="n">
        <f aca="false">M30</f>
        <v>1284</v>
      </c>
      <c r="N31" s="15"/>
      <c r="O31" s="43" t="n">
        <f aca="false">ROUND(P31/0.9737,0)</f>
        <v>290</v>
      </c>
      <c r="P31" s="44" t="n">
        <v>282</v>
      </c>
      <c r="Q31" s="44" t="n">
        <f aca="false">ROUND(R31/0.99,0)</f>
        <v>0</v>
      </c>
      <c r="R31" s="44" t="n">
        <v>0</v>
      </c>
      <c r="S31" s="44" t="n">
        <f aca="false">P31+R31</f>
        <v>282</v>
      </c>
      <c r="T31" s="46" t="n">
        <f aca="false">T30</f>
        <v>282</v>
      </c>
      <c r="U31" s="15"/>
      <c r="V31" s="47" t="n">
        <f aca="false">ROUND(W31/0.983,0)</f>
        <v>589</v>
      </c>
      <c r="W31" s="48" t="n">
        <f aca="false">ROUND(X31/0.99,0)</f>
        <v>579</v>
      </c>
      <c r="X31" s="48" t="n">
        <f aca="false">ROUND(Y31/0.9825,0)</f>
        <v>573</v>
      </c>
      <c r="Y31" s="49" t="n">
        <v>563</v>
      </c>
      <c r="Z31" s="48" t="n">
        <f aca="false">ROUND(AA31/0.9905,0)</f>
        <v>0</v>
      </c>
      <c r="AA31" s="50" t="n">
        <v>0</v>
      </c>
      <c r="AB31" s="48" t="n">
        <f aca="false">V31+Z31</f>
        <v>589</v>
      </c>
      <c r="AC31" s="48" t="n">
        <f aca="false">W31+AA31</f>
        <v>579</v>
      </c>
      <c r="AD31" s="48" t="n">
        <f aca="false">AD30</f>
        <v>579</v>
      </c>
      <c r="AE31" s="48" t="n">
        <f aca="false">X31</f>
        <v>573</v>
      </c>
      <c r="AF31" s="48" t="n">
        <f aca="false">AF30</f>
        <v>573</v>
      </c>
      <c r="AG31" s="48" t="n">
        <f aca="false">Y31</f>
        <v>563</v>
      </c>
      <c r="AH31" s="51" t="n">
        <f aca="false">AH30</f>
        <v>573</v>
      </c>
      <c r="AI31" s="11"/>
      <c r="AJ31" s="52" t="n">
        <f aca="false">H31+R31+AA31</f>
        <v>0</v>
      </c>
      <c r="AK31" s="53" t="n">
        <v>1092</v>
      </c>
    </row>
    <row r="32" customFormat="false" ht="12.75" hidden="false" customHeight="false" outlineLevel="0" collapsed="false">
      <c r="A32" s="35" t="n">
        <f aca="false">A31+1</f>
        <v>36394</v>
      </c>
      <c r="B32" s="12" t="n">
        <v>450</v>
      </c>
      <c r="C32" s="36" t="n">
        <v>450</v>
      </c>
      <c r="D32" s="3" t="n">
        <f aca="false">F32+P32+Y32</f>
        <v>2063</v>
      </c>
      <c r="E32" s="37" t="n">
        <f aca="false">ROUND(F32/0.962,0)</f>
        <v>1266</v>
      </c>
      <c r="F32" s="85" t="n">
        <f aca="false">450+768</f>
        <v>1218</v>
      </c>
      <c r="G32" s="39" t="n">
        <f aca="false">ROUND(H32/0.984,0)</f>
        <v>0</v>
      </c>
      <c r="H32" s="39" t="n">
        <v>0</v>
      </c>
      <c r="I32" s="41" t="n">
        <f aca="false">ROUND(J32/0.984,0)</f>
        <v>67</v>
      </c>
      <c r="J32" s="41" t="n">
        <v>66</v>
      </c>
      <c r="K32" s="39" t="n">
        <f aca="false">E32+G32+I32</f>
        <v>1333</v>
      </c>
      <c r="L32" s="39" t="n">
        <f aca="false">F32+H32+J32</f>
        <v>1284</v>
      </c>
      <c r="M32" s="42" t="n">
        <f aca="false">M31</f>
        <v>1284</v>
      </c>
      <c r="N32" s="15"/>
      <c r="O32" s="43" t="n">
        <f aca="false">ROUND(P32/0.9737,0)</f>
        <v>290</v>
      </c>
      <c r="P32" s="44" t="n">
        <v>282</v>
      </c>
      <c r="Q32" s="44" t="n">
        <f aca="false">ROUND(R32/0.99,0)</f>
        <v>0</v>
      </c>
      <c r="R32" s="44" t="n">
        <v>0</v>
      </c>
      <c r="S32" s="44" t="n">
        <f aca="false">P32+R32</f>
        <v>282</v>
      </c>
      <c r="T32" s="46" t="n">
        <f aca="false">T31</f>
        <v>282</v>
      </c>
      <c r="U32" s="15"/>
      <c r="V32" s="47" t="n">
        <f aca="false">ROUND(W32/0.983,0)</f>
        <v>589</v>
      </c>
      <c r="W32" s="48" t="n">
        <f aca="false">ROUND(X32/0.99,0)</f>
        <v>579</v>
      </c>
      <c r="X32" s="48" t="n">
        <f aca="false">ROUND(Y32/0.9825,0)</f>
        <v>573</v>
      </c>
      <c r="Y32" s="49" t="n">
        <v>563</v>
      </c>
      <c r="Z32" s="48" t="n">
        <f aca="false">ROUND(AA32/0.9905,0)</f>
        <v>0</v>
      </c>
      <c r="AA32" s="50" t="n">
        <v>0</v>
      </c>
      <c r="AB32" s="48" t="n">
        <f aca="false">V32+Z32</f>
        <v>589</v>
      </c>
      <c r="AC32" s="48" t="n">
        <f aca="false">W32+AA32</f>
        <v>579</v>
      </c>
      <c r="AD32" s="48" t="n">
        <f aca="false">AD31</f>
        <v>579</v>
      </c>
      <c r="AE32" s="48" t="n">
        <f aca="false">X32</f>
        <v>573</v>
      </c>
      <c r="AF32" s="48" t="n">
        <f aca="false">AF31</f>
        <v>573</v>
      </c>
      <c r="AG32" s="48" t="n">
        <f aca="false">Y32</f>
        <v>563</v>
      </c>
      <c r="AH32" s="51" t="n">
        <f aca="false">AH31</f>
        <v>573</v>
      </c>
      <c r="AI32" s="11"/>
      <c r="AJ32" s="52" t="n">
        <f aca="false">H32+R32+AA32</f>
        <v>0</v>
      </c>
      <c r="AK32" s="53" t="n">
        <v>1092</v>
      </c>
    </row>
    <row r="33" customFormat="false" ht="12.75" hidden="false" customHeight="false" outlineLevel="0" collapsed="false">
      <c r="A33" s="35" t="n">
        <f aca="false">A32+1</f>
        <v>36395</v>
      </c>
      <c r="B33" s="12" t="n">
        <v>514</v>
      </c>
      <c r="C33" s="36" t="n">
        <v>514</v>
      </c>
      <c r="D33" s="3" t="n">
        <f aca="false">F33+P33+Y33</f>
        <v>2127</v>
      </c>
      <c r="E33" s="37" t="n">
        <f aca="false">ROUND(F33/0.962,0)</f>
        <v>1333</v>
      </c>
      <c r="F33" s="85" t="n">
        <f aca="false">514+768</f>
        <v>1282</v>
      </c>
      <c r="G33" s="39" t="n">
        <f aca="false">ROUND(H33/0.984,0)</f>
        <v>0</v>
      </c>
      <c r="H33" s="39" t="n">
        <v>0</v>
      </c>
      <c r="I33" s="41" t="n">
        <f aca="false">ROUND(J33/0.984,0)</f>
        <v>0</v>
      </c>
      <c r="J33" s="41" t="n">
        <v>0</v>
      </c>
      <c r="K33" s="39" t="n">
        <f aca="false">E33+G33+I33</f>
        <v>1333</v>
      </c>
      <c r="L33" s="39" t="n">
        <f aca="false">F33+H33+J33</f>
        <v>1282</v>
      </c>
      <c r="M33" s="42" t="n">
        <f aca="false">M32</f>
        <v>1284</v>
      </c>
      <c r="N33" s="15"/>
      <c r="O33" s="43" t="n">
        <f aca="false">ROUND(P33/0.9737,0)</f>
        <v>290</v>
      </c>
      <c r="P33" s="44" t="n">
        <v>282</v>
      </c>
      <c r="Q33" s="44" t="n">
        <f aca="false">ROUND(R33/0.99,0)</f>
        <v>0</v>
      </c>
      <c r="R33" s="44" t="n">
        <v>0</v>
      </c>
      <c r="S33" s="44" t="n">
        <f aca="false">P33+R33</f>
        <v>282</v>
      </c>
      <c r="T33" s="46" t="n">
        <f aca="false">T32</f>
        <v>282</v>
      </c>
      <c r="U33" s="15"/>
      <c r="V33" s="47" t="n">
        <f aca="false">ROUND(W33/0.983,0)</f>
        <v>589</v>
      </c>
      <c r="W33" s="48" t="n">
        <f aca="false">ROUND(X33/0.99,0)</f>
        <v>579</v>
      </c>
      <c r="X33" s="48" t="n">
        <f aca="false">ROUND(Y33/0.9825,0)</f>
        <v>573</v>
      </c>
      <c r="Y33" s="49" t="n">
        <v>563</v>
      </c>
      <c r="Z33" s="48" t="n">
        <f aca="false">ROUND(AA33/0.9905,0)</f>
        <v>0</v>
      </c>
      <c r="AA33" s="50" t="n">
        <v>0</v>
      </c>
      <c r="AB33" s="48" t="n">
        <f aca="false">V33+Z33</f>
        <v>589</v>
      </c>
      <c r="AC33" s="48" t="n">
        <f aca="false">W33+AA33</f>
        <v>579</v>
      </c>
      <c r="AD33" s="48" t="n">
        <f aca="false">AD32</f>
        <v>579</v>
      </c>
      <c r="AE33" s="48" t="n">
        <f aca="false">X33</f>
        <v>573</v>
      </c>
      <c r="AF33" s="48" t="n">
        <f aca="false">AF32</f>
        <v>573</v>
      </c>
      <c r="AG33" s="48" t="n">
        <f aca="false">Y33</f>
        <v>563</v>
      </c>
      <c r="AH33" s="51" t="n">
        <f aca="false">AH32</f>
        <v>573</v>
      </c>
      <c r="AI33" s="11"/>
      <c r="AJ33" s="52" t="n">
        <f aca="false">H33+R33+AA33</f>
        <v>0</v>
      </c>
      <c r="AK33" s="53" t="n">
        <v>1092</v>
      </c>
    </row>
    <row r="34" customFormat="false" ht="12.75" hidden="false" customHeight="false" outlineLevel="0" collapsed="false">
      <c r="A34" s="35" t="n">
        <f aca="false">A33+1</f>
        <v>36396</v>
      </c>
      <c r="B34" s="12" t="n">
        <v>514</v>
      </c>
      <c r="C34" s="36" t="n">
        <v>514</v>
      </c>
      <c r="D34" s="3" t="n">
        <f aca="false">F34+P34+Y34</f>
        <v>2127</v>
      </c>
      <c r="E34" s="37" t="n">
        <f aca="false">ROUND(F34/0.962,0)</f>
        <v>1333</v>
      </c>
      <c r="F34" s="85" t="n">
        <f aca="false">514+768</f>
        <v>1282</v>
      </c>
      <c r="G34" s="39" t="n">
        <f aca="false">ROUND(H34/0.984,0)</f>
        <v>0</v>
      </c>
      <c r="H34" s="39" t="n">
        <v>0</v>
      </c>
      <c r="I34" s="41" t="n">
        <f aca="false">ROUND(J34/0.984,0)</f>
        <v>0</v>
      </c>
      <c r="J34" s="41" t="n">
        <v>0</v>
      </c>
      <c r="K34" s="39" t="n">
        <f aca="false">E34+G34+I34</f>
        <v>1333</v>
      </c>
      <c r="L34" s="39" t="n">
        <f aca="false">F34+H34+J34</f>
        <v>1282</v>
      </c>
      <c r="M34" s="42" t="n">
        <f aca="false">M33</f>
        <v>1284</v>
      </c>
      <c r="N34" s="15"/>
      <c r="O34" s="43" t="n">
        <f aca="false">ROUND(P34/0.9737,0)</f>
        <v>290</v>
      </c>
      <c r="P34" s="44" t="n">
        <v>282</v>
      </c>
      <c r="Q34" s="44" t="n">
        <f aca="false">ROUND(R34/0.99,0)</f>
        <v>0</v>
      </c>
      <c r="R34" s="44" t="n">
        <v>0</v>
      </c>
      <c r="S34" s="44" t="n">
        <f aca="false">P34+R34</f>
        <v>282</v>
      </c>
      <c r="T34" s="46" t="n">
        <f aca="false">T33</f>
        <v>282</v>
      </c>
      <c r="U34" s="15"/>
      <c r="V34" s="47" t="n">
        <f aca="false">ROUND(W34/0.983,0)</f>
        <v>589</v>
      </c>
      <c r="W34" s="48" t="n">
        <f aca="false">ROUND(X34/0.99,0)</f>
        <v>579</v>
      </c>
      <c r="X34" s="48" t="n">
        <f aca="false">ROUND(Y34/0.9825,0)</f>
        <v>573</v>
      </c>
      <c r="Y34" s="49" t="n">
        <v>563</v>
      </c>
      <c r="Z34" s="48" t="n">
        <f aca="false">ROUND(AA34/0.9905,0)</f>
        <v>0</v>
      </c>
      <c r="AA34" s="50" t="n">
        <v>0</v>
      </c>
      <c r="AB34" s="48" t="n">
        <f aca="false">V34+Z34</f>
        <v>589</v>
      </c>
      <c r="AC34" s="48" t="n">
        <f aca="false">W34+AA34</f>
        <v>579</v>
      </c>
      <c r="AD34" s="48" t="n">
        <f aca="false">AD33</f>
        <v>579</v>
      </c>
      <c r="AE34" s="48" t="n">
        <f aca="false">X34</f>
        <v>573</v>
      </c>
      <c r="AF34" s="48" t="n">
        <f aca="false">AF33</f>
        <v>573</v>
      </c>
      <c r="AG34" s="48" t="n">
        <f aca="false">Y34</f>
        <v>563</v>
      </c>
      <c r="AH34" s="51" t="n">
        <f aca="false">AH33</f>
        <v>573</v>
      </c>
      <c r="AI34" s="11"/>
      <c r="AJ34" s="52" t="n">
        <f aca="false">H34+R34+AA34</f>
        <v>0</v>
      </c>
      <c r="AK34" s="53" t="n">
        <v>1092</v>
      </c>
    </row>
    <row r="35" customFormat="false" ht="12.75" hidden="false" customHeight="false" outlineLevel="0" collapsed="false">
      <c r="A35" s="35" t="n">
        <f aca="false">A34+1</f>
        <v>36397</v>
      </c>
      <c r="B35" s="12" t="n">
        <v>514</v>
      </c>
      <c r="C35" s="36" t="n">
        <v>514</v>
      </c>
      <c r="D35" s="3" t="n">
        <f aca="false">F35+P35+Y35</f>
        <v>2127</v>
      </c>
      <c r="E35" s="37" t="n">
        <f aca="false">ROUND(F35/0.962,0)</f>
        <v>1333</v>
      </c>
      <c r="F35" s="85" t="n">
        <f aca="false">514+768</f>
        <v>1282</v>
      </c>
      <c r="G35" s="39" t="n">
        <f aca="false">ROUND(H35/0.984,0)</f>
        <v>0</v>
      </c>
      <c r="H35" s="39" t="n">
        <v>0</v>
      </c>
      <c r="I35" s="41" t="n">
        <f aca="false">ROUND(J35/0.984,0)</f>
        <v>0</v>
      </c>
      <c r="J35" s="41" t="n">
        <v>0</v>
      </c>
      <c r="K35" s="39" t="n">
        <f aca="false">E35+G35+I35</f>
        <v>1333</v>
      </c>
      <c r="L35" s="39" t="n">
        <f aca="false">F35+H35+J35</f>
        <v>1282</v>
      </c>
      <c r="M35" s="42" t="n">
        <f aca="false">M34</f>
        <v>1284</v>
      </c>
      <c r="N35" s="15"/>
      <c r="O35" s="43" t="n">
        <f aca="false">ROUND(P35/0.9737,0)</f>
        <v>290</v>
      </c>
      <c r="P35" s="44" t="n">
        <v>282</v>
      </c>
      <c r="Q35" s="44" t="n">
        <f aca="false">ROUND(R35/0.99,0)</f>
        <v>0</v>
      </c>
      <c r="R35" s="44" t="n">
        <v>0</v>
      </c>
      <c r="S35" s="44" t="n">
        <f aca="false">P35+R35</f>
        <v>282</v>
      </c>
      <c r="T35" s="46" t="n">
        <f aca="false">T34</f>
        <v>282</v>
      </c>
      <c r="U35" s="15"/>
      <c r="V35" s="47" t="n">
        <f aca="false">ROUND(W35/0.983,0)</f>
        <v>589</v>
      </c>
      <c r="W35" s="48" t="n">
        <f aca="false">ROUND(X35/0.99,0)</f>
        <v>579</v>
      </c>
      <c r="X35" s="48" t="n">
        <f aca="false">ROUND(Y35/0.9825,0)</f>
        <v>573</v>
      </c>
      <c r="Y35" s="49" t="n">
        <v>563</v>
      </c>
      <c r="Z35" s="48" t="n">
        <f aca="false">ROUND(AA35/0.9905,0)</f>
        <v>0</v>
      </c>
      <c r="AA35" s="50" t="n">
        <v>0</v>
      </c>
      <c r="AB35" s="48" t="n">
        <f aca="false">V35+Z35</f>
        <v>589</v>
      </c>
      <c r="AC35" s="48" t="n">
        <f aca="false">W35+AA35</f>
        <v>579</v>
      </c>
      <c r="AD35" s="48" t="n">
        <f aca="false">AD34</f>
        <v>579</v>
      </c>
      <c r="AE35" s="48" t="n">
        <f aca="false">X35</f>
        <v>573</v>
      </c>
      <c r="AF35" s="48" t="n">
        <f aca="false">AF34</f>
        <v>573</v>
      </c>
      <c r="AG35" s="48" t="n">
        <f aca="false">Y35</f>
        <v>563</v>
      </c>
      <c r="AH35" s="51" t="n">
        <f aca="false">AH34</f>
        <v>573</v>
      </c>
      <c r="AI35" s="11"/>
      <c r="AJ35" s="52" t="n">
        <f aca="false">H35+R35+AA35</f>
        <v>0</v>
      </c>
      <c r="AK35" s="53" t="n">
        <v>1092</v>
      </c>
    </row>
    <row r="36" customFormat="false" ht="12.75" hidden="false" customHeight="false" outlineLevel="0" collapsed="false">
      <c r="A36" s="35" t="n">
        <f aca="false">A35+1</f>
        <v>36398</v>
      </c>
      <c r="B36" s="12" t="n">
        <v>514</v>
      </c>
      <c r="C36" s="36" t="n">
        <v>514</v>
      </c>
      <c r="D36" s="3" t="n">
        <f aca="false">F36+P36+Y36</f>
        <v>2127</v>
      </c>
      <c r="E36" s="37" t="n">
        <f aca="false">ROUND(F36/0.962,0)</f>
        <v>1333</v>
      </c>
      <c r="F36" s="85" t="n">
        <f aca="false">514+768</f>
        <v>1282</v>
      </c>
      <c r="G36" s="39" t="n">
        <f aca="false">ROUND(H36/0.984,0)</f>
        <v>0</v>
      </c>
      <c r="H36" s="39" t="n">
        <v>0</v>
      </c>
      <c r="I36" s="41" t="n">
        <f aca="false">ROUND(J36/0.984,0)</f>
        <v>0</v>
      </c>
      <c r="J36" s="41" t="n">
        <v>0</v>
      </c>
      <c r="K36" s="39" t="n">
        <f aca="false">E36+G36+I36</f>
        <v>1333</v>
      </c>
      <c r="L36" s="39" t="n">
        <f aca="false">F36+H36+J36</f>
        <v>1282</v>
      </c>
      <c r="M36" s="42" t="n">
        <f aca="false">M35</f>
        <v>1284</v>
      </c>
      <c r="N36" s="15"/>
      <c r="O36" s="43" t="n">
        <f aca="false">ROUND(P36/0.9737,0)</f>
        <v>290</v>
      </c>
      <c r="P36" s="44" t="n">
        <v>282</v>
      </c>
      <c r="Q36" s="44" t="n">
        <f aca="false">ROUND(R36/0.99,0)</f>
        <v>0</v>
      </c>
      <c r="R36" s="44" t="n">
        <v>0</v>
      </c>
      <c r="S36" s="44" t="n">
        <f aca="false">P36+R36</f>
        <v>282</v>
      </c>
      <c r="T36" s="46" t="n">
        <f aca="false">T35</f>
        <v>282</v>
      </c>
      <c r="U36" s="15"/>
      <c r="V36" s="47" t="n">
        <f aca="false">ROUND(W36/0.983,0)</f>
        <v>589</v>
      </c>
      <c r="W36" s="48" t="n">
        <f aca="false">ROUND(X36/0.99,0)</f>
        <v>579</v>
      </c>
      <c r="X36" s="48" t="n">
        <f aca="false">ROUND(Y36/0.9825,0)</f>
        <v>573</v>
      </c>
      <c r="Y36" s="49" t="n">
        <v>563</v>
      </c>
      <c r="Z36" s="48" t="n">
        <f aca="false">ROUND(AA36/0.9905,0)</f>
        <v>0</v>
      </c>
      <c r="AA36" s="50" t="n">
        <v>0</v>
      </c>
      <c r="AB36" s="48" t="n">
        <f aca="false">V36+Z36</f>
        <v>589</v>
      </c>
      <c r="AC36" s="48" t="n">
        <f aca="false">W36+AA36</f>
        <v>579</v>
      </c>
      <c r="AD36" s="48" t="n">
        <f aca="false">AD35</f>
        <v>579</v>
      </c>
      <c r="AE36" s="48" t="n">
        <f aca="false">X36</f>
        <v>573</v>
      </c>
      <c r="AF36" s="48" t="n">
        <f aca="false">AF35</f>
        <v>573</v>
      </c>
      <c r="AG36" s="48" t="n">
        <f aca="false">Y36</f>
        <v>563</v>
      </c>
      <c r="AH36" s="51" t="n">
        <f aca="false">AH35</f>
        <v>573</v>
      </c>
      <c r="AI36" s="11"/>
      <c r="AJ36" s="52" t="n">
        <f aca="false">H36+R36+AA36</f>
        <v>0</v>
      </c>
      <c r="AK36" s="53" t="n">
        <v>1092</v>
      </c>
    </row>
    <row r="37" customFormat="false" ht="12.75" hidden="false" customHeight="false" outlineLevel="0" collapsed="false">
      <c r="A37" s="35" t="n">
        <f aca="false">A36+1</f>
        <v>36399</v>
      </c>
      <c r="B37" s="12" t="n">
        <v>459</v>
      </c>
      <c r="C37" s="36" t="n">
        <v>459</v>
      </c>
      <c r="D37" s="3" t="n">
        <f aca="false">F37+P37+Y37</f>
        <v>2072</v>
      </c>
      <c r="E37" s="37" t="n">
        <f aca="false">ROUND(F37/0.962,0)</f>
        <v>1275</v>
      </c>
      <c r="F37" s="85" t="n">
        <f aca="false">459+768</f>
        <v>1227</v>
      </c>
      <c r="G37" s="39" t="n">
        <f aca="false">ROUND(H37/0.984,0)</f>
        <v>0</v>
      </c>
      <c r="H37" s="39" t="n">
        <v>0</v>
      </c>
      <c r="I37" s="41" t="n">
        <f aca="false">ROUND(J37/0.984,0)</f>
        <v>58</v>
      </c>
      <c r="J37" s="41" t="n">
        <v>57</v>
      </c>
      <c r="K37" s="39" t="n">
        <f aca="false">E37+G37+I37</f>
        <v>1333</v>
      </c>
      <c r="L37" s="39" t="n">
        <f aca="false">F37+H37+J37</f>
        <v>1284</v>
      </c>
      <c r="M37" s="42" t="n">
        <f aca="false">M36</f>
        <v>1284</v>
      </c>
      <c r="N37" s="15"/>
      <c r="O37" s="43" t="n">
        <f aca="false">ROUND(P37/0.9737,0)</f>
        <v>290</v>
      </c>
      <c r="P37" s="44" t="n">
        <v>282</v>
      </c>
      <c r="Q37" s="44" t="n">
        <f aca="false">ROUND(R37/0.99,0)</f>
        <v>0</v>
      </c>
      <c r="R37" s="44" t="n">
        <v>0</v>
      </c>
      <c r="S37" s="44" t="n">
        <f aca="false">P37+R37</f>
        <v>282</v>
      </c>
      <c r="T37" s="46" t="n">
        <f aca="false">T36</f>
        <v>282</v>
      </c>
      <c r="U37" s="15"/>
      <c r="V37" s="47" t="n">
        <f aca="false">ROUND(W37/0.983,0)</f>
        <v>589</v>
      </c>
      <c r="W37" s="48" t="n">
        <f aca="false">ROUND(X37/0.99,0)</f>
        <v>579</v>
      </c>
      <c r="X37" s="48" t="n">
        <f aca="false">ROUND(Y37/0.9825,0)</f>
        <v>573</v>
      </c>
      <c r="Y37" s="49" t="n">
        <v>563</v>
      </c>
      <c r="Z37" s="48" t="n">
        <f aca="false">ROUND(AA37/0.9905,0)</f>
        <v>0</v>
      </c>
      <c r="AA37" s="50" t="n">
        <v>0</v>
      </c>
      <c r="AB37" s="48" t="n">
        <f aca="false">V37+Z37</f>
        <v>589</v>
      </c>
      <c r="AC37" s="48" t="n">
        <f aca="false">W37+AA37</f>
        <v>579</v>
      </c>
      <c r="AD37" s="48" t="n">
        <f aca="false">AD36</f>
        <v>579</v>
      </c>
      <c r="AE37" s="48" t="n">
        <f aca="false">X37</f>
        <v>573</v>
      </c>
      <c r="AF37" s="48" t="n">
        <f aca="false">AF36</f>
        <v>573</v>
      </c>
      <c r="AG37" s="48" t="n">
        <f aca="false">Y37</f>
        <v>563</v>
      </c>
      <c r="AH37" s="51" t="n">
        <f aca="false">AH36</f>
        <v>573</v>
      </c>
      <c r="AI37" s="11"/>
      <c r="AJ37" s="52" t="n">
        <f aca="false">H37+R37+AA37</f>
        <v>0</v>
      </c>
      <c r="AK37" s="53" t="n">
        <v>1092</v>
      </c>
    </row>
    <row r="38" customFormat="false" ht="12.75" hidden="false" customHeight="false" outlineLevel="0" collapsed="false">
      <c r="A38" s="35" t="n">
        <f aca="false">A37+1</f>
        <v>36400</v>
      </c>
      <c r="B38" s="12" t="n">
        <v>401</v>
      </c>
      <c r="C38" s="36" t="n">
        <v>401</v>
      </c>
      <c r="D38" s="3" t="n">
        <f aca="false">F38+P38+Y38</f>
        <v>2014</v>
      </c>
      <c r="E38" s="37" t="n">
        <f aca="false">ROUND(F38/0.962,0)</f>
        <v>1215</v>
      </c>
      <c r="F38" s="85" t="n">
        <f aca="false">401+768</f>
        <v>1169</v>
      </c>
      <c r="G38" s="39" t="n">
        <f aca="false">ROUND(H38/0.984,0)</f>
        <v>0</v>
      </c>
      <c r="H38" s="39" t="n">
        <v>0</v>
      </c>
      <c r="I38" s="41" t="n">
        <f aca="false">ROUND(J38/0.984,0)</f>
        <v>117</v>
      </c>
      <c r="J38" s="41" t="n">
        <v>115</v>
      </c>
      <c r="K38" s="39" t="n">
        <f aca="false">E38+G38+I38</f>
        <v>1332</v>
      </c>
      <c r="L38" s="39" t="n">
        <f aca="false">F38+H38+J38</f>
        <v>1284</v>
      </c>
      <c r="M38" s="42" t="n">
        <f aca="false">M37</f>
        <v>1284</v>
      </c>
      <c r="N38" s="15"/>
      <c r="O38" s="43" t="n">
        <f aca="false">ROUND(P38/0.9737,0)</f>
        <v>290</v>
      </c>
      <c r="P38" s="44" t="n">
        <v>282</v>
      </c>
      <c r="Q38" s="44" t="n">
        <f aca="false">ROUND(R38/0.99,0)</f>
        <v>0</v>
      </c>
      <c r="R38" s="44" t="n">
        <v>0</v>
      </c>
      <c r="S38" s="44" t="n">
        <f aca="false">P38+R38</f>
        <v>282</v>
      </c>
      <c r="T38" s="46" t="n">
        <f aca="false">T37</f>
        <v>282</v>
      </c>
      <c r="U38" s="15"/>
      <c r="V38" s="47" t="n">
        <f aca="false">ROUND(W38/0.983,0)</f>
        <v>589</v>
      </c>
      <c r="W38" s="48" t="n">
        <f aca="false">ROUND(X38/0.99,0)</f>
        <v>579</v>
      </c>
      <c r="X38" s="48" t="n">
        <f aca="false">ROUND(Y38/0.9825,0)</f>
        <v>573</v>
      </c>
      <c r="Y38" s="49" t="n">
        <v>563</v>
      </c>
      <c r="Z38" s="48" t="n">
        <f aca="false">ROUND(AA38/0.9905,0)</f>
        <v>0</v>
      </c>
      <c r="AA38" s="50" t="n">
        <v>0</v>
      </c>
      <c r="AB38" s="48" t="n">
        <f aca="false">V38+Z38</f>
        <v>589</v>
      </c>
      <c r="AC38" s="48" t="n">
        <f aca="false">W38+AA38</f>
        <v>579</v>
      </c>
      <c r="AD38" s="48" t="n">
        <f aca="false">AD37</f>
        <v>579</v>
      </c>
      <c r="AE38" s="48" t="n">
        <f aca="false">X38</f>
        <v>573</v>
      </c>
      <c r="AF38" s="48" t="n">
        <f aca="false">AF37</f>
        <v>573</v>
      </c>
      <c r="AG38" s="48" t="n">
        <f aca="false">Y38</f>
        <v>563</v>
      </c>
      <c r="AH38" s="51" t="n">
        <f aca="false">AH37</f>
        <v>573</v>
      </c>
      <c r="AI38" s="11"/>
      <c r="AJ38" s="52" t="n">
        <f aca="false">H38+R38+AA38</f>
        <v>0</v>
      </c>
      <c r="AK38" s="53" t="n">
        <v>1092</v>
      </c>
    </row>
    <row r="39" customFormat="false" ht="12.75" hidden="false" customHeight="false" outlineLevel="0" collapsed="false">
      <c r="A39" s="35" t="n">
        <f aca="false">A38+1</f>
        <v>36401</v>
      </c>
      <c r="B39" s="12" t="n">
        <v>450</v>
      </c>
      <c r="C39" s="36" t="n">
        <v>450</v>
      </c>
      <c r="D39" s="3" t="n">
        <f aca="false">F39+P39+Y39</f>
        <v>2063</v>
      </c>
      <c r="E39" s="37" t="n">
        <f aca="false">ROUND(F39/0.962,0)</f>
        <v>1266</v>
      </c>
      <c r="F39" s="85" t="n">
        <f aca="false">450+768</f>
        <v>1218</v>
      </c>
      <c r="G39" s="39" t="n">
        <f aca="false">ROUND(H39/0.984,0)</f>
        <v>0</v>
      </c>
      <c r="H39" s="39" t="n">
        <v>0</v>
      </c>
      <c r="I39" s="41" t="n">
        <f aca="false">ROUND(J39/0.984,0)</f>
        <v>67</v>
      </c>
      <c r="J39" s="41" t="n">
        <v>66</v>
      </c>
      <c r="K39" s="39" t="n">
        <f aca="false">E39+G39+I39</f>
        <v>1333</v>
      </c>
      <c r="L39" s="39" t="n">
        <f aca="false">F39+H39+J39</f>
        <v>1284</v>
      </c>
      <c r="M39" s="42" t="n">
        <f aca="false">M38</f>
        <v>1284</v>
      </c>
      <c r="N39" s="15"/>
      <c r="O39" s="43" t="n">
        <f aca="false">ROUND(P39/0.9737,0)</f>
        <v>290</v>
      </c>
      <c r="P39" s="44" t="n">
        <v>282</v>
      </c>
      <c r="Q39" s="44" t="n">
        <f aca="false">ROUND(R39/0.99,0)</f>
        <v>0</v>
      </c>
      <c r="R39" s="44" t="n">
        <v>0</v>
      </c>
      <c r="S39" s="44" t="n">
        <f aca="false">P39+R39</f>
        <v>282</v>
      </c>
      <c r="T39" s="46" t="n">
        <f aca="false">T38</f>
        <v>282</v>
      </c>
      <c r="U39" s="15"/>
      <c r="V39" s="47" t="n">
        <f aca="false">ROUND(W39/0.983,0)</f>
        <v>589</v>
      </c>
      <c r="W39" s="48" t="n">
        <f aca="false">ROUND(X39/0.99,0)</f>
        <v>579</v>
      </c>
      <c r="X39" s="48" t="n">
        <f aca="false">ROUND(Y39/0.9825,0)</f>
        <v>573</v>
      </c>
      <c r="Y39" s="49" t="n">
        <v>563</v>
      </c>
      <c r="Z39" s="48" t="n">
        <f aca="false">ROUND(AA39/0.9905,0)</f>
        <v>0</v>
      </c>
      <c r="AA39" s="50" t="n">
        <v>0</v>
      </c>
      <c r="AB39" s="48" t="n">
        <f aca="false">V39+Z39</f>
        <v>589</v>
      </c>
      <c r="AC39" s="48" t="n">
        <f aca="false">W39+AA39</f>
        <v>579</v>
      </c>
      <c r="AD39" s="48" t="n">
        <f aca="false">AD38</f>
        <v>579</v>
      </c>
      <c r="AE39" s="48" t="n">
        <f aca="false">X39</f>
        <v>573</v>
      </c>
      <c r="AF39" s="48" t="n">
        <f aca="false">AF38</f>
        <v>573</v>
      </c>
      <c r="AG39" s="48" t="n">
        <f aca="false">Y39</f>
        <v>563</v>
      </c>
      <c r="AH39" s="51" t="n">
        <f aca="false">AH38</f>
        <v>573</v>
      </c>
      <c r="AI39" s="11"/>
      <c r="AJ39" s="52" t="n">
        <f aca="false">H39+R39+AA39</f>
        <v>0</v>
      </c>
      <c r="AK39" s="53" t="n">
        <v>1092</v>
      </c>
    </row>
    <row r="40" customFormat="false" ht="12.75" hidden="false" customHeight="false" outlineLevel="0" collapsed="false">
      <c r="A40" s="35" t="n">
        <f aca="false">A39+1</f>
        <v>36402</v>
      </c>
      <c r="B40" s="12" t="n">
        <v>514</v>
      </c>
      <c r="C40" s="36" t="n">
        <v>514</v>
      </c>
      <c r="D40" s="3" t="n">
        <f aca="false">F40+P40+Y40</f>
        <v>2127</v>
      </c>
      <c r="E40" s="37" t="n">
        <f aca="false">ROUND(F40/0.962,0)</f>
        <v>1333</v>
      </c>
      <c r="F40" s="85" t="n">
        <f aca="false">514+768</f>
        <v>1282</v>
      </c>
      <c r="G40" s="39" t="n">
        <f aca="false">ROUND(H40/0.984,0)</f>
        <v>0</v>
      </c>
      <c r="H40" s="39" t="n">
        <v>0</v>
      </c>
      <c r="I40" s="41" t="n">
        <f aca="false">ROUND(J40/0.984,0)</f>
        <v>0</v>
      </c>
      <c r="J40" s="41" t="n">
        <v>0</v>
      </c>
      <c r="K40" s="39" t="n">
        <f aca="false">E40+G40+I40</f>
        <v>1333</v>
      </c>
      <c r="L40" s="39" t="n">
        <f aca="false">F40+H40+J40</f>
        <v>1282</v>
      </c>
      <c r="M40" s="42" t="n">
        <f aca="false">M39</f>
        <v>1284</v>
      </c>
      <c r="N40" s="15"/>
      <c r="O40" s="43" t="n">
        <f aca="false">ROUND(P40/0.9737,0)</f>
        <v>290</v>
      </c>
      <c r="P40" s="44" t="n">
        <v>282</v>
      </c>
      <c r="Q40" s="44" t="n">
        <f aca="false">ROUND(R40/0.99,0)</f>
        <v>0</v>
      </c>
      <c r="R40" s="44" t="n">
        <v>0</v>
      </c>
      <c r="S40" s="44" t="n">
        <f aca="false">P40+R40</f>
        <v>282</v>
      </c>
      <c r="T40" s="46" t="n">
        <f aca="false">T39</f>
        <v>282</v>
      </c>
      <c r="U40" s="15"/>
      <c r="V40" s="47" t="n">
        <f aca="false">ROUND(W40/0.983,0)</f>
        <v>589</v>
      </c>
      <c r="W40" s="48" t="n">
        <f aca="false">ROUND(X40/0.99,0)</f>
        <v>579</v>
      </c>
      <c r="X40" s="48" t="n">
        <f aca="false">ROUND(Y40/0.9825,0)</f>
        <v>573</v>
      </c>
      <c r="Y40" s="49" t="n">
        <v>563</v>
      </c>
      <c r="Z40" s="48" t="n">
        <f aca="false">ROUND(AA40/0.9905,0)</f>
        <v>0</v>
      </c>
      <c r="AA40" s="50" t="n">
        <v>0</v>
      </c>
      <c r="AB40" s="48" t="n">
        <f aca="false">V40+Z40</f>
        <v>589</v>
      </c>
      <c r="AC40" s="48" t="n">
        <f aca="false">W40+AA40</f>
        <v>579</v>
      </c>
      <c r="AD40" s="48" t="n">
        <f aca="false">AD39</f>
        <v>579</v>
      </c>
      <c r="AE40" s="48" t="n">
        <f aca="false">X40</f>
        <v>573</v>
      </c>
      <c r="AF40" s="48" t="n">
        <f aca="false">AF39</f>
        <v>573</v>
      </c>
      <c r="AG40" s="48" t="n">
        <f aca="false">Y40</f>
        <v>563</v>
      </c>
      <c r="AH40" s="51" t="n">
        <f aca="false">AH39</f>
        <v>573</v>
      </c>
      <c r="AI40" s="11"/>
      <c r="AJ40" s="52" t="n">
        <f aca="false">H40+R40+AA40</f>
        <v>0</v>
      </c>
      <c r="AK40" s="53" t="n">
        <v>1092</v>
      </c>
    </row>
    <row r="41" customFormat="false" ht="12.75" hidden="false" customHeight="false" outlineLevel="0" collapsed="false">
      <c r="A41" s="35" t="n">
        <f aca="false">A40+1</f>
        <v>36403</v>
      </c>
      <c r="B41" s="12" t="n">
        <v>514</v>
      </c>
      <c r="C41" s="36" t="n">
        <v>514</v>
      </c>
      <c r="D41" s="3" t="n">
        <f aca="false">F41+P41+Y41</f>
        <v>2127</v>
      </c>
      <c r="E41" s="37" t="n">
        <f aca="false">ROUND(F41/0.962,0)</f>
        <v>1333</v>
      </c>
      <c r="F41" s="85" t="n">
        <f aca="false">514+768</f>
        <v>1282</v>
      </c>
      <c r="G41" s="39" t="n">
        <f aca="false">ROUND(H41/0.984,0)</f>
        <v>0</v>
      </c>
      <c r="H41" s="39" t="n">
        <v>0</v>
      </c>
      <c r="I41" s="41" t="n">
        <f aca="false">ROUND(J41/0.984,0)</f>
        <v>0</v>
      </c>
      <c r="J41" s="41" t="n">
        <v>0</v>
      </c>
      <c r="K41" s="39" t="n">
        <f aca="false">E41+G41+I41</f>
        <v>1333</v>
      </c>
      <c r="L41" s="39" t="n">
        <f aca="false">F41+H41+J41</f>
        <v>1282</v>
      </c>
      <c r="M41" s="42" t="n">
        <f aca="false">M40</f>
        <v>1284</v>
      </c>
      <c r="N41" s="15"/>
      <c r="O41" s="43" t="n">
        <f aca="false">ROUND(P41/0.9737,0)</f>
        <v>290</v>
      </c>
      <c r="P41" s="44" t="n">
        <v>282</v>
      </c>
      <c r="Q41" s="44" t="n">
        <f aca="false">ROUND(R41/0.99,0)</f>
        <v>0</v>
      </c>
      <c r="R41" s="44" t="n">
        <v>0</v>
      </c>
      <c r="S41" s="44" t="n">
        <f aca="false">P41+R41</f>
        <v>282</v>
      </c>
      <c r="T41" s="46" t="n">
        <f aca="false">T40</f>
        <v>282</v>
      </c>
      <c r="U41" s="15"/>
      <c r="V41" s="47" t="n">
        <f aca="false">ROUND(W41/0.983,0)</f>
        <v>589</v>
      </c>
      <c r="W41" s="48" t="n">
        <f aca="false">ROUND(X41/0.99,0)</f>
        <v>579</v>
      </c>
      <c r="X41" s="48" t="n">
        <f aca="false">ROUND(Y41/0.9825,0)</f>
        <v>573</v>
      </c>
      <c r="Y41" s="49" t="n">
        <v>563</v>
      </c>
      <c r="Z41" s="48" t="n">
        <f aca="false">ROUND(AA41/0.9905,0)</f>
        <v>0</v>
      </c>
      <c r="AA41" s="50" t="n">
        <v>0</v>
      </c>
      <c r="AB41" s="48" t="n">
        <f aca="false">V41+Z41</f>
        <v>589</v>
      </c>
      <c r="AC41" s="48" t="n">
        <f aca="false">W41+AA41</f>
        <v>579</v>
      </c>
      <c r="AD41" s="48" t="n">
        <f aca="false">AD40</f>
        <v>579</v>
      </c>
      <c r="AE41" s="48" t="n">
        <f aca="false">X41</f>
        <v>573</v>
      </c>
      <c r="AF41" s="48" t="n">
        <f aca="false">AF40</f>
        <v>573</v>
      </c>
      <c r="AG41" s="48" t="n">
        <f aca="false">Y41</f>
        <v>563</v>
      </c>
      <c r="AH41" s="51" t="n">
        <f aca="false">AH40</f>
        <v>573</v>
      </c>
      <c r="AI41" s="11"/>
      <c r="AJ41" s="52" t="n">
        <f aca="false">H41+R41+AA41</f>
        <v>0</v>
      </c>
      <c r="AK41" s="53" t="n">
        <v>1092</v>
      </c>
    </row>
    <row r="42" customFormat="false" ht="12.75" hidden="false" customHeight="false" outlineLevel="0" collapsed="false">
      <c r="A42" s="11"/>
      <c r="B42" s="12"/>
      <c r="E42" s="12"/>
      <c r="M42" s="14"/>
      <c r="N42" s="15"/>
      <c r="O42" s="12"/>
      <c r="T42" s="14"/>
      <c r="U42" s="15"/>
      <c r="V42" s="12"/>
      <c r="AH42" s="14"/>
      <c r="AI42" s="11"/>
      <c r="AJ42" s="17"/>
      <c r="AK42" s="14"/>
    </row>
    <row r="43" customFormat="false" ht="12.75" hidden="false" customHeight="false" outlineLevel="0" collapsed="false">
      <c r="A43" s="56" t="s">
        <v>10</v>
      </c>
      <c r="B43" s="57" t="n">
        <f aca="false">SUM(B11:B42)</f>
        <v>14942</v>
      </c>
      <c r="C43" s="58" t="n">
        <f aca="false">SUM(C11:C42)</f>
        <v>14942</v>
      </c>
      <c r="D43" s="59" t="n">
        <f aca="false">SUM(D11:D42)</f>
        <v>64945</v>
      </c>
      <c r="E43" s="57"/>
      <c r="F43" s="58" t="n">
        <f aca="false">SUM(F11:F42)</f>
        <v>38750</v>
      </c>
      <c r="G43" s="58"/>
      <c r="H43" s="58" t="n">
        <f aca="false">SUM(H11:H42)</f>
        <v>0</v>
      </c>
      <c r="I43" s="58"/>
      <c r="J43" s="58" t="n">
        <f aca="false">SUM(J11:J42)</f>
        <v>1018</v>
      </c>
      <c r="K43" s="58" t="n">
        <f aca="false">SUM(K11:K42)</f>
        <v>41319</v>
      </c>
      <c r="L43" s="58" t="n">
        <f aca="false">SUM(L11:L42)</f>
        <v>39768</v>
      </c>
      <c r="M43" s="59" t="n">
        <f aca="false">SUM(M11:M42)</f>
        <v>39804</v>
      </c>
      <c r="N43" s="61"/>
      <c r="O43" s="57"/>
      <c r="P43" s="58" t="n">
        <f aca="false">SUM(P11:P42)</f>
        <v>8742</v>
      </c>
      <c r="Q43" s="58"/>
      <c r="R43" s="58" t="n">
        <f aca="false">SUM(R11:R42)</f>
        <v>0</v>
      </c>
      <c r="S43" s="58" t="n">
        <f aca="false">SUM(S11:S42)</f>
        <v>8742</v>
      </c>
      <c r="T43" s="59" t="n">
        <f aca="false">SUM(T11:T42)</f>
        <v>8742</v>
      </c>
      <c r="U43" s="61"/>
      <c r="V43" s="57" t="n">
        <f aca="false">SUM(V11:V42)</f>
        <v>18259</v>
      </c>
      <c r="W43" s="58" t="n">
        <f aca="false">SUM(W11:W42)</f>
        <v>17949</v>
      </c>
      <c r="X43" s="58" t="n">
        <f aca="false">SUM(X11:X42)</f>
        <v>17763</v>
      </c>
      <c r="Y43" s="58" t="n">
        <f aca="false">SUM(Y11:Y42)</f>
        <v>17453</v>
      </c>
      <c r="Z43" s="58"/>
      <c r="AA43" s="58" t="n">
        <f aca="false">SUM(AA11:AA42)</f>
        <v>0</v>
      </c>
      <c r="AB43" s="58" t="n">
        <f aca="false">SUM(AB11:AB42)</f>
        <v>18259</v>
      </c>
      <c r="AC43" s="58" t="n">
        <f aca="false">SUM(AC11:AC42)</f>
        <v>17949</v>
      </c>
      <c r="AD43" s="58" t="n">
        <f aca="false">SUM(AD11:AD42)</f>
        <v>17949</v>
      </c>
      <c r="AE43" s="58" t="n">
        <f aca="false">SUM(AE11:AE42)</f>
        <v>17763</v>
      </c>
      <c r="AF43" s="58" t="n">
        <f aca="false">SUM(AF11:AF42)</f>
        <v>17763</v>
      </c>
      <c r="AG43" s="58" t="n">
        <f aca="false">SUM(AG11:AG41)</f>
        <v>17453</v>
      </c>
      <c r="AH43" s="59" t="n">
        <f aca="false">SUM(AH11:AH41)</f>
        <v>17763</v>
      </c>
      <c r="AI43" s="56"/>
      <c r="AJ43" s="62" t="n">
        <f aca="false">SUM(AJ11:AJ42)</f>
        <v>0</v>
      </c>
      <c r="AK43" s="59" t="n">
        <f aca="false">SUM(AK11:AK42)</f>
        <v>33852</v>
      </c>
    </row>
    <row r="44" customFormat="false" ht="12.75" hidden="false" customHeight="false" outlineLevel="0" collapsed="false">
      <c r="G44" s="16" t="s">
        <v>33</v>
      </c>
      <c r="H44" s="63" t="n">
        <f aca="false">H43*0.9787</f>
        <v>0</v>
      </c>
      <c r="Q44" s="16" t="s">
        <v>33</v>
      </c>
      <c r="R44" s="63" t="n">
        <f aca="false">R43*0.9787</f>
        <v>0</v>
      </c>
      <c r="Z44" s="16" t="s">
        <v>33</v>
      </c>
      <c r="AA44" s="63" t="n">
        <f aca="false">AA43*0.9787</f>
        <v>0</v>
      </c>
    </row>
    <row r="45" customFormat="false" ht="13.5" hidden="false" customHeight="false" outlineLevel="0" collapsed="false"/>
    <row r="46" customFormat="false" ht="13.5" hidden="false" customHeight="false" outlineLevel="0" collapsed="false">
      <c r="C46" s="65" t="s">
        <v>34</v>
      </c>
      <c r="D46" s="66"/>
      <c r="E46" s="66"/>
      <c r="F46" s="67" t="n">
        <v>36373</v>
      </c>
      <c r="G46" s="68" t="n">
        <v>36403</v>
      </c>
    </row>
    <row r="47" customFormat="false" ht="12.75" hidden="false" customHeight="false" outlineLevel="0" collapsed="false">
      <c r="C47" s="69"/>
      <c r="G47" s="70"/>
    </row>
    <row r="48" customFormat="false" ht="12.75" hidden="false" customHeight="false" outlineLevel="0" collapsed="false">
      <c r="C48" s="71"/>
      <c r="D48" s="16"/>
      <c r="E48" s="16" t="s">
        <v>35</v>
      </c>
      <c r="F48" s="63" t="n">
        <v>71684</v>
      </c>
      <c r="G48" s="72" t="n">
        <f aca="false">F48+H44</f>
        <v>71684</v>
      </c>
    </row>
    <row r="49" customFormat="false" ht="12.75" hidden="false" customHeight="false" outlineLevel="0" collapsed="false">
      <c r="C49" s="69"/>
      <c r="G49" s="70"/>
    </row>
    <row r="50" customFormat="false" ht="12.75" hidden="false" customHeight="false" outlineLevel="0" collapsed="false">
      <c r="C50" s="71"/>
      <c r="D50" s="16"/>
      <c r="E50" s="16" t="s">
        <v>36</v>
      </c>
      <c r="F50" s="63" t="n">
        <v>38824</v>
      </c>
      <c r="G50" s="72" t="n">
        <f aca="false">F50+(R44+AA44)</f>
        <v>38824</v>
      </c>
    </row>
    <row r="51" customFormat="false" ht="13.5" hidden="false" customHeight="false" outlineLevel="0" collapsed="false">
      <c r="C51" s="71"/>
      <c r="D51" s="16"/>
      <c r="E51" s="16"/>
      <c r="F51" s="73"/>
      <c r="G51" s="74"/>
    </row>
    <row r="52" customFormat="false" ht="13.5" hidden="false" customHeight="false" outlineLevel="0" collapsed="false">
      <c r="C52" s="75"/>
      <c r="D52" s="76"/>
      <c r="E52" s="77" t="s">
        <v>37</v>
      </c>
      <c r="F52" s="78" t="n">
        <f aca="false">SUM(F48:F51)</f>
        <v>110508</v>
      </c>
      <c r="G52" s="79" t="n">
        <f aca="false">SUM(G48:G51)</f>
        <v>110508</v>
      </c>
    </row>
    <row r="53" customFormat="false" ht="13.5" hidden="false" customHeight="false" outlineLevel="0" collapsed="false">
      <c r="E53" s="16" t="s">
        <v>77</v>
      </c>
      <c r="F53" s="1" t="n">
        <v>88297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9" topLeftCell="B20" activePane="bottomRight" state="frozen"/>
      <selection pane="topLeft" activeCell="A1" activeCellId="0" sqref="A1"/>
      <selection pane="topRight" activeCell="B1" activeCellId="0" sqref="B1"/>
      <selection pane="bottomLeft" activeCell="A20" activeCellId="0" sqref="A20"/>
      <selection pane="bottomRight" activeCell="G48" activeCellId="0" sqref="G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1" width="9.99"/>
    <col collapsed="false" customWidth="true" hidden="false" outlineLevel="0" max="3" min="3" style="1" width="9.7"/>
    <col collapsed="false" customWidth="true" hidden="false" outlineLevel="0" max="4" min="4" style="1" width="10.28"/>
    <col collapsed="false" customWidth="true" hidden="false" outlineLevel="0" max="5" min="5" style="1" width="7.85"/>
    <col collapsed="false" customWidth="true" hidden="false" outlineLevel="0" max="6" min="6" style="1" width="10.71"/>
    <col collapsed="false" customWidth="true" hidden="false" outlineLevel="0" max="7" min="7" style="1" width="11.85"/>
    <col collapsed="false" customWidth="true" hidden="false" outlineLevel="0" max="8" min="8" style="1" width="8.99"/>
    <col collapsed="false" customWidth="true" hidden="false" outlineLevel="0" max="9" min="9" style="1" width="11.28"/>
    <col collapsed="false" customWidth="true" hidden="false" outlineLevel="0" max="10" min="10" style="1" width="8.99"/>
    <col collapsed="false" customWidth="true" hidden="false" outlineLevel="0" max="11" min="11" style="1" width="9.85"/>
    <col collapsed="false" customWidth="true" hidden="false" outlineLevel="0" max="12" min="12" style="1" width="9.56"/>
    <col collapsed="false" customWidth="true" hidden="false" outlineLevel="0" max="13" min="13" style="1" width="9.7"/>
    <col collapsed="false" customWidth="true" hidden="false" outlineLevel="0" max="14" min="14" style="1" width="10.13"/>
    <col collapsed="false" customWidth="true" hidden="false" outlineLevel="0" max="15" min="15" style="1" width="0.99"/>
    <col collapsed="false" customWidth="true" hidden="false" outlineLevel="0" max="16" min="16" style="1" width="7.85"/>
    <col collapsed="false" customWidth="true" hidden="false" outlineLevel="0" max="17" min="17" style="1" width="9.7"/>
    <col collapsed="false" customWidth="true" hidden="false" outlineLevel="0" max="19" min="18" style="1" width="7.85"/>
    <col collapsed="false" customWidth="true" hidden="false" outlineLevel="0" max="20" min="20" style="1" width="10.13"/>
    <col collapsed="false" customWidth="true" hidden="false" outlineLevel="0" max="21" min="21" style="1" width="9.7"/>
    <col collapsed="false" customWidth="true" hidden="false" outlineLevel="0" max="22" min="22" style="1" width="0.85"/>
    <col collapsed="false" customWidth="true" hidden="false" outlineLevel="0" max="23" min="23" style="1" width="9.99"/>
    <col collapsed="false" customWidth="true" hidden="false" outlineLevel="0" max="26" min="24" style="1" width="10.13"/>
    <col collapsed="false" customWidth="true" hidden="false" outlineLevel="0" max="28" min="27" style="1" width="7.85"/>
    <col collapsed="false" customWidth="true" hidden="false" outlineLevel="0" max="29" min="29" style="1" width="9.7"/>
    <col collapsed="false" customWidth="true" hidden="false" outlineLevel="0" max="30" min="30" style="1" width="9.14"/>
    <col collapsed="false" customWidth="true" hidden="false" outlineLevel="0" max="32" min="31" style="1" width="10.13"/>
    <col collapsed="false" customWidth="true" hidden="false" outlineLevel="0" max="33" min="33" style="1" width="10.41"/>
    <col collapsed="false" customWidth="true" hidden="false" outlineLevel="0" max="34" min="34" style="1" width="10.71"/>
    <col collapsed="false" customWidth="true" hidden="false" outlineLevel="0" max="35" min="35" style="1" width="10.13"/>
    <col collapsed="false" customWidth="true" hidden="false" outlineLevel="0" max="36" min="36" style="0" width="1.28"/>
    <col collapsed="false" customWidth="true" hidden="false" outlineLevel="0" max="38" min="38" style="1" width="11.85"/>
  </cols>
  <sheetData>
    <row r="1" customFormat="false" ht="15.75" hidden="false" customHeight="false" outlineLevel="0" collapsed="false">
      <c r="A1" s="2" t="n">
        <v>36526</v>
      </c>
      <c r="B1" s="3" t="s">
        <v>0</v>
      </c>
    </row>
    <row r="4" customFormat="false" ht="12.75" hidden="false" customHeight="false" outlineLevel="0" collapsed="false">
      <c r="A4" s="4"/>
      <c r="B4" s="5" t="s">
        <v>1</v>
      </c>
      <c r="C4" s="6"/>
      <c r="D4" s="6"/>
      <c r="E4" s="5" t="s">
        <v>2</v>
      </c>
      <c r="F4" s="6"/>
      <c r="G4" s="6"/>
      <c r="H4" s="6"/>
      <c r="I4" s="6"/>
      <c r="J4" s="6"/>
      <c r="K4" s="6"/>
      <c r="L4" s="6"/>
      <c r="M4" s="6"/>
      <c r="N4" s="7"/>
      <c r="O4" s="8"/>
      <c r="P4" s="5" t="s">
        <v>3</v>
      </c>
      <c r="Q4" s="6"/>
      <c r="R4" s="6"/>
      <c r="S4" s="6"/>
      <c r="T4" s="6"/>
      <c r="U4" s="7"/>
      <c r="V4" s="8"/>
      <c r="W4" s="5" t="s">
        <v>4</v>
      </c>
      <c r="X4" s="9"/>
      <c r="Y4" s="9"/>
      <c r="Z4" s="6"/>
      <c r="AA4" s="6"/>
      <c r="AB4" s="6"/>
      <c r="AC4" s="6"/>
      <c r="AD4" s="6"/>
      <c r="AE4" s="6"/>
      <c r="AF4" s="6"/>
      <c r="AG4" s="6"/>
      <c r="AH4" s="6"/>
      <c r="AI4" s="7"/>
      <c r="AJ4" s="4"/>
      <c r="AK4" s="10" t="s">
        <v>5</v>
      </c>
      <c r="AL4" s="7"/>
    </row>
    <row r="5" customFormat="false" ht="12.75" hidden="false" customHeight="false" outlineLevel="0" collapsed="false">
      <c r="A5" s="11"/>
      <c r="B5" s="12"/>
      <c r="E5" s="12" t="s">
        <v>41</v>
      </c>
      <c r="G5" s="13" t="n">
        <v>36556</v>
      </c>
      <c r="H5" s="1" t="s">
        <v>7</v>
      </c>
      <c r="J5" s="1" t="n">
        <v>1704</v>
      </c>
      <c r="N5" s="14"/>
      <c r="O5" s="15"/>
      <c r="P5" s="12" t="s">
        <v>42</v>
      </c>
      <c r="R5" s="13" t="n">
        <v>36556</v>
      </c>
      <c r="T5" s="16" t="s">
        <v>7</v>
      </c>
      <c r="U5" s="14" t="n">
        <v>375</v>
      </c>
      <c r="V5" s="15"/>
      <c r="W5" s="12" t="s">
        <v>43</v>
      </c>
      <c r="AE5" s="13" t="n">
        <v>36556</v>
      </c>
      <c r="AI5" s="14"/>
      <c r="AJ5" s="11"/>
      <c r="AK5" s="17"/>
      <c r="AL5" s="14"/>
    </row>
    <row r="6" customFormat="false" ht="12.75" hidden="false" customHeight="false" outlineLevel="0" collapsed="false">
      <c r="A6" s="11"/>
      <c r="B6" s="12"/>
      <c r="E6" s="12"/>
      <c r="N6" s="14"/>
      <c r="O6" s="15"/>
      <c r="P6" s="12"/>
      <c r="U6" s="14"/>
      <c r="V6" s="15"/>
      <c r="W6" s="18" t="s">
        <v>7</v>
      </c>
      <c r="X6" s="1" t="n">
        <v>769</v>
      </c>
      <c r="Z6" s="16" t="s">
        <v>7</v>
      </c>
      <c r="AA6" s="1" t="n">
        <v>761</v>
      </c>
      <c r="AC6" s="16" t="s">
        <v>7</v>
      </c>
      <c r="AD6" s="19" t="n">
        <v>761</v>
      </c>
      <c r="AI6" s="14"/>
      <c r="AJ6" s="11"/>
      <c r="AK6" s="17"/>
      <c r="AL6" s="14"/>
    </row>
    <row r="7" customFormat="false" ht="12.75" hidden="false" customHeight="false" outlineLevel="0" collapsed="false">
      <c r="A7" s="20"/>
      <c r="B7" s="21"/>
      <c r="C7" s="19"/>
      <c r="D7" s="22" t="s">
        <v>10</v>
      </c>
      <c r="E7" s="12"/>
      <c r="F7" s="19"/>
      <c r="G7" s="19"/>
      <c r="H7" s="19" t="s">
        <v>11</v>
      </c>
      <c r="I7" s="19" t="s">
        <v>12</v>
      </c>
      <c r="J7" s="19"/>
      <c r="K7" s="19" t="s">
        <v>11</v>
      </c>
      <c r="L7" s="19" t="s">
        <v>10</v>
      </c>
      <c r="M7" s="19"/>
      <c r="N7" s="23"/>
      <c r="O7" s="24"/>
      <c r="P7" s="12"/>
      <c r="Q7" s="19"/>
      <c r="R7" s="19"/>
      <c r="S7" s="19"/>
      <c r="T7" s="19"/>
      <c r="U7" s="23"/>
      <c r="V7" s="24"/>
      <c r="W7" s="12"/>
      <c r="X7" s="19" t="s">
        <v>11</v>
      </c>
      <c r="Y7" s="19" t="s">
        <v>11</v>
      </c>
      <c r="Z7" s="19"/>
      <c r="AA7" s="19"/>
      <c r="AB7" s="19"/>
      <c r="AC7" s="19" t="s">
        <v>10</v>
      </c>
      <c r="AD7" s="19" t="s">
        <v>13</v>
      </c>
      <c r="AE7" s="19" t="s">
        <v>13</v>
      </c>
      <c r="AF7" s="19" t="s">
        <v>14</v>
      </c>
      <c r="AG7" s="19" t="s">
        <v>14</v>
      </c>
      <c r="AH7" s="19" t="s">
        <v>2</v>
      </c>
      <c r="AI7" s="23" t="s">
        <v>2</v>
      </c>
      <c r="AJ7" s="20"/>
      <c r="AK7" s="25"/>
      <c r="AL7" s="23" t="s">
        <v>15</v>
      </c>
    </row>
    <row r="8" customFormat="false" ht="12.75" hidden="false" customHeight="false" outlineLevel="0" collapsed="false">
      <c r="A8" s="20"/>
      <c r="B8" s="21"/>
      <c r="C8" s="19"/>
      <c r="D8" s="22" t="s">
        <v>11</v>
      </c>
      <c r="E8" s="21" t="s">
        <v>16</v>
      </c>
      <c r="F8" s="19" t="s">
        <v>11</v>
      </c>
      <c r="G8" s="19" t="s">
        <v>16</v>
      </c>
      <c r="H8" s="19" t="s">
        <v>17</v>
      </c>
      <c r="I8" s="19" t="s">
        <v>17</v>
      </c>
      <c r="J8" s="19" t="s">
        <v>16</v>
      </c>
      <c r="K8" s="19" t="s">
        <v>18</v>
      </c>
      <c r="L8" s="19" t="s">
        <v>16</v>
      </c>
      <c r="M8" s="19" t="s">
        <v>19</v>
      </c>
      <c r="N8" s="23" t="s">
        <v>19</v>
      </c>
      <c r="O8" s="24"/>
      <c r="P8" s="21" t="s">
        <v>16</v>
      </c>
      <c r="Q8" s="19" t="s">
        <v>11</v>
      </c>
      <c r="R8" s="19" t="s">
        <v>16</v>
      </c>
      <c r="S8" s="19" t="s">
        <v>11</v>
      </c>
      <c r="T8" s="19" t="s">
        <v>19</v>
      </c>
      <c r="U8" s="23" t="s">
        <v>19</v>
      </c>
      <c r="V8" s="24"/>
      <c r="W8" s="21" t="s">
        <v>16</v>
      </c>
      <c r="X8" s="19" t="s">
        <v>20</v>
      </c>
      <c r="Y8" s="19" t="s">
        <v>20</v>
      </c>
      <c r="Z8" s="19" t="s">
        <v>11</v>
      </c>
      <c r="AA8" s="19" t="s">
        <v>16</v>
      </c>
      <c r="AB8" s="19" t="s">
        <v>11</v>
      </c>
      <c r="AC8" s="19" t="s">
        <v>16</v>
      </c>
      <c r="AD8" s="19" t="s">
        <v>19</v>
      </c>
      <c r="AE8" s="19" t="s">
        <v>19</v>
      </c>
      <c r="AF8" s="19" t="s">
        <v>19</v>
      </c>
      <c r="AG8" s="19" t="s">
        <v>19</v>
      </c>
      <c r="AH8" s="19" t="s">
        <v>19</v>
      </c>
      <c r="AI8" s="19" t="s">
        <v>19</v>
      </c>
      <c r="AJ8" s="20"/>
      <c r="AK8" s="25" t="s">
        <v>21</v>
      </c>
      <c r="AL8" s="23" t="s">
        <v>21</v>
      </c>
    </row>
    <row r="9" customFormat="false" ht="12.75" hidden="false" customHeight="false" outlineLevel="0" collapsed="false">
      <c r="A9" s="26" t="s">
        <v>22</v>
      </c>
      <c r="B9" s="27" t="s">
        <v>23</v>
      </c>
      <c r="C9" s="28" t="s">
        <v>24</v>
      </c>
      <c r="D9" s="29" t="s">
        <v>17</v>
      </c>
      <c r="E9" s="27" t="s">
        <v>25</v>
      </c>
      <c r="F9" s="28" t="s">
        <v>17</v>
      </c>
      <c r="G9" s="28" t="s">
        <v>25</v>
      </c>
      <c r="H9" s="28" t="s">
        <v>26</v>
      </c>
      <c r="I9" s="28" t="s">
        <v>27</v>
      </c>
      <c r="J9" s="28" t="s">
        <v>25</v>
      </c>
      <c r="K9" s="28" t="s">
        <v>26</v>
      </c>
      <c r="L9" s="28" t="s">
        <v>25</v>
      </c>
      <c r="M9" s="28" t="s">
        <v>28</v>
      </c>
      <c r="N9" s="30" t="s">
        <v>29</v>
      </c>
      <c r="O9" s="24"/>
      <c r="P9" s="27" t="s">
        <v>30</v>
      </c>
      <c r="Q9" s="28" t="s">
        <v>17</v>
      </c>
      <c r="R9" s="28" t="s">
        <v>30</v>
      </c>
      <c r="S9" s="28" t="s">
        <v>31</v>
      </c>
      <c r="T9" s="28" t="s">
        <v>28</v>
      </c>
      <c r="U9" s="30" t="s">
        <v>29</v>
      </c>
      <c r="V9" s="24"/>
      <c r="W9" s="27" t="s">
        <v>32</v>
      </c>
      <c r="X9" s="28" t="s">
        <v>14</v>
      </c>
      <c r="Y9" s="28" t="s">
        <v>2</v>
      </c>
      <c r="Z9" s="28" t="s">
        <v>17</v>
      </c>
      <c r="AA9" s="28" t="s">
        <v>32</v>
      </c>
      <c r="AB9" s="28" t="s">
        <v>31</v>
      </c>
      <c r="AC9" s="28" t="s">
        <v>32</v>
      </c>
      <c r="AD9" s="28" t="s">
        <v>28</v>
      </c>
      <c r="AE9" s="28" t="s">
        <v>29</v>
      </c>
      <c r="AF9" s="28" t="s">
        <v>28</v>
      </c>
      <c r="AG9" s="28" t="s">
        <v>29</v>
      </c>
      <c r="AH9" s="28" t="s">
        <v>28</v>
      </c>
      <c r="AI9" s="28" t="s">
        <v>29</v>
      </c>
      <c r="AJ9" s="20"/>
      <c r="AK9" s="31" t="s">
        <v>28</v>
      </c>
      <c r="AL9" s="30" t="s">
        <v>29</v>
      </c>
    </row>
    <row r="10" customFormat="false" ht="12.75" hidden="false" customHeight="false" outlineLevel="0" collapsed="false">
      <c r="A10" s="32"/>
      <c r="B10" s="33"/>
      <c r="C10" s="6"/>
      <c r="D10" s="3"/>
      <c r="E10" s="33"/>
      <c r="F10" s="6"/>
      <c r="G10" s="6"/>
      <c r="H10" s="6"/>
      <c r="I10" s="6"/>
      <c r="J10" s="6"/>
      <c r="K10" s="6"/>
      <c r="L10" s="6"/>
      <c r="M10" s="6"/>
      <c r="N10" s="7"/>
      <c r="O10" s="15"/>
      <c r="P10" s="12"/>
      <c r="U10" s="14"/>
      <c r="V10" s="15"/>
      <c r="W10" s="12"/>
      <c r="AI10" s="14"/>
      <c r="AJ10" s="32"/>
      <c r="AK10" s="34"/>
      <c r="AL10" s="14"/>
    </row>
    <row r="11" customFormat="false" ht="12.75" hidden="false" customHeight="false" outlineLevel="0" collapsed="false">
      <c r="A11" s="35" t="n">
        <v>36526</v>
      </c>
      <c r="B11" s="12" t="n">
        <v>1696</v>
      </c>
      <c r="C11" s="36" t="n">
        <f aca="false">1462+234</f>
        <v>1696</v>
      </c>
      <c r="D11" s="3" t="n">
        <f aca="false">F11+Q11+Z11+I11</f>
        <v>1696</v>
      </c>
      <c r="E11" s="37" t="n">
        <f aca="false">ROUND(F11/0.962,0)</f>
        <v>219</v>
      </c>
      <c r="F11" s="38" t="n">
        <v>211</v>
      </c>
      <c r="G11" s="39" t="n">
        <f aca="false">ROUND(H11/0.984,0)</f>
        <v>0</v>
      </c>
      <c r="H11" s="39" t="n">
        <v>0</v>
      </c>
      <c r="I11" s="40" t="n">
        <v>362</v>
      </c>
      <c r="J11" s="41" t="n">
        <f aca="false">ROUND(K11/0.984,0)</f>
        <v>0</v>
      </c>
      <c r="K11" s="41" t="n">
        <v>0</v>
      </c>
      <c r="L11" s="39" t="n">
        <f aca="false">E11+G11+J11</f>
        <v>219</v>
      </c>
      <c r="M11" s="39" t="n">
        <f aca="false">F11+H11+K11+I11</f>
        <v>573</v>
      </c>
      <c r="N11" s="42" t="n">
        <v>1704</v>
      </c>
      <c r="O11" s="15"/>
      <c r="P11" s="43" t="n">
        <f aca="false">ROUND(Q11/0.9691,0)</f>
        <v>387</v>
      </c>
      <c r="Q11" s="44" t="n">
        <v>375</v>
      </c>
      <c r="R11" s="44" t="n">
        <f aca="false">ROUND(S11/0.99,0)</f>
        <v>0</v>
      </c>
      <c r="S11" s="44" t="n">
        <v>0</v>
      </c>
      <c r="T11" s="44" t="n">
        <f aca="false">Q11+S11</f>
        <v>375</v>
      </c>
      <c r="U11" s="46" t="n">
        <v>375</v>
      </c>
      <c r="V11" s="15"/>
      <c r="W11" s="47" t="n">
        <f aca="false">ROUND(X11/0.983,0)</f>
        <v>782</v>
      </c>
      <c r="X11" s="48" t="n">
        <f aca="false">ROUND(Y11/0.99,0)</f>
        <v>769</v>
      </c>
      <c r="Y11" s="48" t="n">
        <f aca="false">ROUND(Z11/0.9825,0)</f>
        <v>761</v>
      </c>
      <c r="Z11" s="49" t="n">
        <v>748</v>
      </c>
      <c r="AA11" s="48" t="n">
        <f aca="false">ROUND(AB11/0.9905,0)</f>
        <v>0</v>
      </c>
      <c r="AB11" s="50" t="n">
        <v>0</v>
      </c>
      <c r="AC11" s="48" t="n">
        <f aca="false">W11+AA11</f>
        <v>782</v>
      </c>
      <c r="AD11" s="48" t="n">
        <f aca="false">X11+AB11</f>
        <v>769</v>
      </c>
      <c r="AE11" s="48" t="n">
        <v>769</v>
      </c>
      <c r="AF11" s="48" t="n">
        <f aca="false">Y11</f>
        <v>761</v>
      </c>
      <c r="AG11" s="48" t="n">
        <v>761</v>
      </c>
      <c r="AH11" s="48" t="n">
        <f aca="false">Z11</f>
        <v>748</v>
      </c>
      <c r="AI11" s="51" t="n">
        <v>761</v>
      </c>
      <c r="AJ11" s="11"/>
      <c r="AK11" s="52" t="n">
        <f aca="false">H11+S11+AB11</f>
        <v>0</v>
      </c>
      <c r="AL11" s="53" t="n">
        <v>-747</v>
      </c>
    </row>
    <row r="12" customFormat="false" ht="12.75" hidden="false" customHeight="false" outlineLevel="0" collapsed="false">
      <c r="A12" s="35" t="n">
        <f aca="false">A11+1</f>
        <v>36527</v>
      </c>
      <c r="B12" s="12" t="n">
        <v>1979</v>
      </c>
      <c r="C12" s="36" t="n">
        <f aca="false">1572+252</f>
        <v>1824</v>
      </c>
      <c r="D12" s="3" t="n">
        <f aca="false">F12+Q12+Z12+I12</f>
        <v>1824</v>
      </c>
      <c r="E12" s="37" t="n">
        <f aca="false">ROUND(F12/0.962,0)</f>
        <v>352</v>
      </c>
      <c r="F12" s="38" t="n">
        <v>339</v>
      </c>
      <c r="G12" s="39" t="n">
        <f aca="false">ROUND(H12/0.984,0)</f>
        <v>0</v>
      </c>
      <c r="H12" s="39" t="n">
        <v>0</v>
      </c>
      <c r="I12" s="40" t="n">
        <v>362</v>
      </c>
      <c r="J12" s="41" t="n">
        <f aca="false">ROUND(K12/0.984,0)</f>
        <v>0</v>
      </c>
      <c r="K12" s="41" t="n">
        <v>0</v>
      </c>
      <c r="L12" s="39" t="n">
        <f aca="false">E12+G12+J12</f>
        <v>352</v>
      </c>
      <c r="M12" s="39" t="n">
        <f aca="false">F12+H12+K12+I12</f>
        <v>701</v>
      </c>
      <c r="N12" s="42" t="n">
        <f aca="false">N11</f>
        <v>1704</v>
      </c>
      <c r="O12" s="15"/>
      <c r="P12" s="43" t="n">
        <f aca="false">ROUND(Q12/0.9691,0)</f>
        <v>387</v>
      </c>
      <c r="Q12" s="44" t="n">
        <v>375</v>
      </c>
      <c r="R12" s="44" t="n">
        <f aca="false">ROUND(S12/0.99,0)</f>
        <v>0</v>
      </c>
      <c r="S12" s="44" t="n">
        <v>0</v>
      </c>
      <c r="T12" s="44" t="n">
        <f aca="false">Q12+S12</f>
        <v>375</v>
      </c>
      <c r="U12" s="46" t="n">
        <f aca="false">U11</f>
        <v>375</v>
      </c>
      <c r="V12" s="15"/>
      <c r="W12" s="47" t="n">
        <f aca="false">ROUND(X12/0.983,0)</f>
        <v>782</v>
      </c>
      <c r="X12" s="48" t="n">
        <f aca="false">ROUND(Y12/0.99,0)</f>
        <v>769</v>
      </c>
      <c r="Y12" s="48" t="n">
        <f aca="false">ROUND(Z12/0.9825,0)</f>
        <v>761</v>
      </c>
      <c r="Z12" s="49" t="n">
        <v>748</v>
      </c>
      <c r="AA12" s="48" t="n">
        <f aca="false">ROUND(AB12/0.9905,0)</f>
        <v>0</v>
      </c>
      <c r="AB12" s="50" t="n">
        <v>0</v>
      </c>
      <c r="AC12" s="48" t="n">
        <f aca="false">W12+AA12</f>
        <v>782</v>
      </c>
      <c r="AD12" s="48" t="n">
        <f aca="false">X12+AB12</f>
        <v>769</v>
      </c>
      <c r="AE12" s="48" t="n">
        <f aca="false">AE11</f>
        <v>769</v>
      </c>
      <c r="AF12" s="48" t="n">
        <f aca="false">Y12</f>
        <v>761</v>
      </c>
      <c r="AG12" s="48" t="n">
        <f aca="false">AG11</f>
        <v>761</v>
      </c>
      <c r="AH12" s="48" t="n">
        <f aca="false">Z12</f>
        <v>748</v>
      </c>
      <c r="AI12" s="51" t="n">
        <f aca="false">AI11</f>
        <v>761</v>
      </c>
      <c r="AJ12" s="11"/>
      <c r="AK12" s="52" t="n">
        <f aca="false">H12+S12+AB12</f>
        <v>0</v>
      </c>
      <c r="AL12" s="53" t="n">
        <f aca="false">AL11</f>
        <v>-747</v>
      </c>
    </row>
    <row r="13" customFormat="false" ht="12.75" hidden="false" customHeight="false" outlineLevel="0" collapsed="false">
      <c r="A13" s="35" t="n">
        <f aca="false">A12+1</f>
        <v>36528</v>
      </c>
      <c r="B13" s="12" t="n">
        <v>1994</v>
      </c>
      <c r="C13" s="36" t="n">
        <f aca="false">1483+238</f>
        <v>1721</v>
      </c>
      <c r="D13" s="3" t="n">
        <f aca="false">F13+Q13+Z13+I13</f>
        <v>1721</v>
      </c>
      <c r="E13" s="37" t="n">
        <f aca="false">ROUND(F13/0.962,0)</f>
        <v>245</v>
      </c>
      <c r="F13" s="38" t="n">
        <v>236</v>
      </c>
      <c r="G13" s="39" t="n">
        <f aca="false">ROUND(H13/0.984,0)</f>
        <v>0</v>
      </c>
      <c r="H13" s="39" t="n">
        <v>0</v>
      </c>
      <c r="I13" s="40" t="n">
        <v>362</v>
      </c>
      <c r="J13" s="41" t="n">
        <f aca="false">ROUND(K13/0.984,0)</f>
        <v>0</v>
      </c>
      <c r="K13" s="41" t="n">
        <v>0</v>
      </c>
      <c r="L13" s="39" t="n">
        <f aca="false">E13+G13+J13</f>
        <v>245</v>
      </c>
      <c r="M13" s="39" t="n">
        <f aca="false">F13+H13+K13+I13</f>
        <v>598</v>
      </c>
      <c r="N13" s="42" t="n">
        <f aca="false">N12</f>
        <v>1704</v>
      </c>
      <c r="O13" s="15"/>
      <c r="P13" s="43" t="n">
        <f aca="false">ROUND(Q13/0.9691,0)</f>
        <v>387</v>
      </c>
      <c r="Q13" s="44" t="n">
        <v>375</v>
      </c>
      <c r="R13" s="44" t="n">
        <f aca="false">ROUND(S13/0.99,0)</f>
        <v>0</v>
      </c>
      <c r="S13" s="44" t="n">
        <v>0</v>
      </c>
      <c r="T13" s="44" t="n">
        <f aca="false">Q13+S13</f>
        <v>375</v>
      </c>
      <c r="U13" s="46" t="n">
        <f aca="false">U12</f>
        <v>375</v>
      </c>
      <c r="V13" s="15"/>
      <c r="W13" s="47" t="n">
        <f aca="false">ROUND(X13/0.983,0)</f>
        <v>782</v>
      </c>
      <c r="X13" s="48" t="n">
        <f aca="false">ROUND(Y13/0.99,0)</f>
        <v>769</v>
      </c>
      <c r="Y13" s="48" t="n">
        <f aca="false">ROUND(Z13/0.9825,0)</f>
        <v>761</v>
      </c>
      <c r="Z13" s="49" t="n">
        <v>748</v>
      </c>
      <c r="AA13" s="48" t="n">
        <f aca="false">ROUND(AB13/0.9905,0)</f>
        <v>0</v>
      </c>
      <c r="AB13" s="50" t="n">
        <v>0</v>
      </c>
      <c r="AC13" s="48" t="n">
        <f aca="false">W13+AA13</f>
        <v>782</v>
      </c>
      <c r="AD13" s="48" t="n">
        <f aca="false">X13+AB13</f>
        <v>769</v>
      </c>
      <c r="AE13" s="48" t="n">
        <f aca="false">AE12</f>
        <v>769</v>
      </c>
      <c r="AF13" s="48" t="n">
        <f aca="false">Y13</f>
        <v>761</v>
      </c>
      <c r="AG13" s="48" t="n">
        <f aca="false">AG12</f>
        <v>761</v>
      </c>
      <c r="AH13" s="48" t="n">
        <f aca="false">Z13</f>
        <v>748</v>
      </c>
      <c r="AI13" s="51" t="n">
        <f aca="false">AI12</f>
        <v>761</v>
      </c>
      <c r="AJ13" s="11"/>
      <c r="AK13" s="52" t="n">
        <f aca="false">H13+S13+AB13</f>
        <v>0</v>
      </c>
      <c r="AL13" s="53" t="n">
        <f aca="false">AL12</f>
        <v>-747</v>
      </c>
    </row>
    <row r="14" customFormat="false" ht="12.75" hidden="false" customHeight="false" outlineLevel="0" collapsed="false">
      <c r="A14" s="35" t="n">
        <f aca="false">A13+1</f>
        <v>36529</v>
      </c>
      <c r="B14" s="12" t="n">
        <v>1994</v>
      </c>
      <c r="C14" s="36" t="n">
        <f aca="false">1587+254</f>
        <v>1841</v>
      </c>
      <c r="D14" s="3" t="n">
        <f aca="false">F14+Q14+Z14+I14</f>
        <v>1841</v>
      </c>
      <c r="E14" s="37" t="n">
        <f aca="false">ROUND(F14/0.962,0)</f>
        <v>370</v>
      </c>
      <c r="F14" s="38" t="n">
        <f aca="false">236+120</f>
        <v>356</v>
      </c>
      <c r="G14" s="39" t="n">
        <f aca="false">ROUND(H14/0.984,0)</f>
        <v>0</v>
      </c>
      <c r="H14" s="39" t="n">
        <v>0</v>
      </c>
      <c r="I14" s="40" t="n">
        <v>362</v>
      </c>
      <c r="J14" s="41" t="n">
        <f aca="false">ROUND(K14/0.984,0)</f>
        <v>0</v>
      </c>
      <c r="K14" s="41" t="n">
        <v>0</v>
      </c>
      <c r="L14" s="39" t="n">
        <f aca="false">E14+G14+J14</f>
        <v>370</v>
      </c>
      <c r="M14" s="39" t="n">
        <f aca="false">F14+H14+K14+I14</f>
        <v>718</v>
      </c>
      <c r="N14" s="42" t="n">
        <f aca="false">N13</f>
        <v>1704</v>
      </c>
      <c r="O14" s="15"/>
      <c r="P14" s="43" t="n">
        <f aca="false">ROUND(Q14/0.9691,0)</f>
        <v>387</v>
      </c>
      <c r="Q14" s="44" t="n">
        <v>375</v>
      </c>
      <c r="R14" s="44" t="n">
        <f aca="false">ROUND(S14/0.99,0)</f>
        <v>0</v>
      </c>
      <c r="S14" s="44" t="n">
        <v>0</v>
      </c>
      <c r="T14" s="44" t="n">
        <f aca="false">Q14+S14</f>
        <v>375</v>
      </c>
      <c r="U14" s="46" t="n">
        <f aca="false">U13</f>
        <v>375</v>
      </c>
      <c r="V14" s="15"/>
      <c r="W14" s="47" t="n">
        <f aca="false">ROUND(X14/0.983,0)</f>
        <v>782</v>
      </c>
      <c r="X14" s="48" t="n">
        <f aca="false">ROUND(Y14/0.99,0)</f>
        <v>769</v>
      </c>
      <c r="Y14" s="48" t="n">
        <f aca="false">ROUND(Z14/0.9825,0)</f>
        <v>761</v>
      </c>
      <c r="Z14" s="49" t="n">
        <v>748</v>
      </c>
      <c r="AA14" s="48" t="n">
        <f aca="false">ROUND(AB14/0.9905,0)</f>
        <v>0</v>
      </c>
      <c r="AB14" s="50" t="n">
        <v>0</v>
      </c>
      <c r="AC14" s="48" t="n">
        <f aca="false">W14+AA14</f>
        <v>782</v>
      </c>
      <c r="AD14" s="48" t="n">
        <f aca="false">X14+AB14</f>
        <v>769</v>
      </c>
      <c r="AE14" s="48" t="n">
        <f aca="false">AE13</f>
        <v>769</v>
      </c>
      <c r="AF14" s="48" t="n">
        <f aca="false">Y14</f>
        <v>761</v>
      </c>
      <c r="AG14" s="48" t="n">
        <f aca="false">AG13</f>
        <v>761</v>
      </c>
      <c r="AH14" s="48" t="n">
        <f aca="false">Z14</f>
        <v>748</v>
      </c>
      <c r="AI14" s="51" t="n">
        <f aca="false">AI13</f>
        <v>761</v>
      </c>
      <c r="AJ14" s="11"/>
      <c r="AK14" s="52" t="n">
        <f aca="false">H14+S14+AB14</f>
        <v>0</v>
      </c>
      <c r="AL14" s="53" t="n">
        <f aca="false">AL13</f>
        <v>-747</v>
      </c>
    </row>
    <row r="15" customFormat="false" ht="12.75" hidden="false" customHeight="false" outlineLevel="0" collapsed="false">
      <c r="A15" s="35" t="n">
        <f aca="false">A14+1</f>
        <v>36530</v>
      </c>
      <c r="B15" s="12" t="n">
        <v>1994</v>
      </c>
      <c r="C15" s="36" t="n">
        <f aca="false">1597+256</f>
        <v>1853</v>
      </c>
      <c r="D15" s="3" t="n">
        <f aca="false">F15+Q15+Z15+I15</f>
        <v>1853</v>
      </c>
      <c r="E15" s="37" t="n">
        <f aca="false">ROUND(F15/0.962,0)</f>
        <v>383</v>
      </c>
      <c r="F15" s="38" t="n">
        <f aca="false">236+132</f>
        <v>368</v>
      </c>
      <c r="G15" s="39" t="n">
        <f aca="false">ROUND(H15/0.984,0)</f>
        <v>0</v>
      </c>
      <c r="H15" s="39" t="n">
        <v>0</v>
      </c>
      <c r="I15" s="40" t="n">
        <v>362</v>
      </c>
      <c r="J15" s="41" t="n">
        <f aca="false">ROUND(K15/0.984,0)</f>
        <v>0</v>
      </c>
      <c r="K15" s="41" t="n">
        <v>0</v>
      </c>
      <c r="L15" s="39" t="n">
        <f aca="false">E15+G15+J15</f>
        <v>383</v>
      </c>
      <c r="M15" s="39" t="n">
        <f aca="false">F15+H15+K15+I15</f>
        <v>730</v>
      </c>
      <c r="N15" s="42" t="n">
        <f aca="false">N14</f>
        <v>1704</v>
      </c>
      <c r="O15" s="15"/>
      <c r="P15" s="43" t="n">
        <f aca="false">ROUND(Q15/0.9691,0)</f>
        <v>387</v>
      </c>
      <c r="Q15" s="44" t="n">
        <v>375</v>
      </c>
      <c r="R15" s="44" t="n">
        <f aca="false">ROUND(S15/0.99,0)</f>
        <v>0</v>
      </c>
      <c r="S15" s="44" t="n">
        <v>0</v>
      </c>
      <c r="T15" s="44" t="n">
        <f aca="false">Q15+S15</f>
        <v>375</v>
      </c>
      <c r="U15" s="46" t="n">
        <f aca="false">U14</f>
        <v>375</v>
      </c>
      <c r="V15" s="15"/>
      <c r="W15" s="47" t="n">
        <f aca="false">ROUND(X15/0.983,0)</f>
        <v>782</v>
      </c>
      <c r="X15" s="48" t="n">
        <f aca="false">ROUND(Y15/0.99,0)</f>
        <v>769</v>
      </c>
      <c r="Y15" s="48" t="n">
        <f aca="false">ROUND(Z15/0.9825,0)</f>
        <v>761</v>
      </c>
      <c r="Z15" s="49" t="n">
        <v>748</v>
      </c>
      <c r="AA15" s="48" t="n">
        <f aca="false">ROUND(AB15/0.9905,0)</f>
        <v>0</v>
      </c>
      <c r="AB15" s="50" t="n">
        <v>0</v>
      </c>
      <c r="AC15" s="48" t="n">
        <f aca="false">W15+AA15</f>
        <v>782</v>
      </c>
      <c r="AD15" s="48" t="n">
        <f aca="false">X15+AB15</f>
        <v>769</v>
      </c>
      <c r="AE15" s="48" t="n">
        <f aca="false">AE14</f>
        <v>769</v>
      </c>
      <c r="AF15" s="48" t="n">
        <f aca="false">Y15</f>
        <v>761</v>
      </c>
      <c r="AG15" s="48" t="n">
        <f aca="false">AG14</f>
        <v>761</v>
      </c>
      <c r="AH15" s="48" t="n">
        <f aca="false">Z15</f>
        <v>748</v>
      </c>
      <c r="AI15" s="51" t="n">
        <f aca="false">AI14</f>
        <v>761</v>
      </c>
      <c r="AJ15" s="11"/>
      <c r="AK15" s="52" t="n">
        <f aca="false">H15+S15+AB15</f>
        <v>0</v>
      </c>
      <c r="AL15" s="53" t="n">
        <f aca="false">AL14</f>
        <v>-747</v>
      </c>
    </row>
    <row r="16" customFormat="false" ht="12.75" hidden="false" customHeight="false" outlineLevel="0" collapsed="false">
      <c r="A16" s="35" t="n">
        <f aca="false">A15+1</f>
        <v>36531</v>
      </c>
      <c r="B16" s="12" t="n">
        <v>1994</v>
      </c>
      <c r="C16" s="36" t="n">
        <f aca="false">1520+244</f>
        <v>1764</v>
      </c>
      <c r="D16" s="3" t="n">
        <f aca="false">F16+Q16+Z16+I16</f>
        <v>1764</v>
      </c>
      <c r="E16" s="37" t="n">
        <f aca="false">ROUND(F16/0.962,0)</f>
        <v>290</v>
      </c>
      <c r="F16" s="38" t="n">
        <v>279</v>
      </c>
      <c r="G16" s="39" t="n">
        <f aca="false">ROUND(H16/0.984,0)</f>
        <v>0</v>
      </c>
      <c r="H16" s="39" t="n">
        <v>0</v>
      </c>
      <c r="I16" s="40" t="n">
        <v>362</v>
      </c>
      <c r="J16" s="41" t="n">
        <f aca="false">ROUND(K16/0.984,0)</f>
        <v>0</v>
      </c>
      <c r="K16" s="41" t="n">
        <v>0</v>
      </c>
      <c r="L16" s="39" t="n">
        <f aca="false">E16+G16+J16</f>
        <v>290</v>
      </c>
      <c r="M16" s="39" t="n">
        <f aca="false">F16+H16+K16+I16</f>
        <v>641</v>
      </c>
      <c r="N16" s="42" t="n">
        <f aca="false">N15</f>
        <v>1704</v>
      </c>
      <c r="O16" s="15"/>
      <c r="P16" s="43" t="n">
        <f aca="false">ROUND(Q16/0.9691,0)</f>
        <v>387</v>
      </c>
      <c r="Q16" s="44" t="n">
        <v>375</v>
      </c>
      <c r="R16" s="44" t="n">
        <f aca="false">ROUND(S16/0.99,0)</f>
        <v>0</v>
      </c>
      <c r="S16" s="44" t="n">
        <v>0</v>
      </c>
      <c r="T16" s="44" t="n">
        <f aca="false">Q16+S16</f>
        <v>375</v>
      </c>
      <c r="U16" s="46" t="n">
        <f aca="false">U15</f>
        <v>375</v>
      </c>
      <c r="V16" s="15"/>
      <c r="W16" s="47" t="n">
        <f aca="false">ROUND(X16/0.983,0)</f>
        <v>782</v>
      </c>
      <c r="X16" s="48" t="n">
        <f aca="false">ROUND(Y16/0.99,0)</f>
        <v>769</v>
      </c>
      <c r="Y16" s="48" t="n">
        <f aca="false">ROUND(Z16/0.9825,0)</f>
        <v>761</v>
      </c>
      <c r="Z16" s="49" t="n">
        <v>748</v>
      </c>
      <c r="AA16" s="48" t="n">
        <f aca="false">ROUND(AB16/0.9905,0)</f>
        <v>0</v>
      </c>
      <c r="AB16" s="50" t="n">
        <v>0</v>
      </c>
      <c r="AC16" s="48" t="n">
        <f aca="false">W16+AA16</f>
        <v>782</v>
      </c>
      <c r="AD16" s="48" t="n">
        <f aca="false">X16+AB16</f>
        <v>769</v>
      </c>
      <c r="AE16" s="48" t="n">
        <f aca="false">AE15</f>
        <v>769</v>
      </c>
      <c r="AF16" s="48" t="n">
        <f aca="false">Y16</f>
        <v>761</v>
      </c>
      <c r="AG16" s="48" t="n">
        <f aca="false">AG15</f>
        <v>761</v>
      </c>
      <c r="AH16" s="48" t="n">
        <f aca="false">Z16</f>
        <v>748</v>
      </c>
      <c r="AI16" s="51" t="n">
        <f aca="false">AI15</f>
        <v>761</v>
      </c>
      <c r="AJ16" s="11"/>
      <c r="AK16" s="52" t="n">
        <f aca="false">H16+S16+AB16</f>
        <v>0</v>
      </c>
      <c r="AL16" s="53" t="n">
        <f aca="false">AL15</f>
        <v>-747</v>
      </c>
    </row>
    <row r="17" customFormat="false" ht="12.75" hidden="false" customHeight="false" outlineLevel="0" collapsed="false">
      <c r="A17" s="35" t="n">
        <f aca="false">A16+1</f>
        <v>36532</v>
      </c>
      <c r="B17" s="12" t="n">
        <v>1925</v>
      </c>
      <c r="C17" s="36" t="n">
        <f aca="false">1536+246</f>
        <v>1782</v>
      </c>
      <c r="D17" s="3" t="n">
        <f aca="false">F17+Q17+Z17+I17</f>
        <v>1782</v>
      </c>
      <c r="E17" s="37" t="n">
        <f aca="false">ROUND(F17/0.962,0)</f>
        <v>309</v>
      </c>
      <c r="F17" s="38" t="n">
        <v>297</v>
      </c>
      <c r="G17" s="39" t="n">
        <f aca="false">ROUND(H17/0.984,0)</f>
        <v>0</v>
      </c>
      <c r="H17" s="39" t="n">
        <v>0</v>
      </c>
      <c r="I17" s="40" t="n">
        <v>362</v>
      </c>
      <c r="J17" s="41" t="n">
        <f aca="false">ROUND(K17/0.984,0)</f>
        <v>0</v>
      </c>
      <c r="K17" s="41" t="n">
        <v>0</v>
      </c>
      <c r="L17" s="39" t="n">
        <f aca="false">E17+G17+J17</f>
        <v>309</v>
      </c>
      <c r="M17" s="39" t="n">
        <f aca="false">F17+H17+K17+I17</f>
        <v>659</v>
      </c>
      <c r="N17" s="42" t="n">
        <f aca="false">N16</f>
        <v>1704</v>
      </c>
      <c r="O17" s="15"/>
      <c r="P17" s="43" t="n">
        <f aca="false">ROUND(Q17/0.9691,0)</f>
        <v>387</v>
      </c>
      <c r="Q17" s="44" t="n">
        <v>375</v>
      </c>
      <c r="R17" s="44" t="n">
        <f aca="false">ROUND(S17/0.99,0)</f>
        <v>0</v>
      </c>
      <c r="S17" s="44" t="n">
        <v>0</v>
      </c>
      <c r="T17" s="44" t="n">
        <f aca="false">Q17+S17</f>
        <v>375</v>
      </c>
      <c r="U17" s="46" t="n">
        <f aca="false">U16</f>
        <v>375</v>
      </c>
      <c r="V17" s="15"/>
      <c r="W17" s="47" t="n">
        <f aca="false">ROUND(X17/0.983,0)</f>
        <v>782</v>
      </c>
      <c r="X17" s="48" t="n">
        <f aca="false">ROUND(Y17/0.99,0)</f>
        <v>769</v>
      </c>
      <c r="Y17" s="48" t="n">
        <f aca="false">ROUND(Z17/0.9825,0)</f>
        <v>761</v>
      </c>
      <c r="Z17" s="49" t="n">
        <v>748</v>
      </c>
      <c r="AA17" s="48" t="n">
        <f aca="false">ROUND(AB17/0.9905,0)</f>
        <v>0</v>
      </c>
      <c r="AB17" s="50" t="n">
        <v>0</v>
      </c>
      <c r="AC17" s="48" t="n">
        <f aca="false">W17+AA17</f>
        <v>782</v>
      </c>
      <c r="AD17" s="48" t="n">
        <f aca="false">X17+AB17</f>
        <v>769</v>
      </c>
      <c r="AE17" s="48" t="n">
        <f aca="false">AE16</f>
        <v>769</v>
      </c>
      <c r="AF17" s="48" t="n">
        <f aca="false">Y17</f>
        <v>761</v>
      </c>
      <c r="AG17" s="48" t="n">
        <f aca="false">AG16</f>
        <v>761</v>
      </c>
      <c r="AH17" s="48" t="n">
        <f aca="false">Z17</f>
        <v>748</v>
      </c>
      <c r="AI17" s="51" t="n">
        <f aca="false">AI16</f>
        <v>761</v>
      </c>
      <c r="AJ17" s="11"/>
      <c r="AK17" s="52" t="n">
        <f aca="false">H17+S17+AB17</f>
        <v>0</v>
      </c>
      <c r="AL17" s="53" t="n">
        <f aca="false">AL16</f>
        <v>-747</v>
      </c>
    </row>
    <row r="18" customFormat="false" ht="12.75" hidden="false" customHeight="false" outlineLevel="0" collapsed="false">
      <c r="A18" s="35" t="n">
        <f aca="false">A17+1</f>
        <v>36533</v>
      </c>
      <c r="B18" s="12" t="n">
        <v>1862</v>
      </c>
      <c r="C18" s="36" t="n">
        <f aca="false">1238+198</f>
        <v>1436</v>
      </c>
      <c r="D18" s="3" t="n">
        <f aca="false">F18+Q18+Z18+I18</f>
        <v>1436</v>
      </c>
      <c r="E18" s="37" t="n">
        <f aca="false">ROUND(F18/0.962,0)</f>
        <v>0</v>
      </c>
      <c r="F18" s="38" t="n">
        <v>0</v>
      </c>
      <c r="G18" s="39" t="n">
        <f aca="false">ROUND(H18/0.984,0)</f>
        <v>0</v>
      </c>
      <c r="H18" s="39" t="n">
        <v>0</v>
      </c>
      <c r="I18" s="40" t="n">
        <f aca="false">362-49</f>
        <v>313</v>
      </c>
      <c r="J18" s="41" t="n">
        <f aca="false">ROUND(K18/0.984,0)</f>
        <v>0</v>
      </c>
      <c r="K18" s="41" t="n">
        <v>0</v>
      </c>
      <c r="L18" s="39" t="n">
        <f aca="false">E18+G18+J18</f>
        <v>0</v>
      </c>
      <c r="M18" s="39" t="n">
        <f aca="false">F18+H18+K18+I18</f>
        <v>313</v>
      </c>
      <c r="N18" s="42" t="n">
        <f aca="false">N17</f>
        <v>1704</v>
      </c>
      <c r="O18" s="15"/>
      <c r="P18" s="43" t="n">
        <f aca="false">ROUND(Q18/0.9691,0)</f>
        <v>387</v>
      </c>
      <c r="Q18" s="44" t="n">
        <v>375</v>
      </c>
      <c r="R18" s="44" t="n">
        <f aca="false">ROUND(S18/0.99,0)</f>
        <v>0</v>
      </c>
      <c r="S18" s="44" t="n">
        <v>0</v>
      </c>
      <c r="T18" s="44" t="n">
        <f aca="false">Q18+S18</f>
        <v>375</v>
      </c>
      <c r="U18" s="46" t="n">
        <f aca="false">U17</f>
        <v>375</v>
      </c>
      <c r="V18" s="15"/>
      <c r="W18" s="47" t="n">
        <f aca="false">ROUND(X18/0.983,0)</f>
        <v>782</v>
      </c>
      <c r="X18" s="48" t="n">
        <f aca="false">ROUND(Y18/0.99,0)</f>
        <v>769</v>
      </c>
      <c r="Y18" s="48" t="n">
        <f aca="false">ROUND(Z18/0.9825,0)</f>
        <v>761</v>
      </c>
      <c r="Z18" s="49" t="n">
        <v>748</v>
      </c>
      <c r="AA18" s="48" t="n">
        <f aca="false">ROUND(AB18/0.9905,0)</f>
        <v>0</v>
      </c>
      <c r="AB18" s="50" t="n">
        <v>0</v>
      </c>
      <c r="AC18" s="48" t="n">
        <f aca="false">W18+AA18</f>
        <v>782</v>
      </c>
      <c r="AD18" s="48" t="n">
        <f aca="false">X18+AB18</f>
        <v>769</v>
      </c>
      <c r="AE18" s="48" t="n">
        <f aca="false">AE17</f>
        <v>769</v>
      </c>
      <c r="AF18" s="48" t="n">
        <f aca="false">Y18</f>
        <v>761</v>
      </c>
      <c r="AG18" s="48" t="n">
        <f aca="false">AG17</f>
        <v>761</v>
      </c>
      <c r="AH18" s="48" t="n">
        <f aca="false">Z18</f>
        <v>748</v>
      </c>
      <c r="AI18" s="51" t="n">
        <f aca="false">AI17</f>
        <v>761</v>
      </c>
      <c r="AJ18" s="11"/>
      <c r="AK18" s="52" t="n">
        <f aca="false">H18+S18+AB18</f>
        <v>0</v>
      </c>
      <c r="AL18" s="53" t="n">
        <f aca="false">AL17</f>
        <v>-747</v>
      </c>
    </row>
    <row r="19" customFormat="false" ht="12.75" hidden="false" customHeight="false" outlineLevel="0" collapsed="false">
      <c r="A19" s="35" t="n">
        <f aca="false">A18+1</f>
        <v>36534</v>
      </c>
      <c r="B19" s="12" t="n">
        <v>1932</v>
      </c>
      <c r="C19" s="36" t="n">
        <f aca="false">1156+185</f>
        <v>1341</v>
      </c>
      <c r="D19" s="3" t="n">
        <f aca="false">F19+Q19+Z19+I19</f>
        <v>1341</v>
      </c>
      <c r="E19" s="37" t="n">
        <f aca="false">ROUND(F19/0.962,0)</f>
        <v>0</v>
      </c>
      <c r="F19" s="38" t="n">
        <v>0</v>
      </c>
      <c r="G19" s="39" t="n">
        <f aca="false">ROUND(H19/0.984,0)</f>
        <v>0</v>
      </c>
      <c r="H19" s="39" t="n">
        <v>0</v>
      </c>
      <c r="I19" s="40" t="n">
        <f aca="false">362-144</f>
        <v>218</v>
      </c>
      <c r="J19" s="41" t="n">
        <f aca="false">ROUND(K19/0.984,0)</f>
        <v>0</v>
      </c>
      <c r="K19" s="41" t="n">
        <v>0</v>
      </c>
      <c r="L19" s="39" t="n">
        <f aca="false">E19+G19+J19</f>
        <v>0</v>
      </c>
      <c r="M19" s="39" t="n">
        <f aca="false">F19+H19+K19+I19</f>
        <v>218</v>
      </c>
      <c r="N19" s="42" t="n">
        <f aca="false">N18</f>
        <v>1704</v>
      </c>
      <c r="O19" s="15"/>
      <c r="P19" s="43" t="n">
        <f aca="false">ROUND(Q19/0.9691,0)</f>
        <v>387</v>
      </c>
      <c r="Q19" s="44" t="n">
        <v>375</v>
      </c>
      <c r="R19" s="44" t="n">
        <f aca="false">ROUND(S19/0.99,0)</f>
        <v>0</v>
      </c>
      <c r="S19" s="44" t="n">
        <v>0</v>
      </c>
      <c r="T19" s="44" t="n">
        <f aca="false">Q19+S19</f>
        <v>375</v>
      </c>
      <c r="U19" s="46" t="n">
        <f aca="false">U18</f>
        <v>375</v>
      </c>
      <c r="V19" s="15"/>
      <c r="W19" s="47" t="n">
        <f aca="false">ROUND(X19/0.983,0)</f>
        <v>782</v>
      </c>
      <c r="X19" s="48" t="n">
        <f aca="false">ROUND(Y19/0.99,0)</f>
        <v>769</v>
      </c>
      <c r="Y19" s="48" t="n">
        <f aca="false">ROUND(Z19/0.9825,0)</f>
        <v>761</v>
      </c>
      <c r="Z19" s="49" t="n">
        <v>748</v>
      </c>
      <c r="AA19" s="48" t="n">
        <f aca="false">ROUND(AB19/0.9905,0)</f>
        <v>0</v>
      </c>
      <c r="AB19" s="50" t="n">
        <v>0</v>
      </c>
      <c r="AC19" s="48" t="n">
        <f aca="false">W19+AA19</f>
        <v>782</v>
      </c>
      <c r="AD19" s="48" t="n">
        <f aca="false">X19+AB19</f>
        <v>769</v>
      </c>
      <c r="AE19" s="48" t="n">
        <f aca="false">AE18</f>
        <v>769</v>
      </c>
      <c r="AF19" s="48" t="n">
        <f aca="false">Y19</f>
        <v>761</v>
      </c>
      <c r="AG19" s="48" t="n">
        <f aca="false">AG18</f>
        <v>761</v>
      </c>
      <c r="AH19" s="48" t="n">
        <f aca="false">Z19</f>
        <v>748</v>
      </c>
      <c r="AI19" s="51" t="n">
        <f aca="false">AI18</f>
        <v>761</v>
      </c>
      <c r="AJ19" s="11"/>
      <c r="AK19" s="52" t="n">
        <f aca="false">H19+S19+AB19</f>
        <v>0</v>
      </c>
      <c r="AL19" s="53" t="n">
        <f aca="false">AL18</f>
        <v>-747</v>
      </c>
    </row>
    <row r="20" customFormat="false" ht="12.75" hidden="false" customHeight="false" outlineLevel="0" collapsed="false">
      <c r="A20" s="35" t="n">
        <f aca="false">A19+1</f>
        <v>36535</v>
      </c>
      <c r="B20" s="12" t="n">
        <v>1994</v>
      </c>
      <c r="C20" s="36" t="n">
        <f aca="false">1269+203</f>
        <v>1472</v>
      </c>
      <c r="D20" s="3" t="n">
        <f aca="false">F20+Q20+Z20+I20</f>
        <v>1472</v>
      </c>
      <c r="E20" s="37" t="n">
        <f aca="false">ROUND(F20/0.962,0)</f>
        <v>0</v>
      </c>
      <c r="F20" s="38" t="n">
        <v>0</v>
      </c>
      <c r="G20" s="39" t="n">
        <f aca="false">ROUND(H20/0.984,0)</f>
        <v>0</v>
      </c>
      <c r="H20" s="39" t="n">
        <v>0</v>
      </c>
      <c r="I20" s="40" t="n">
        <f aca="false">362-13</f>
        <v>349</v>
      </c>
      <c r="J20" s="41" t="n">
        <f aca="false">ROUND(K20/0.984,0)</f>
        <v>0</v>
      </c>
      <c r="K20" s="41" t="n">
        <v>0</v>
      </c>
      <c r="L20" s="39" t="n">
        <f aca="false">E20+G20+J20</f>
        <v>0</v>
      </c>
      <c r="M20" s="39" t="n">
        <f aca="false">F20+H20+K20+I20</f>
        <v>349</v>
      </c>
      <c r="N20" s="42" t="n">
        <f aca="false">N19</f>
        <v>1704</v>
      </c>
      <c r="O20" s="15"/>
      <c r="P20" s="43" t="n">
        <f aca="false">ROUND(Q20/0.9691,0)</f>
        <v>387</v>
      </c>
      <c r="Q20" s="44" t="n">
        <v>375</v>
      </c>
      <c r="R20" s="44" t="n">
        <f aca="false">ROUND(S20/0.99,0)</f>
        <v>0</v>
      </c>
      <c r="S20" s="44" t="n">
        <v>0</v>
      </c>
      <c r="T20" s="44" t="n">
        <f aca="false">Q20+S20</f>
        <v>375</v>
      </c>
      <c r="U20" s="46" t="n">
        <f aca="false">U19</f>
        <v>375</v>
      </c>
      <c r="V20" s="15"/>
      <c r="W20" s="47" t="n">
        <f aca="false">ROUND(X20/0.983,0)</f>
        <v>782</v>
      </c>
      <c r="X20" s="48" t="n">
        <f aca="false">ROUND(Y20/0.99,0)</f>
        <v>769</v>
      </c>
      <c r="Y20" s="48" t="n">
        <f aca="false">ROUND(Z20/0.9825,0)</f>
        <v>761</v>
      </c>
      <c r="Z20" s="49" t="n">
        <v>748</v>
      </c>
      <c r="AA20" s="48" t="n">
        <f aca="false">ROUND(AB20/0.9905,0)</f>
        <v>0</v>
      </c>
      <c r="AB20" s="50" t="n">
        <v>0</v>
      </c>
      <c r="AC20" s="48" t="n">
        <f aca="false">W20+AA20</f>
        <v>782</v>
      </c>
      <c r="AD20" s="48" t="n">
        <f aca="false">X20+AB20</f>
        <v>769</v>
      </c>
      <c r="AE20" s="48" t="n">
        <f aca="false">AE19</f>
        <v>769</v>
      </c>
      <c r="AF20" s="48" t="n">
        <f aca="false">Y20</f>
        <v>761</v>
      </c>
      <c r="AG20" s="48" t="n">
        <f aca="false">AG19</f>
        <v>761</v>
      </c>
      <c r="AH20" s="48" t="n">
        <f aca="false">Z20</f>
        <v>748</v>
      </c>
      <c r="AI20" s="51" t="n">
        <f aca="false">AI19</f>
        <v>761</v>
      </c>
      <c r="AJ20" s="11"/>
      <c r="AK20" s="52" t="n">
        <f aca="false">H20+S20+AB20</f>
        <v>0</v>
      </c>
      <c r="AL20" s="53" t="n">
        <f aca="false">AL19</f>
        <v>-747</v>
      </c>
    </row>
    <row r="21" customFormat="false" ht="12.75" hidden="false" customHeight="false" outlineLevel="0" collapsed="false">
      <c r="A21" s="35" t="n">
        <f aca="false">A20+1</f>
        <v>36536</v>
      </c>
      <c r="B21" s="12" t="n">
        <v>1994</v>
      </c>
      <c r="C21" s="36" t="n">
        <f aca="false">1409+226</f>
        <v>1635</v>
      </c>
      <c r="D21" s="3" t="n">
        <f aca="false">F21+Q21+Z21+I21</f>
        <v>1635</v>
      </c>
      <c r="E21" s="37" t="n">
        <f aca="false">ROUND(F21/0.962,0)</f>
        <v>0</v>
      </c>
      <c r="F21" s="38" t="n">
        <v>0</v>
      </c>
      <c r="G21" s="39" t="n">
        <f aca="false">ROUND(H21/0.984,0)</f>
        <v>0</v>
      </c>
      <c r="H21" s="39" t="n">
        <v>0</v>
      </c>
      <c r="I21" s="40" t="n">
        <f aca="false">362+150</f>
        <v>512</v>
      </c>
      <c r="J21" s="41" t="n">
        <f aca="false">ROUND(K21/0.984,0)</f>
        <v>0</v>
      </c>
      <c r="K21" s="41" t="n">
        <v>0</v>
      </c>
      <c r="L21" s="39" t="n">
        <f aca="false">E21+G21+J21</f>
        <v>0</v>
      </c>
      <c r="M21" s="39" t="n">
        <f aca="false">F21+H21+K21+I21</f>
        <v>512</v>
      </c>
      <c r="N21" s="42" t="n">
        <f aca="false">N20</f>
        <v>1704</v>
      </c>
      <c r="O21" s="15"/>
      <c r="P21" s="43" t="n">
        <f aca="false">ROUND(Q21/0.9691,0)</f>
        <v>387</v>
      </c>
      <c r="Q21" s="44" t="n">
        <v>375</v>
      </c>
      <c r="R21" s="44" t="n">
        <f aca="false">ROUND(S21/0.99,0)</f>
        <v>0</v>
      </c>
      <c r="S21" s="44" t="n">
        <v>0</v>
      </c>
      <c r="T21" s="44" t="n">
        <f aca="false">Q21+S21</f>
        <v>375</v>
      </c>
      <c r="U21" s="46" t="n">
        <f aca="false">U20</f>
        <v>375</v>
      </c>
      <c r="V21" s="15"/>
      <c r="W21" s="47" t="n">
        <f aca="false">ROUND(X21/0.983,0)</f>
        <v>782</v>
      </c>
      <c r="X21" s="48" t="n">
        <f aca="false">ROUND(Y21/0.99,0)</f>
        <v>769</v>
      </c>
      <c r="Y21" s="48" t="n">
        <f aca="false">ROUND(Z21/0.9825,0)</f>
        <v>761</v>
      </c>
      <c r="Z21" s="49" t="n">
        <v>748</v>
      </c>
      <c r="AA21" s="48" t="n">
        <f aca="false">ROUND(AB21/0.9905,0)</f>
        <v>0</v>
      </c>
      <c r="AB21" s="50" t="n">
        <v>0</v>
      </c>
      <c r="AC21" s="48" t="n">
        <f aca="false">W21+AA21</f>
        <v>782</v>
      </c>
      <c r="AD21" s="48" t="n">
        <f aca="false">X21+AB21</f>
        <v>769</v>
      </c>
      <c r="AE21" s="48" t="n">
        <f aca="false">AE20</f>
        <v>769</v>
      </c>
      <c r="AF21" s="48" t="n">
        <f aca="false">Y21</f>
        <v>761</v>
      </c>
      <c r="AG21" s="48" t="n">
        <f aca="false">AG20</f>
        <v>761</v>
      </c>
      <c r="AH21" s="48" t="n">
        <f aca="false">Z21</f>
        <v>748</v>
      </c>
      <c r="AI21" s="51" t="n">
        <f aca="false">AI20</f>
        <v>761</v>
      </c>
      <c r="AJ21" s="11"/>
      <c r="AK21" s="52" t="n">
        <f aca="false">H21+S21+AB21</f>
        <v>0</v>
      </c>
      <c r="AL21" s="53" t="n">
        <f aca="false">AL20</f>
        <v>-747</v>
      </c>
    </row>
    <row r="22" customFormat="false" ht="12.75" hidden="false" customHeight="false" outlineLevel="0" collapsed="false">
      <c r="A22" s="35" t="n">
        <f aca="false">A21+1</f>
        <v>36537</v>
      </c>
      <c r="B22" s="12" t="n">
        <v>1994</v>
      </c>
      <c r="C22" s="36" t="n">
        <f aca="false">1419+227</f>
        <v>1646</v>
      </c>
      <c r="D22" s="3" t="n">
        <f aca="false">F22+Q22+Z22+I22</f>
        <v>1646</v>
      </c>
      <c r="E22" s="37" t="n">
        <f aca="false">ROUND(F22/0.962,0)</f>
        <v>0</v>
      </c>
      <c r="F22" s="38" t="n">
        <v>0</v>
      </c>
      <c r="G22" s="39" t="n">
        <f aca="false">ROUND(H22/0.984,0)</f>
        <v>0</v>
      </c>
      <c r="H22" s="39" t="n">
        <v>0</v>
      </c>
      <c r="I22" s="40" t="n">
        <v>523</v>
      </c>
      <c r="J22" s="41" t="n">
        <f aca="false">ROUND(K22/0.984,0)</f>
        <v>0</v>
      </c>
      <c r="K22" s="41" t="n">
        <v>0</v>
      </c>
      <c r="L22" s="39" t="n">
        <f aca="false">E22+G22+J22</f>
        <v>0</v>
      </c>
      <c r="M22" s="39" t="n">
        <f aca="false">F22+H22+K22+I22</f>
        <v>523</v>
      </c>
      <c r="N22" s="42" t="n">
        <f aca="false">N21</f>
        <v>1704</v>
      </c>
      <c r="O22" s="15"/>
      <c r="P22" s="43" t="n">
        <f aca="false">ROUND(Q22/0.9691,0)</f>
        <v>387</v>
      </c>
      <c r="Q22" s="44" t="n">
        <v>375</v>
      </c>
      <c r="R22" s="44" t="n">
        <f aca="false">ROUND(S22/0.99,0)</f>
        <v>0</v>
      </c>
      <c r="S22" s="44" t="n">
        <v>0</v>
      </c>
      <c r="T22" s="44" t="n">
        <f aca="false">Q22+S22</f>
        <v>375</v>
      </c>
      <c r="U22" s="46" t="n">
        <f aca="false">U21</f>
        <v>375</v>
      </c>
      <c r="V22" s="15"/>
      <c r="W22" s="47" t="n">
        <f aca="false">ROUND(X22/0.983,0)</f>
        <v>782</v>
      </c>
      <c r="X22" s="48" t="n">
        <f aca="false">ROUND(Y22/0.99,0)</f>
        <v>769</v>
      </c>
      <c r="Y22" s="48" t="n">
        <f aca="false">ROUND(Z22/0.9825,0)</f>
        <v>761</v>
      </c>
      <c r="Z22" s="49" t="n">
        <v>748</v>
      </c>
      <c r="AA22" s="48" t="n">
        <f aca="false">ROUND(AB22/0.9905,0)</f>
        <v>0</v>
      </c>
      <c r="AB22" s="50" t="n">
        <v>0</v>
      </c>
      <c r="AC22" s="48" t="n">
        <f aca="false">W22+AA22</f>
        <v>782</v>
      </c>
      <c r="AD22" s="48" t="n">
        <f aca="false">X22+AB22</f>
        <v>769</v>
      </c>
      <c r="AE22" s="48" t="n">
        <f aca="false">AE21</f>
        <v>769</v>
      </c>
      <c r="AF22" s="48" t="n">
        <f aca="false">Y22</f>
        <v>761</v>
      </c>
      <c r="AG22" s="48" t="n">
        <f aca="false">AG21</f>
        <v>761</v>
      </c>
      <c r="AH22" s="48" t="n">
        <f aca="false">Z22</f>
        <v>748</v>
      </c>
      <c r="AI22" s="51" t="n">
        <f aca="false">AI21</f>
        <v>761</v>
      </c>
      <c r="AJ22" s="11"/>
      <c r="AK22" s="52" t="n">
        <f aca="false">H22+S22+AB22</f>
        <v>0</v>
      </c>
      <c r="AL22" s="53" t="n">
        <f aca="false">AL21</f>
        <v>-747</v>
      </c>
    </row>
    <row r="23" customFormat="false" ht="12.75" hidden="false" customHeight="false" outlineLevel="0" collapsed="false">
      <c r="A23" s="35" t="n">
        <f aca="false">A22+1</f>
        <v>36538</v>
      </c>
      <c r="B23" s="12" t="n">
        <v>1994</v>
      </c>
      <c r="C23" s="36" t="n">
        <f aca="false">1593+255</f>
        <v>1848</v>
      </c>
      <c r="D23" s="3" t="n">
        <f aca="false">F23+Q23+Z23+I23</f>
        <v>1848</v>
      </c>
      <c r="E23" s="37" t="n">
        <f aca="false">ROUND(F23/0.962,0)</f>
        <v>0</v>
      </c>
      <c r="F23" s="38" t="n">
        <v>0</v>
      </c>
      <c r="G23" s="39" t="n">
        <f aca="false">ROUND(H23/0.984,0)</f>
        <v>0</v>
      </c>
      <c r="H23" s="39" t="n">
        <v>0</v>
      </c>
      <c r="I23" s="40" t="n">
        <v>725</v>
      </c>
      <c r="J23" s="41" t="n">
        <f aca="false">ROUND(K23/0.984,0)</f>
        <v>0</v>
      </c>
      <c r="K23" s="41" t="n">
        <v>0</v>
      </c>
      <c r="L23" s="39" t="n">
        <f aca="false">E23+G23+J23</f>
        <v>0</v>
      </c>
      <c r="M23" s="39" t="n">
        <f aca="false">F23+H23+K23+I23</f>
        <v>725</v>
      </c>
      <c r="N23" s="42" t="n">
        <f aca="false">N22</f>
        <v>1704</v>
      </c>
      <c r="O23" s="15"/>
      <c r="P23" s="43" t="n">
        <f aca="false">ROUND(Q23/0.9691,0)</f>
        <v>387</v>
      </c>
      <c r="Q23" s="44" t="n">
        <v>375</v>
      </c>
      <c r="R23" s="44" t="n">
        <f aca="false">ROUND(S23/0.99,0)</f>
        <v>0</v>
      </c>
      <c r="S23" s="44" t="n">
        <v>0</v>
      </c>
      <c r="T23" s="44" t="n">
        <f aca="false">Q23+S23</f>
        <v>375</v>
      </c>
      <c r="U23" s="46" t="n">
        <f aca="false">U22</f>
        <v>375</v>
      </c>
      <c r="V23" s="15"/>
      <c r="W23" s="47" t="n">
        <f aca="false">ROUND(X23/0.983,0)</f>
        <v>782</v>
      </c>
      <c r="X23" s="48" t="n">
        <f aca="false">ROUND(Y23/0.99,0)</f>
        <v>769</v>
      </c>
      <c r="Y23" s="48" t="n">
        <f aca="false">ROUND(Z23/0.9825,0)</f>
        <v>761</v>
      </c>
      <c r="Z23" s="49" t="n">
        <v>748</v>
      </c>
      <c r="AA23" s="48" t="n">
        <f aca="false">ROUND(AB23/0.9905,0)</f>
        <v>0</v>
      </c>
      <c r="AB23" s="50" t="n">
        <v>0</v>
      </c>
      <c r="AC23" s="48" t="n">
        <f aca="false">W23+AA23</f>
        <v>782</v>
      </c>
      <c r="AD23" s="48" t="n">
        <f aca="false">X23+AB23</f>
        <v>769</v>
      </c>
      <c r="AE23" s="48" t="n">
        <f aca="false">AE22</f>
        <v>769</v>
      </c>
      <c r="AF23" s="48" t="n">
        <f aca="false">Y23</f>
        <v>761</v>
      </c>
      <c r="AG23" s="48" t="n">
        <f aca="false">AG22</f>
        <v>761</v>
      </c>
      <c r="AH23" s="48" t="n">
        <f aca="false">Z23</f>
        <v>748</v>
      </c>
      <c r="AI23" s="51" t="n">
        <f aca="false">AI22</f>
        <v>761</v>
      </c>
      <c r="AJ23" s="11"/>
      <c r="AK23" s="52" t="n">
        <f aca="false">H23+S23+AB23</f>
        <v>0</v>
      </c>
      <c r="AL23" s="53" t="n">
        <f aca="false">AL22</f>
        <v>-747</v>
      </c>
    </row>
    <row r="24" customFormat="false" ht="12.75" hidden="false" customHeight="false" outlineLevel="0" collapsed="false">
      <c r="A24" s="35" t="n">
        <f aca="false">A23+1</f>
        <v>36539</v>
      </c>
      <c r="B24" s="12" t="n">
        <v>1925</v>
      </c>
      <c r="C24" s="36" t="n">
        <f aca="false">1472+236</f>
        <v>1708</v>
      </c>
      <c r="D24" s="3" t="n">
        <f aca="false">F24+Q24+Z24+I24</f>
        <v>1708</v>
      </c>
      <c r="E24" s="37" t="n">
        <f aca="false">ROUND(F24/0.962,0)</f>
        <v>0</v>
      </c>
      <c r="F24" s="38" t="n">
        <v>0</v>
      </c>
      <c r="G24" s="39" t="n">
        <f aca="false">ROUND(H24/0.984,0)</f>
        <v>0</v>
      </c>
      <c r="H24" s="39" t="n">
        <v>0</v>
      </c>
      <c r="I24" s="40" t="n">
        <f aca="false">362+223</f>
        <v>585</v>
      </c>
      <c r="J24" s="41" t="n">
        <f aca="false">ROUND(K24/0.984,0)</f>
        <v>0</v>
      </c>
      <c r="K24" s="41" t="n">
        <v>0</v>
      </c>
      <c r="L24" s="39" t="n">
        <f aca="false">E24+G24+J24</f>
        <v>0</v>
      </c>
      <c r="M24" s="39" t="n">
        <f aca="false">F24+H24+K24+I24</f>
        <v>585</v>
      </c>
      <c r="N24" s="42" t="n">
        <f aca="false">N23</f>
        <v>1704</v>
      </c>
      <c r="O24" s="15"/>
      <c r="P24" s="43" t="n">
        <f aca="false">ROUND(Q24/0.9691,0)</f>
        <v>387</v>
      </c>
      <c r="Q24" s="44" t="n">
        <v>375</v>
      </c>
      <c r="R24" s="44" t="n">
        <f aca="false">ROUND(S24/0.99,0)</f>
        <v>0</v>
      </c>
      <c r="S24" s="44" t="n">
        <v>0</v>
      </c>
      <c r="T24" s="44" t="n">
        <f aca="false">Q24+S24</f>
        <v>375</v>
      </c>
      <c r="U24" s="46" t="n">
        <f aca="false">U23</f>
        <v>375</v>
      </c>
      <c r="V24" s="15"/>
      <c r="W24" s="47" t="n">
        <f aca="false">ROUND(X24/0.983,0)</f>
        <v>782</v>
      </c>
      <c r="X24" s="48" t="n">
        <f aca="false">ROUND(Y24/0.99,0)</f>
        <v>769</v>
      </c>
      <c r="Y24" s="48" t="n">
        <f aca="false">ROUND(Z24/0.9825,0)</f>
        <v>761</v>
      </c>
      <c r="Z24" s="49" t="n">
        <v>748</v>
      </c>
      <c r="AA24" s="48" t="n">
        <f aca="false">ROUND(AB24/0.9905,0)</f>
        <v>0</v>
      </c>
      <c r="AB24" s="50" t="n">
        <v>0</v>
      </c>
      <c r="AC24" s="48" t="n">
        <f aca="false">W24+AA24</f>
        <v>782</v>
      </c>
      <c r="AD24" s="48" t="n">
        <f aca="false">X24+AB24</f>
        <v>769</v>
      </c>
      <c r="AE24" s="48" t="n">
        <f aca="false">AE23</f>
        <v>769</v>
      </c>
      <c r="AF24" s="48" t="n">
        <f aca="false">Y24</f>
        <v>761</v>
      </c>
      <c r="AG24" s="48" t="n">
        <f aca="false">AG23</f>
        <v>761</v>
      </c>
      <c r="AH24" s="48" t="n">
        <f aca="false">Z24</f>
        <v>748</v>
      </c>
      <c r="AI24" s="51" t="n">
        <f aca="false">AI23</f>
        <v>761</v>
      </c>
      <c r="AJ24" s="11"/>
      <c r="AK24" s="52" t="n">
        <f aca="false">H24+S24+AB24</f>
        <v>0</v>
      </c>
      <c r="AL24" s="53" t="n">
        <f aca="false">AL23</f>
        <v>-747</v>
      </c>
    </row>
    <row r="25" customFormat="false" ht="12.75" hidden="false" customHeight="false" outlineLevel="0" collapsed="false">
      <c r="A25" s="35" t="n">
        <f aca="false">A24+1</f>
        <v>36540</v>
      </c>
      <c r="B25" s="12" t="n">
        <v>1862</v>
      </c>
      <c r="C25" s="36" t="n">
        <f aca="false">1163+186</f>
        <v>1349</v>
      </c>
      <c r="D25" s="3" t="n">
        <f aca="false">F25+Q25+Z25+I25</f>
        <v>1349</v>
      </c>
      <c r="E25" s="37" t="n">
        <f aca="false">ROUND(F25/0.962,0)</f>
        <v>0</v>
      </c>
      <c r="F25" s="38" t="n">
        <v>0</v>
      </c>
      <c r="G25" s="39" t="n">
        <f aca="false">ROUND(H25/0.984,0)</f>
        <v>0</v>
      </c>
      <c r="H25" s="39" t="n">
        <v>0</v>
      </c>
      <c r="I25" s="40" t="n">
        <f aca="false">362-136</f>
        <v>226</v>
      </c>
      <c r="J25" s="41" t="n">
        <f aca="false">ROUND(K25/0.984,0)</f>
        <v>0</v>
      </c>
      <c r="K25" s="41" t="n">
        <v>0</v>
      </c>
      <c r="L25" s="39" t="n">
        <f aca="false">E25+G25+J25</f>
        <v>0</v>
      </c>
      <c r="M25" s="39" t="n">
        <f aca="false">F25+H25+K25+I25</f>
        <v>226</v>
      </c>
      <c r="N25" s="42" t="n">
        <f aca="false">N24</f>
        <v>1704</v>
      </c>
      <c r="O25" s="15"/>
      <c r="P25" s="43" t="n">
        <f aca="false">ROUND(Q25/0.9691,0)</f>
        <v>387</v>
      </c>
      <c r="Q25" s="44" t="n">
        <v>375</v>
      </c>
      <c r="R25" s="44" t="n">
        <f aca="false">ROUND(S25/0.99,0)</f>
        <v>0</v>
      </c>
      <c r="S25" s="44" t="n">
        <v>0</v>
      </c>
      <c r="T25" s="44" t="n">
        <f aca="false">Q25+S25</f>
        <v>375</v>
      </c>
      <c r="U25" s="46" t="n">
        <f aca="false">U24</f>
        <v>375</v>
      </c>
      <c r="V25" s="15"/>
      <c r="W25" s="47" t="n">
        <f aca="false">ROUND(X25/0.983,0)</f>
        <v>782</v>
      </c>
      <c r="X25" s="48" t="n">
        <f aca="false">ROUND(Y25/0.99,0)</f>
        <v>769</v>
      </c>
      <c r="Y25" s="48" t="n">
        <f aca="false">ROUND(Z25/0.9825,0)</f>
        <v>761</v>
      </c>
      <c r="Z25" s="49" t="n">
        <v>748</v>
      </c>
      <c r="AA25" s="48" t="n">
        <f aca="false">ROUND(AB25/0.9905,0)</f>
        <v>0</v>
      </c>
      <c r="AB25" s="50" t="n">
        <v>0</v>
      </c>
      <c r="AC25" s="48" t="n">
        <f aca="false">W25+AA25</f>
        <v>782</v>
      </c>
      <c r="AD25" s="48" t="n">
        <f aca="false">X25+AB25</f>
        <v>769</v>
      </c>
      <c r="AE25" s="48" t="n">
        <f aca="false">AE24</f>
        <v>769</v>
      </c>
      <c r="AF25" s="48" t="n">
        <f aca="false">Y25</f>
        <v>761</v>
      </c>
      <c r="AG25" s="48" t="n">
        <f aca="false">AG24</f>
        <v>761</v>
      </c>
      <c r="AH25" s="48" t="n">
        <f aca="false">Z25</f>
        <v>748</v>
      </c>
      <c r="AI25" s="51" t="n">
        <f aca="false">AI24</f>
        <v>761</v>
      </c>
      <c r="AJ25" s="11"/>
      <c r="AK25" s="52" t="n">
        <f aca="false">H25+S25+AB25</f>
        <v>0</v>
      </c>
      <c r="AL25" s="53" t="n">
        <f aca="false">AL24</f>
        <v>-747</v>
      </c>
    </row>
    <row r="26" customFormat="false" ht="12.75" hidden="false" customHeight="false" outlineLevel="0" collapsed="false">
      <c r="A26" s="35" t="n">
        <f aca="false">A25+1</f>
        <v>36541</v>
      </c>
      <c r="B26" s="12" t="n">
        <v>1932</v>
      </c>
      <c r="C26" s="36" t="n">
        <f aca="false">1212+194</f>
        <v>1406</v>
      </c>
      <c r="D26" s="3" t="n">
        <f aca="false">F26+Q26+Z26+I26</f>
        <v>1406</v>
      </c>
      <c r="E26" s="37" t="n">
        <f aca="false">ROUND(F26/0.962,0)</f>
        <v>0</v>
      </c>
      <c r="F26" s="38" t="n">
        <v>0</v>
      </c>
      <c r="G26" s="39" t="n">
        <f aca="false">ROUND(H26/0.984,0)</f>
        <v>0</v>
      </c>
      <c r="H26" s="39" t="n">
        <v>0</v>
      </c>
      <c r="I26" s="40" t="n">
        <f aca="false">362-79</f>
        <v>283</v>
      </c>
      <c r="J26" s="41" t="n">
        <f aca="false">ROUND(K26/0.984,0)</f>
        <v>0</v>
      </c>
      <c r="K26" s="41" t="n">
        <v>0</v>
      </c>
      <c r="L26" s="39" t="n">
        <f aca="false">E26+G26+J26</f>
        <v>0</v>
      </c>
      <c r="M26" s="39" t="n">
        <f aca="false">F26+H26+K26+I26</f>
        <v>283</v>
      </c>
      <c r="N26" s="42" t="n">
        <f aca="false">N25</f>
        <v>1704</v>
      </c>
      <c r="O26" s="15"/>
      <c r="P26" s="43" t="n">
        <f aca="false">ROUND(Q26/0.9691,0)</f>
        <v>387</v>
      </c>
      <c r="Q26" s="44" t="n">
        <v>375</v>
      </c>
      <c r="R26" s="44" t="n">
        <f aca="false">ROUND(S26/0.99,0)</f>
        <v>0</v>
      </c>
      <c r="S26" s="44" t="n">
        <v>0</v>
      </c>
      <c r="T26" s="44" t="n">
        <f aca="false">Q26+S26</f>
        <v>375</v>
      </c>
      <c r="U26" s="46" t="n">
        <f aca="false">U25</f>
        <v>375</v>
      </c>
      <c r="V26" s="15"/>
      <c r="W26" s="47" t="n">
        <f aca="false">ROUND(X26/0.983,0)</f>
        <v>782</v>
      </c>
      <c r="X26" s="48" t="n">
        <f aca="false">ROUND(Y26/0.99,0)</f>
        <v>769</v>
      </c>
      <c r="Y26" s="48" t="n">
        <f aca="false">ROUND(Z26/0.9825,0)</f>
        <v>761</v>
      </c>
      <c r="Z26" s="49" t="n">
        <v>748</v>
      </c>
      <c r="AA26" s="48" t="n">
        <f aca="false">ROUND(AB26/0.9905,0)</f>
        <v>0</v>
      </c>
      <c r="AB26" s="50" t="n">
        <v>0</v>
      </c>
      <c r="AC26" s="48" t="n">
        <f aca="false">W26+AA26</f>
        <v>782</v>
      </c>
      <c r="AD26" s="48" t="n">
        <f aca="false">X26+AB26</f>
        <v>769</v>
      </c>
      <c r="AE26" s="48" t="n">
        <f aca="false">AE25</f>
        <v>769</v>
      </c>
      <c r="AF26" s="48" t="n">
        <f aca="false">Y26</f>
        <v>761</v>
      </c>
      <c r="AG26" s="48" t="n">
        <f aca="false">AG25</f>
        <v>761</v>
      </c>
      <c r="AH26" s="48" t="n">
        <f aca="false">Z26</f>
        <v>748</v>
      </c>
      <c r="AI26" s="51" t="n">
        <f aca="false">AI25</f>
        <v>761</v>
      </c>
      <c r="AJ26" s="11"/>
      <c r="AK26" s="52" t="n">
        <f aca="false">H26+S26+AB26</f>
        <v>0</v>
      </c>
      <c r="AL26" s="53" t="n">
        <f aca="false">AL25</f>
        <v>-747</v>
      </c>
    </row>
    <row r="27" customFormat="false" ht="12.75" hidden="false" customHeight="false" outlineLevel="0" collapsed="false">
      <c r="A27" s="35" t="n">
        <f aca="false">A26+1</f>
        <v>36542</v>
      </c>
      <c r="B27" s="12" t="n">
        <v>1994</v>
      </c>
      <c r="C27" s="36" t="n">
        <f aca="false">1336+214</f>
        <v>1550</v>
      </c>
      <c r="D27" s="3" t="n">
        <f aca="false">F27+Q27+Z27+I27</f>
        <v>1550</v>
      </c>
      <c r="E27" s="37" t="n">
        <f aca="false">ROUND(F27/0.962,0)</f>
        <v>0</v>
      </c>
      <c r="F27" s="38" t="n">
        <v>0</v>
      </c>
      <c r="G27" s="39" t="n">
        <f aca="false">ROUND(H27/0.984,0)</f>
        <v>0</v>
      </c>
      <c r="H27" s="39" t="n">
        <v>0</v>
      </c>
      <c r="I27" s="40" t="n">
        <f aca="false">362+65</f>
        <v>427</v>
      </c>
      <c r="J27" s="41" t="n">
        <f aca="false">ROUND(K27/0.984,0)</f>
        <v>0</v>
      </c>
      <c r="K27" s="41" t="n">
        <v>0</v>
      </c>
      <c r="L27" s="39" t="n">
        <f aca="false">E27+G27+J27</f>
        <v>0</v>
      </c>
      <c r="M27" s="39" t="n">
        <f aca="false">F27+H27+K27+I27</f>
        <v>427</v>
      </c>
      <c r="N27" s="42" t="n">
        <f aca="false">N26</f>
        <v>1704</v>
      </c>
      <c r="O27" s="15"/>
      <c r="P27" s="43" t="n">
        <f aca="false">ROUND(Q27/0.9691,0)</f>
        <v>387</v>
      </c>
      <c r="Q27" s="44" t="n">
        <v>375</v>
      </c>
      <c r="R27" s="44" t="n">
        <f aca="false">ROUND(S27/0.99,0)</f>
        <v>0</v>
      </c>
      <c r="S27" s="44" t="n">
        <v>0</v>
      </c>
      <c r="T27" s="44" t="n">
        <f aca="false">Q27+S27</f>
        <v>375</v>
      </c>
      <c r="U27" s="46" t="n">
        <f aca="false">U26</f>
        <v>375</v>
      </c>
      <c r="V27" s="15"/>
      <c r="W27" s="47" t="n">
        <f aca="false">ROUND(X27/0.983,0)</f>
        <v>782</v>
      </c>
      <c r="X27" s="48" t="n">
        <f aca="false">ROUND(Y27/0.99,0)</f>
        <v>769</v>
      </c>
      <c r="Y27" s="48" t="n">
        <f aca="false">ROUND(Z27/0.9825,0)</f>
        <v>761</v>
      </c>
      <c r="Z27" s="49" t="n">
        <v>748</v>
      </c>
      <c r="AA27" s="48" t="n">
        <f aca="false">ROUND(AB27/0.9905,0)</f>
        <v>0</v>
      </c>
      <c r="AB27" s="50" t="n">
        <v>0</v>
      </c>
      <c r="AC27" s="48" t="n">
        <f aca="false">W27+AA27</f>
        <v>782</v>
      </c>
      <c r="AD27" s="48" t="n">
        <f aca="false">X27+AB27</f>
        <v>769</v>
      </c>
      <c r="AE27" s="48" t="n">
        <f aca="false">AE26</f>
        <v>769</v>
      </c>
      <c r="AF27" s="48" t="n">
        <f aca="false">Y27</f>
        <v>761</v>
      </c>
      <c r="AG27" s="48" t="n">
        <f aca="false">AG26</f>
        <v>761</v>
      </c>
      <c r="AH27" s="48" t="n">
        <f aca="false">Z27</f>
        <v>748</v>
      </c>
      <c r="AI27" s="51" t="n">
        <f aca="false">AI26</f>
        <v>761</v>
      </c>
      <c r="AJ27" s="11"/>
      <c r="AK27" s="52" t="n">
        <f aca="false">H27+S27+AB27</f>
        <v>0</v>
      </c>
      <c r="AL27" s="53" t="n">
        <f aca="false">AL26</f>
        <v>-747</v>
      </c>
    </row>
    <row r="28" customFormat="false" ht="12.75" hidden="false" customHeight="false" outlineLevel="0" collapsed="false">
      <c r="A28" s="35" t="n">
        <f aca="false">A27+1</f>
        <v>36543</v>
      </c>
      <c r="B28" s="12" t="n">
        <v>1994</v>
      </c>
      <c r="C28" s="36" t="n">
        <f aca="false">1559+250</f>
        <v>1809</v>
      </c>
      <c r="D28" s="3" t="n">
        <f aca="false">F28+Q28+Z28+I28</f>
        <v>1809</v>
      </c>
      <c r="E28" s="37" t="n">
        <f aca="false">ROUND(F28/0.962,0)</f>
        <v>0</v>
      </c>
      <c r="F28" s="38" t="n">
        <v>0</v>
      </c>
      <c r="G28" s="39" t="n">
        <f aca="false">ROUND(H28/0.984,0)</f>
        <v>0</v>
      </c>
      <c r="H28" s="39" t="n">
        <v>0</v>
      </c>
      <c r="I28" s="40" t="n">
        <f aca="false">362+324</f>
        <v>686</v>
      </c>
      <c r="J28" s="41" t="n">
        <f aca="false">ROUND(K28/0.984,0)</f>
        <v>0</v>
      </c>
      <c r="K28" s="41" t="n">
        <v>0</v>
      </c>
      <c r="L28" s="39" t="n">
        <f aca="false">E28+G28+J28</f>
        <v>0</v>
      </c>
      <c r="M28" s="39" t="n">
        <f aca="false">F28+H28+K28+I28</f>
        <v>686</v>
      </c>
      <c r="N28" s="42" t="n">
        <f aca="false">N27</f>
        <v>1704</v>
      </c>
      <c r="O28" s="15"/>
      <c r="P28" s="43" t="n">
        <f aca="false">ROUND(Q28/0.9691,0)</f>
        <v>387</v>
      </c>
      <c r="Q28" s="44" t="n">
        <v>375</v>
      </c>
      <c r="R28" s="44" t="n">
        <f aca="false">ROUND(S28/0.99,0)</f>
        <v>0</v>
      </c>
      <c r="S28" s="44" t="n">
        <v>0</v>
      </c>
      <c r="T28" s="44" t="n">
        <f aca="false">Q28+S28</f>
        <v>375</v>
      </c>
      <c r="U28" s="46" t="n">
        <f aca="false">U27</f>
        <v>375</v>
      </c>
      <c r="V28" s="15"/>
      <c r="W28" s="47" t="n">
        <f aca="false">ROUND(X28/0.983,0)</f>
        <v>782</v>
      </c>
      <c r="X28" s="48" t="n">
        <f aca="false">ROUND(Y28/0.99,0)</f>
        <v>769</v>
      </c>
      <c r="Y28" s="48" t="n">
        <f aca="false">ROUND(Z28/0.9825,0)</f>
        <v>761</v>
      </c>
      <c r="Z28" s="49" t="n">
        <v>748</v>
      </c>
      <c r="AA28" s="48" t="n">
        <f aca="false">ROUND(AB28/0.9905,0)</f>
        <v>0</v>
      </c>
      <c r="AB28" s="50" t="n">
        <v>0</v>
      </c>
      <c r="AC28" s="48" t="n">
        <f aca="false">W28+AA28</f>
        <v>782</v>
      </c>
      <c r="AD28" s="48" t="n">
        <f aca="false">X28+AB28</f>
        <v>769</v>
      </c>
      <c r="AE28" s="48" t="n">
        <f aca="false">AE27</f>
        <v>769</v>
      </c>
      <c r="AF28" s="48" t="n">
        <f aca="false">Y28</f>
        <v>761</v>
      </c>
      <c r="AG28" s="48" t="n">
        <f aca="false">AG27</f>
        <v>761</v>
      </c>
      <c r="AH28" s="48" t="n">
        <f aca="false">Z28</f>
        <v>748</v>
      </c>
      <c r="AI28" s="51" t="n">
        <f aca="false">AI27</f>
        <v>761</v>
      </c>
      <c r="AJ28" s="11"/>
      <c r="AK28" s="52" t="n">
        <f aca="false">H28+S28+AB28</f>
        <v>0</v>
      </c>
      <c r="AL28" s="53" t="n">
        <f aca="false">AL27</f>
        <v>-747</v>
      </c>
    </row>
    <row r="29" customFormat="false" ht="12.75" hidden="false" customHeight="false" outlineLevel="0" collapsed="false">
      <c r="A29" s="35" t="n">
        <f aca="false">A28+1</f>
        <v>36544</v>
      </c>
      <c r="B29" s="12" t="n">
        <v>1994</v>
      </c>
      <c r="C29" s="36" t="n">
        <f aca="false">1606+257</f>
        <v>1863</v>
      </c>
      <c r="D29" s="3" t="n">
        <f aca="false">F29+Q29+Z29+I29</f>
        <v>1863</v>
      </c>
      <c r="E29" s="37" t="n">
        <f aca="false">ROUND(F29/0.962,0)</f>
        <v>0</v>
      </c>
      <c r="F29" s="38" t="n">
        <v>0</v>
      </c>
      <c r="G29" s="39" t="n">
        <f aca="false">ROUND(H29/0.984,0)</f>
        <v>0</v>
      </c>
      <c r="H29" s="39" t="n">
        <v>0</v>
      </c>
      <c r="I29" s="40" t="n">
        <f aca="false">362+378</f>
        <v>740</v>
      </c>
      <c r="J29" s="41" t="n">
        <f aca="false">ROUND(K29/0.984,0)</f>
        <v>0</v>
      </c>
      <c r="K29" s="41" t="n">
        <v>0</v>
      </c>
      <c r="L29" s="39" t="n">
        <f aca="false">E29+G29+J29</f>
        <v>0</v>
      </c>
      <c r="M29" s="39" t="n">
        <f aca="false">F29+H29+K29+I29</f>
        <v>740</v>
      </c>
      <c r="N29" s="42" t="n">
        <f aca="false">N28</f>
        <v>1704</v>
      </c>
      <c r="O29" s="15"/>
      <c r="P29" s="43" t="n">
        <f aca="false">ROUND(Q29/0.9691,0)</f>
        <v>387</v>
      </c>
      <c r="Q29" s="44" t="n">
        <v>375</v>
      </c>
      <c r="R29" s="44" t="n">
        <f aca="false">ROUND(S29/0.99,0)</f>
        <v>0</v>
      </c>
      <c r="S29" s="44" t="n">
        <v>0</v>
      </c>
      <c r="T29" s="44" t="n">
        <f aca="false">Q29+S29</f>
        <v>375</v>
      </c>
      <c r="U29" s="46" t="n">
        <f aca="false">U28</f>
        <v>375</v>
      </c>
      <c r="V29" s="15"/>
      <c r="W29" s="47" t="n">
        <f aca="false">ROUND(X29/0.983,0)</f>
        <v>782</v>
      </c>
      <c r="X29" s="48" t="n">
        <f aca="false">ROUND(Y29/0.99,0)</f>
        <v>769</v>
      </c>
      <c r="Y29" s="48" t="n">
        <f aca="false">ROUND(Z29/0.9825,0)</f>
        <v>761</v>
      </c>
      <c r="Z29" s="49" t="n">
        <v>748</v>
      </c>
      <c r="AA29" s="48" t="n">
        <f aca="false">ROUND(AB29/0.9905,0)</f>
        <v>0</v>
      </c>
      <c r="AB29" s="50" t="n">
        <v>0</v>
      </c>
      <c r="AC29" s="48" t="n">
        <f aca="false">W29+AA29</f>
        <v>782</v>
      </c>
      <c r="AD29" s="48" t="n">
        <f aca="false">X29+AB29</f>
        <v>769</v>
      </c>
      <c r="AE29" s="48" t="n">
        <f aca="false">AE28</f>
        <v>769</v>
      </c>
      <c r="AF29" s="48" t="n">
        <f aca="false">Y29</f>
        <v>761</v>
      </c>
      <c r="AG29" s="48" t="n">
        <f aca="false">AG28</f>
        <v>761</v>
      </c>
      <c r="AH29" s="48" t="n">
        <f aca="false">Z29</f>
        <v>748</v>
      </c>
      <c r="AI29" s="51" t="n">
        <f aca="false">AI28</f>
        <v>761</v>
      </c>
      <c r="AJ29" s="11"/>
      <c r="AK29" s="52" t="n">
        <f aca="false">H29+S29+AB29</f>
        <v>0</v>
      </c>
      <c r="AL29" s="53" t="n">
        <f aca="false">AL28</f>
        <v>-747</v>
      </c>
    </row>
    <row r="30" customFormat="false" ht="12.75" hidden="false" customHeight="false" outlineLevel="0" collapsed="false">
      <c r="A30" s="55" t="n">
        <f aca="false">A29+1</f>
        <v>36545</v>
      </c>
      <c r="B30" s="12" t="n">
        <v>1994</v>
      </c>
      <c r="C30" s="36" t="n">
        <f aca="false">1888+303</f>
        <v>2191</v>
      </c>
      <c r="D30" s="3" t="n">
        <f aca="false">F30+Q30+Z30+I30</f>
        <v>2191</v>
      </c>
      <c r="E30" s="37" t="n">
        <f aca="false">ROUND(F30/0.962,0)</f>
        <v>0</v>
      </c>
      <c r="F30" s="38" t="n">
        <v>0</v>
      </c>
      <c r="G30" s="39" t="n">
        <f aca="false">ROUND(H30/0.984,0)</f>
        <v>0</v>
      </c>
      <c r="H30" s="39" t="n">
        <v>0</v>
      </c>
      <c r="I30" s="40" t="n">
        <f aca="false">362+706</f>
        <v>1068</v>
      </c>
      <c r="J30" s="41" t="n">
        <f aca="false">ROUND(K30/0.984,0)</f>
        <v>0</v>
      </c>
      <c r="K30" s="41" t="n">
        <v>0</v>
      </c>
      <c r="L30" s="39" t="n">
        <f aca="false">E30+G30+J30</f>
        <v>0</v>
      </c>
      <c r="M30" s="39" t="n">
        <f aca="false">F30+H30+K30+I30</f>
        <v>1068</v>
      </c>
      <c r="N30" s="42" t="n">
        <f aca="false">N29</f>
        <v>1704</v>
      </c>
      <c r="O30" s="15"/>
      <c r="P30" s="43" t="n">
        <f aca="false">ROUND(Q30/0.9691,0)</f>
        <v>387</v>
      </c>
      <c r="Q30" s="44" t="n">
        <v>375</v>
      </c>
      <c r="R30" s="44" t="n">
        <f aca="false">ROUND(S30/0.99,0)</f>
        <v>0</v>
      </c>
      <c r="S30" s="44" t="n">
        <v>0</v>
      </c>
      <c r="T30" s="44" t="n">
        <f aca="false">Q30+S30</f>
        <v>375</v>
      </c>
      <c r="U30" s="46" t="n">
        <f aca="false">U29</f>
        <v>375</v>
      </c>
      <c r="V30" s="15"/>
      <c r="W30" s="47" t="n">
        <f aca="false">ROUND(X30/0.983,0)</f>
        <v>782</v>
      </c>
      <c r="X30" s="48" t="n">
        <f aca="false">ROUND(Y30/0.99,0)</f>
        <v>769</v>
      </c>
      <c r="Y30" s="48" t="n">
        <f aca="false">ROUND(Z30/0.9825,0)</f>
        <v>761</v>
      </c>
      <c r="Z30" s="49" t="n">
        <v>748</v>
      </c>
      <c r="AA30" s="48" t="n">
        <f aca="false">ROUND(AB30/0.9905,0)</f>
        <v>0</v>
      </c>
      <c r="AB30" s="50" t="n">
        <v>0</v>
      </c>
      <c r="AC30" s="48" t="n">
        <f aca="false">W30+AA30</f>
        <v>782</v>
      </c>
      <c r="AD30" s="48" t="n">
        <f aca="false">X30+AB30</f>
        <v>769</v>
      </c>
      <c r="AE30" s="48" t="n">
        <f aca="false">AE29</f>
        <v>769</v>
      </c>
      <c r="AF30" s="48" t="n">
        <f aca="false">Y30</f>
        <v>761</v>
      </c>
      <c r="AG30" s="48" t="n">
        <f aca="false">AG29</f>
        <v>761</v>
      </c>
      <c r="AH30" s="48" t="n">
        <f aca="false">Z30</f>
        <v>748</v>
      </c>
      <c r="AI30" s="51" t="n">
        <f aca="false">AI29</f>
        <v>761</v>
      </c>
      <c r="AJ30" s="11"/>
      <c r="AK30" s="52" t="n">
        <f aca="false">H30+S30+AB30</f>
        <v>0</v>
      </c>
      <c r="AL30" s="53" t="n">
        <f aca="false">AL29</f>
        <v>-747</v>
      </c>
    </row>
    <row r="31" customFormat="false" ht="12.75" hidden="false" customHeight="false" outlineLevel="0" collapsed="false">
      <c r="A31" s="35" t="n">
        <f aca="false">A30+1</f>
        <v>36546</v>
      </c>
      <c r="B31" s="12" t="n">
        <v>1925</v>
      </c>
      <c r="C31" s="36" t="n">
        <f aca="false">1869+299</f>
        <v>2168</v>
      </c>
      <c r="D31" s="3" t="n">
        <f aca="false">F31+Q31+Z31+I31</f>
        <v>2168</v>
      </c>
      <c r="E31" s="37" t="n">
        <f aca="false">ROUND(F31/0.962,0)</f>
        <v>0</v>
      </c>
      <c r="F31" s="38" t="n">
        <v>0</v>
      </c>
      <c r="G31" s="39" t="n">
        <f aca="false">ROUND(H31/0.984,0)</f>
        <v>0</v>
      </c>
      <c r="H31" s="39" t="n">
        <v>0</v>
      </c>
      <c r="I31" s="40" t="n">
        <f aca="false">362+683</f>
        <v>1045</v>
      </c>
      <c r="J31" s="41" t="n">
        <f aca="false">ROUND(K31/0.984,0)</f>
        <v>0</v>
      </c>
      <c r="K31" s="41" t="n">
        <v>0</v>
      </c>
      <c r="L31" s="39" t="n">
        <f aca="false">E31+G31+J31</f>
        <v>0</v>
      </c>
      <c r="M31" s="39" t="n">
        <f aca="false">F31+H31+K31+I31</f>
        <v>1045</v>
      </c>
      <c r="N31" s="42" t="n">
        <f aca="false">N30</f>
        <v>1704</v>
      </c>
      <c r="O31" s="15"/>
      <c r="P31" s="43" t="n">
        <f aca="false">ROUND(Q31/0.9691,0)</f>
        <v>387</v>
      </c>
      <c r="Q31" s="44" t="n">
        <v>375</v>
      </c>
      <c r="R31" s="44" t="n">
        <f aca="false">ROUND(S31/0.99,0)</f>
        <v>0</v>
      </c>
      <c r="S31" s="44" t="n">
        <v>0</v>
      </c>
      <c r="T31" s="44" t="n">
        <f aca="false">Q31+S31</f>
        <v>375</v>
      </c>
      <c r="U31" s="46" t="n">
        <f aca="false">U30</f>
        <v>375</v>
      </c>
      <c r="V31" s="15"/>
      <c r="W31" s="47" t="n">
        <f aca="false">ROUND(X31/0.983,0)</f>
        <v>782</v>
      </c>
      <c r="X31" s="48" t="n">
        <f aca="false">ROUND(Y31/0.99,0)</f>
        <v>769</v>
      </c>
      <c r="Y31" s="48" t="n">
        <f aca="false">ROUND(Z31/0.9825,0)</f>
        <v>761</v>
      </c>
      <c r="Z31" s="49" t="n">
        <v>748</v>
      </c>
      <c r="AA31" s="48" t="n">
        <f aca="false">ROUND(AB31/0.9905,0)</f>
        <v>0</v>
      </c>
      <c r="AB31" s="50" t="n">
        <v>0</v>
      </c>
      <c r="AC31" s="48" t="n">
        <f aca="false">W31+AA31</f>
        <v>782</v>
      </c>
      <c r="AD31" s="48" t="n">
        <f aca="false">X31+AB31</f>
        <v>769</v>
      </c>
      <c r="AE31" s="48" t="n">
        <f aca="false">AE30</f>
        <v>769</v>
      </c>
      <c r="AF31" s="48" t="n">
        <f aca="false">Y31</f>
        <v>761</v>
      </c>
      <c r="AG31" s="48" t="n">
        <f aca="false">AG30</f>
        <v>761</v>
      </c>
      <c r="AH31" s="48" t="n">
        <f aca="false">Z31</f>
        <v>748</v>
      </c>
      <c r="AI31" s="51" t="n">
        <f aca="false">AI30</f>
        <v>761</v>
      </c>
      <c r="AJ31" s="11"/>
      <c r="AK31" s="52" t="n">
        <f aca="false">H31+S31+AB31</f>
        <v>0</v>
      </c>
      <c r="AL31" s="53" t="n">
        <f aca="false">AL30</f>
        <v>-747</v>
      </c>
    </row>
    <row r="32" customFormat="false" ht="12.75" hidden="false" customHeight="false" outlineLevel="0" collapsed="false">
      <c r="A32" s="35" t="n">
        <f aca="false">A31+1</f>
        <v>36547</v>
      </c>
      <c r="B32" s="12" t="n">
        <v>1862</v>
      </c>
      <c r="C32" s="36" t="n">
        <f aca="false">1647+264</f>
        <v>1911</v>
      </c>
      <c r="D32" s="3" t="n">
        <f aca="false">F32+Q32+Z32+I32</f>
        <v>1911</v>
      </c>
      <c r="E32" s="37" t="n">
        <f aca="false">ROUND(F32/0.962,0)</f>
        <v>0</v>
      </c>
      <c r="F32" s="38" t="n">
        <v>0</v>
      </c>
      <c r="G32" s="39" t="n">
        <f aca="false">ROUND(H32/0.984,0)</f>
        <v>0</v>
      </c>
      <c r="H32" s="39" t="n">
        <v>0</v>
      </c>
      <c r="I32" s="40" t="n">
        <f aca="false">362+426</f>
        <v>788</v>
      </c>
      <c r="J32" s="41" t="n">
        <f aca="false">ROUND(K32/0.984,0)</f>
        <v>0</v>
      </c>
      <c r="K32" s="41" t="n">
        <v>0</v>
      </c>
      <c r="L32" s="39" t="n">
        <f aca="false">E32+G32+J32</f>
        <v>0</v>
      </c>
      <c r="M32" s="39" t="n">
        <f aca="false">F32+H32+K32+I32</f>
        <v>788</v>
      </c>
      <c r="N32" s="42" t="n">
        <f aca="false">N31</f>
        <v>1704</v>
      </c>
      <c r="O32" s="15"/>
      <c r="P32" s="43" t="n">
        <f aca="false">ROUND(Q32/0.9691,0)</f>
        <v>387</v>
      </c>
      <c r="Q32" s="44" t="n">
        <v>375</v>
      </c>
      <c r="R32" s="44" t="n">
        <f aca="false">ROUND(S32/0.99,0)</f>
        <v>0</v>
      </c>
      <c r="S32" s="44" t="n">
        <v>0</v>
      </c>
      <c r="T32" s="44" t="n">
        <f aca="false">Q32+S32</f>
        <v>375</v>
      </c>
      <c r="U32" s="46" t="n">
        <f aca="false">U31</f>
        <v>375</v>
      </c>
      <c r="V32" s="15"/>
      <c r="W32" s="47" t="n">
        <f aca="false">ROUND(X32/0.983,0)</f>
        <v>782</v>
      </c>
      <c r="X32" s="48" t="n">
        <f aca="false">ROUND(Y32/0.99,0)</f>
        <v>769</v>
      </c>
      <c r="Y32" s="48" t="n">
        <f aca="false">ROUND(Z32/0.9825,0)</f>
        <v>761</v>
      </c>
      <c r="Z32" s="49" t="n">
        <v>748</v>
      </c>
      <c r="AA32" s="48" t="n">
        <f aca="false">ROUND(AB32/0.9905,0)</f>
        <v>0</v>
      </c>
      <c r="AB32" s="50" t="n">
        <v>0</v>
      </c>
      <c r="AC32" s="48" t="n">
        <f aca="false">W32+AA32</f>
        <v>782</v>
      </c>
      <c r="AD32" s="48" t="n">
        <f aca="false">X32+AB32</f>
        <v>769</v>
      </c>
      <c r="AE32" s="48" t="n">
        <f aca="false">AE31</f>
        <v>769</v>
      </c>
      <c r="AF32" s="48" t="n">
        <f aca="false">Y32</f>
        <v>761</v>
      </c>
      <c r="AG32" s="48" t="n">
        <f aca="false">AG31</f>
        <v>761</v>
      </c>
      <c r="AH32" s="48" t="n">
        <f aca="false">Z32</f>
        <v>748</v>
      </c>
      <c r="AI32" s="51" t="n">
        <f aca="false">AI31</f>
        <v>761</v>
      </c>
      <c r="AJ32" s="11"/>
      <c r="AK32" s="52" t="n">
        <f aca="false">H32+S32+AB32</f>
        <v>0</v>
      </c>
      <c r="AL32" s="53" t="n">
        <f aca="false">AL31</f>
        <v>-747</v>
      </c>
    </row>
    <row r="33" customFormat="false" ht="12.75" hidden="false" customHeight="false" outlineLevel="0" collapsed="false">
      <c r="A33" s="35" t="n">
        <f aca="false">A32+1</f>
        <v>36548</v>
      </c>
      <c r="B33" s="12" t="n">
        <v>1932</v>
      </c>
      <c r="C33" s="36" t="n">
        <f aca="false">1688+270</f>
        <v>1958</v>
      </c>
      <c r="D33" s="3" t="n">
        <f aca="false">F33+Q33+Z33+I33</f>
        <v>1958</v>
      </c>
      <c r="E33" s="37" t="n">
        <f aca="false">ROUND(F33/0.962,0)</f>
        <v>0</v>
      </c>
      <c r="F33" s="38" t="n">
        <v>0</v>
      </c>
      <c r="G33" s="39" t="n">
        <f aca="false">ROUND(H33/0.984,0)</f>
        <v>0</v>
      </c>
      <c r="H33" s="39" t="n">
        <v>0</v>
      </c>
      <c r="I33" s="40" t="n">
        <f aca="false">362+473</f>
        <v>835</v>
      </c>
      <c r="J33" s="41" t="n">
        <f aca="false">ROUND(K33/0.984,0)</f>
        <v>0</v>
      </c>
      <c r="K33" s="41" t="n">
        <v>0</v>
      </c>
      <c r="L33" s="39" t="n">
        <f aca="false">E33+G33+J33</f>
        <v>0</v>
      </c>
      <c r="M33" s="39" t="n">
        <f aca="false">F33+H33+K33+I33</f>
        <v>835</v>
      </c>
      <c r="N33" s="42" t="n">
        <f aca="false">N32</f>
        <v>1704</v>
      </c>
      <c r="O33" s="15"/>
      <c r="P33" s="43" t="n">
        <f aca="false">ROUND(Q33/0.9691,0)</f>
        <v>387</v>
      </c>
      <c r="Q33" s="44" t="n">
        <v>375</v>
      </c>
      <c r="R33" s="44" t="n">
        <f aca="false">ROUND(S33/0.99,0)</f>
        <v>0</v>
      </c>
      <c r="S33" s="44" t="n">
        <v>0</v>
      </c>
      <c r="T33" s="44" t="n">
        <f aca="false">Q33+S33</f>
        <v>375</v>
      </c>
      <c r="U33" s="46" t="n">
        <f aca="false">U32</f>
        <v>375</v>
      </c>
      <c r="V33" s="15"/>
      <c r="W33" s="47" t="n">
        <f aca="false">ROUND(X33/0.983,0)</f>
        <v>782</v>
      </c>
      <c r="X33" s="48" t="n">
        <f aca="false">ROUND(Y33/0.99,0)</f>
        <v>769</v>
      </c>
      <c r="Y33" s="48" t="n">
        <f aca="false">ROUND(Z33/0.9825,0)</f>
        <v>761</v>
      </c>
      <c r="Z33" s="49" t="n">
        <v>748</v>
      </c>
      <c r="AA33" s="48" t="n">
        <f aca="false">ROUND(AB33/0.9905,0)</f>
        <v>0</v>
      </c>
      <c r="AB33" s="50" t="n">
        <v>0</v>
      </c>
      <c r="AC33" s="48" t="n">
        <f aca="false">W33+AA33</f>
        <v>782</v>
      </c>
      <c r="AD33" s="48" t="n">
        <f aca="false">X33+AB33</f>
        <v>769</v>
      </c>
      <c r="AE33" s="48" t="n">
        <f aca="false">AE32</f>
        <v>769</v>
      </c>
      <c r="AF33" s="48" t="n">
        <f aca="false">Y33</f>
        <v>761</v>
      </c>
      <c r="AG33" s="48" t="n">
        <f aca="false">AG32</f>
        <v>761</v>
      </c>
      <c r="AH33" s="48" t="n">
        <f aca="false">Z33</f>
        <v>748</v>
      </c>
      <c r="AI33" s="51" t="n">
        <f aca="false">AI32</f>
        <v>761</v>
      </c>
      <c r="AJ33" s="11"/>
      <c r="AK33" s="52" t="n">
        <f aca="false">H33+S33+AB33</f>
        <v>0</v>
      </c>
      <c r="AL33" s="53" t="n">
        <f aca="false">AL32</f>
        <v>-747</v>
      </c>
    </row>
    <row r="34" customFormat="false" ht="12.75" hidden="false" customHeight="false" outlineLevel="0" collapsed="false">
      <c r="A34" s="35" t="n">
        <f aca="false">A33+1</f>
        <v>36549</v>
      </c>
      <c r="B34" s="12" t="n">
        <v>1994</v>
      </c>
      <c r="C34" s="36" t="n">
        <f aca="false">1824+292</f>
        <v>2116</v>
      </c>
      <c r="D34" s="3" t="n">
        <f aca="false">F34+Q34+Z34+I34</f>
        <v>2116</v>
      </c>
      <c r="E34" s="37" t="n">
        <f aca="false">ROUND(F34/0.962,0)</f>
        <v>0</v>
      </c>
      <c r="F34" s="38" t="n">
        <v>0</v>
      </c>
      <c r="G34" s="39" t="n">
        <f aca="false">ROUND(H34/0.984,0)</f>
        <v>0</v>
      </c>
      <c r="H34" s="39" t="n">
        <v>0</v>
      </c>
      <c r="I34" s="40" t="n">
        <f aca="false">362+631</f>
        <v>993</v>
      </c>
      <c r="J34" s="41" t="n">
        <f aca="false">ROUND(K34/0.984,0)</f>
        <v>0</v>
      </c>
      <c r="K34" s="41" t="n">
        <v>0</v>
      </c>
      <c r="L34" s="39" t="n">
        <f aca="false">E34+G34+J34</f>
        <v>0</v>
      </c>
      <c r="M34" s="39" t="n">
        <f aca="false">F34+H34+K34+I34</f>
        <v>993</v>
      </c>
      <c r="N34" s="42" t="n">
        <f aca="false">N33</f>
        <v>1704</v>
      </c>
      <c r="O34" s="15"/>
      <c r="P34" s="43" t="n">
        <f aca="false">ROUND(Q34/0.9691,0)</f>
        <v>387</v>
      </c>
      <c r="Q34" s="44" t="n">
        <v>375</v>
      </c>
      <c r="R34" s="44" t="n">
        <f aca="false">ROUND(S34/0.99,0)</f>
        <v>0</v>
      </c>
      <c r="S34" s="44" t="n">
        <v>0</v>
      </c>
      <c r="T34" s="44" t="n">
        <f aca="false">Q34+S34</f>
        <v>375</v>
      </c>
      <c r="U34" s="46" t="n">
        <f aca="false">U33</f>
        <v>375</v>
      </c>
      <c r="V34" s="15"/>
      <c r="W34" s="47" t="n">
        <f aca="false">ROUND(X34/0.983,0)</f>
        <v>782</v>
      </c>
      <c r="X34" s="48" t="n">
        <f aca="false">ROUND(Y34/0.99,0)</f>
        <v>769</v>
      </c>
      <c r="Y34" s="48" t="n">
        <f aca="false">ROUND(Z34/0.9825,0)</f>
        <v>761</v>
      </c>
      <c r="Z34" s="49" t="n">
        <v>748</v>
      </c>
      <c r="AA34" s="48" t="n">
        <f aca="false">ROUND(AB34/0.9905,0)</f>
        <v>0</v>
      </c>
      <c r="AB34" s="50" t="n">
        <v>0</v>
      </c>
      <c r="AC34" s="48" t="n">
        <f aca="false">W34+AA34</f>
        <v>782</v>
      </c>
      <c r="AD34" s="48" t="n">
        <f aca="false">X34+AB34</f>
        <v>769</v>
      </c>
      <c r="AE34" s="48" t="n">
        <f aca="false">AE33</f>
        <v>769</v>
      </c>
      <c r="AF34" s="48" t="n">
        <f aca="false">Y34</f>
        <v>761</v>
      </c>
      <c r="AG34" s="48" t="n">
        <f aca="false">AG33</f>
        <v>761</v>
      </c>
      <c r="AH34" s="48" t="n">
        <f aca="false">Z34</f>
        <v>748</v>
      </c>
      <c r="AI34" s="51" t="n">
        <f aca="false">AI33</f>
        <v>761</v>
      </c>
      <c r="AJ34" s="11"/>
      <c r="AK34" s="52" t="n">
        <f aca="false">H34+S34+AB34</f>
        <v>0</v>
      </c>
      <c r="AL34" s="53" t="n">
        <f aca="false">AL33</f>
        <v>-747</v>
      </c>
    </row>
    <row r="35" customFormat="false" ht="12.75" hidden="false" customHeight="false" outlineLevel="0" collapsed="false">
      <c r="A35" s="35" t="n">
        <f aca="false">A34+1</f>
        <v>36550</v>
      </c>
      <c r="B35" s="12" t="n">
        <v>1994</v>
      </c>
      <c r="C35" s="36" t="n">
        <f aca="false">1944+312</f>
        <v>2256</v>
      </c>
      <c r="D35" s="3" t="n">
        <f aca="false">F35+Q35+Z35+I35</f>
        <v>2256</v>
      </c>
      <c r="E35" s="37" t="n">
        <f aca="false">ROUND(F35/0.962,0)</f>
        <v>0</v>
      </c>
      <c r="F35" s="38" t="n">
        <v>0</v>
      </c>
      <c r="G35" s="39" t="n">
        <f aca="false">ROUND(H35/0.984,0)</f>
        <v>0</v>
      </c>
      <c r="H35" s="39" t="n">
        <v>0</v>
      </c>
      <c r="I35" s="40" t="n">
        <f aca="false">362+771</f>
        <v>1133</v>
      </c>
      <c r="J35" s="41" t="n">
        <f aca="false">ROUND(K35/0.984,0)</f>
        <v>0</v>
      </c>
      <c r="K35" s="41" t="n">
        <v>0</v>
      </c>
      <c r="L35" s="39" t="n">
        <f aca="false">E35+G35+J35</f>
        <v>0</v>
      </c>
      <c r="M35" s="39" t="n">
        <f aca="false">F35+H35+K35+I35</f>
        <v>1133</v>
      </c>
      <c r="N35" s="42" t="n">
        <f aca="false">N34</f>
        <v>1704</v>
      </c>
      <c r="O35" s="15"/>
      <c r="P35" s="43" t="n">
        <f aca="false">ROUND(Q35/0.9691,0)</f>
        <v>387</v>
      </c>
      <c r="Q35" s="44" t="n">
        <v>375</v>
      </c>
      <c r="R35" s="44" t="n">
        <f aca="false">ROUND(S35/0.99,0)</f>
        <v>0</v>
      </c>
      <c r="S35" s="44" t="n">
        <v>0</v>
      </c>
      <c r="T35" s="44" t="n">
        <f aca="false">Q35+S35</f>
        <v>375</v>
      </c>
      <c r="U35" s="46" t="n">
        <f aca="false">U34</f>
        <v>375</v>
      </c>
      <c r="V35" s="15"/>
      <c r="W35" s="47" t="n">
        <f aca="false">ROUND(X35/0.983,0)</f>
        <v>782</v>
      </c>
      <c r="X35" s="48" t="n">
        <f aca="false">ROUND(Y35/0.99,0)</f>
        <v>769</v>
      </c>
      <c r="Y35" s="48" t="n">
        <f aca="false">ROUND(Z35/0.9825,0)</f>
        <v>761</v>
      </c>
      <c r="Z35" s="49" t="n">
        <v>748</v>
      </c>
      <c r="AA35" s="48" t="n">
        <f aca="false">ROUND(AB35/0.9905,0)</f>
        <v>0</v>
      </c>
      <c r="AB35" s="50" t="n">
        <v>0</v>
      </c>
      <c r="AC35" s="48" t="n">
        <f aca="false">W35+AA35</f>
        <v>782</v>
      </c>
      <c r="AD35" s="48" t="n">
        <f aca="false">X35+AB35</f>
        <v>769</v>
      </c>
      <c r="AE35" s="48" t="n">
        <f aca="false">AE34</f>
        <v>769</v>
      </c>
      <c r="AF35" s="48" t="n">
        <f aca="false">Y35</f>
        <v>761</v>
      </c>
      <c r="AG35" s="48" t="n">
        <f aca="false">AG34</f>
        <v>761</v>
      </c>
      <c r="AH35" s="48" t="n">
        <f aca="false">Z35</f>
        <v>748</v>
      </c>
      <c r="AI35" s="51" t="n">
        <f aca="false">AI34</f>
        <v>761</v>
      </c>
      <c r="AJ35" s="11"/>
      <c r="AK35" s="52" t="n">
        <f aca="false">H35+S35+AB35</f>
        <v>0</v>
      </c>
      <c r="AL35" s="53" t="n">
        <f aca="false">AL34</f>
        <v>-747</v>
      </c>
    </row>
    <row r="36" customFormat="false" ht="12.75" hidden="false" customHeight="false" outlineLevel="0" collapsed="false">
      <c r="A36" s="35" t="n">
        <f aca="false">A35+1</f>
        <v>36551</v>
      </c>
      <c r="B36" s="12" t="n">
        <v>1994</v>
      </c>
      <c r="C36" s="36" t="n">
        <f aca="false">2050+329</f>
        <v>2379</v>
      </c>
      <c r="D36" s="3" t="n">
        <f aca="false">F36+Q36+Z36+I36</f>
        <v>2379</v>
      </c>
      <c r="E36" s="37" t="n">
        <f aca="false">ROUND(F36/0.962,0)</f>
        <v>0</v>
      </c>
      <c r="F36" s="38" t="n">
        <v>0</v>
      </c>
      <c r="G36" s="39" t="n">
        <f aca="false">ROUND(H36/0.984,0)</f>
        <v>0</v>
      </c>
      <c r="H36" s="39" t="n">
        <v>0</v>
      </c>
      <c r="I36" s="40" t="n">
        <f aca="false">362+894</f>
        <v>1256</v>
      </c>
      <c r="J36" s="41" t="n">
        <f aca="false">ROUND(K36/0.984,0)</f>
        <v>0</v>
      </c>
      <c r="K36" s="41" t="n">
        <v>0</v>
      </c>
      <c r="L36" s="39" t="n">
        <f aca="false">E36+G36+J36</f>
        <v>0</v>
      </c>
      <c r="M36" s="39" t="n">
        <f aca="false">F36+H36+K36+I36</f>
        <v>1256</v>
      </c>
      <c r="N36" s="42" t="n">
        <f aca="false">N35</f>
        <v>1704</v>
      </c>
      <c r="O36" s="15"/>
      <c r="P36" s="43" t="n">
        <f aca="false">ROUND(Q36/0.9691,0)</f>
        <v>387</v>
      </c>
      <c r="Q36" s="44" t="n">
        <v>375</v>
      </c>
      <c r="R36" s="44" t="n">
        <f aca="false">ROUND(S36/0.99,0)</f>
        <v>0</v>
      </c>
      <c r="S36" s="44" t="n">
        <v>0</v>
      </c>
      <c r="T36" s="44" t="n">
        <f aca="false">Q36+S36</f>
        <v>375</v>
      </c>
      <c r="U36" s="46" t="n">
        <f aca="false">U35</f>
        <v>375</v>
      </c>
      <c r="V36" s="15"/>
      <c r="W36" s="47" t="n">
        <f aca="false">ROUND(X36/0.983,0)</f>
        <v>782</v>
      </c>
      <c r="X36" s="48" t="n">
        <f aca="false">ROUND(Y36/0.99,0)</f>
        <v>769</v>
      </c>
      <c r="Y36" s="48" t="n">
        <f aca="false">ROUND(Z36/0.9825,0)</f>
        <v>761</v>
      </c>
      <c r="Z36" s="49" t="n">
        <v>748</v>
      </c>
      <c r="AA36" s="48" t="n">
        <f aca="false">ROUND(AB36/0.9905,0)</f>
        <v>0</v>
      </c>
      <c r="AB36" s="50" t="n">
        <v>0</v>
      </c>
      <c r="AC36" s="48" t="n">
        <f aca="false">W36+AA36</f>
        <v>782</v>
      </c>
      <c r="AD36" s="48" t="n">
        <f aca="false">X36+AB36</f>
        <v>769</v>
      </c>
      <c r="AE36" s="48" t="n">
        <f aca="false">AE35</f>
        <v>769</v>
      </c>
      <c r="AF36" s="48" t="n">
        <f aca="false">Y36</f>
        <v>761</v>
      </c>
      <c r="AG36" s="48" t="n">
        <f aca="false">AG35</f>
        <v>761</v>
      </c>
      <c r="AH36" s="48" t="n">
        <f aca="false">Z36</f>
        <v>748</v>
      </c>
      <c r="AI36" s="51" t="n">
        <f aca="false">AI35</f>
        <v>761</v>
      </c>
      <c r="AJ36" s="11"/>
      <c r="AK36" s="52" t="n">
        <f aca="false">H36+S36+AB36</f>
        <v>0</v>
      </c>
      <c r="AL36" s="53" t="n">
        <f aca="false">AL35</f>
        <v>-747</v>
      </c>
    </row>
    <row r="37" customFormat="false" ht="12.75" hidden="false" customHeight="false" outlineLevel="0" collapsed="false">
      <c r="A37" s="35" t="n">
        <f aca="false">A36+1</f>
        <v>36552</v>
      </c>
      <c r="B37" s="12" t="n">
        <v>1994</v>
      </c>
      <c r="C37" s="36" t="n">
        <f aca="false">1970+316</f>
        <v>2286</v>
      </c>
      <c r="D37" s="3" t="n">
        <f aca="false">F37+Q37+Z37+I37</f>
        <v>2286</v>
      </c>
      <c r="E37" s="37" t="n">
        <f aca="false">ROUND(F37/0.962,0)</f>
        <v>0</v>
      </c>
      <c r="F37" s="38" t="n">
        <v>0</v>
      </c>
      <c r="G37" s="39" t="n">
        <f aca="false">ROUND(H37/0.984,0)</f>
        <v>0</v>
      </c>
      <c r="H37" s="39" t="n">
        <v>0</v>
      </c>
      <c r="I37" s="40" t="n">
        <f aca="false">362+801</f>
        <v>1163</v>
      </c>
      <c r="J37" s="41" t="n">
        <f aca="false">ROUND(K37/0.984,0)</f>
        <v>0</v>
      </c>
      <c r="K37" s="41" t="n">
        <v>0</v>
      </c>
      <c r="L37" s="39" t="n">
        <f aca="false">E37+G37+J37</f>
        <v>0</v>
      </c>
      <c r="M37" s="39" t="n">
        <f aca="false">F37+H37+K37+I37</f>
        <v>1163</v>
      </c>
      <c r="N37" s="42" t="n">
        <f aca="false">N36</f>
        <v>1704</v>
      </c>
      <c r="O37" s="15"/>
      <c r="P37" s="43" t="n">
        <f aca="false">ROUND(Q37/0.9691,0)</f>
        <v>387</v>
      </c>
      <c r="Q37" s="44" t="n">
        <v>375</v>
      </c>
      <c r="R37" s="44" t="n">
        <f aca="false">ROUND(S37/0.99,0)</f>
        <v>0</v>
      </c>
      <c r="S37" s="44" t="n">
        <v>0</v>
      </c>
      <c r="T37" s="44" t="n">
        <f aca="false">Q37+S37</f>
        <v>375</v>
      </c>
      <c r="U37" s="46" t="n">
        <f aca="false">U36</f>
        <v>375</v>
      </c>
      <c r="V37" s="15"/>
      <c r="W37" s="47" t="n">
        <f aca="false">ROUND(X37/0.983,0)</f>
        <v>782</v>
      </c>
      <c r="X37" s="48" t="n">
        <f aca="false">ROUND(Y37/0.99,0)</f>
        <v>769</v>
      </c>
      <c r="Y37" s="48" t="n">
        <f aca="false">ROUND(Z37/0.9825,0)</f>
        <v>761</v>
      </c>
      <c r="Z37" s="49" t="n">
        <v>748</v>
      </c>
      <c r="AA37" s="48" t="n">
        <f aca="false">ROUND(AB37/0.9905,0)</f>
        <v>0</v>
      </c>
      <c r="AB37" s="50" t="n">
        <v>0</v>
      </c>
      <c r="AC37" s="48" t="n">
        <f aca="false">W37+AA37</f>
        <v>782</v>
      </c>
      <c r="AD37" s="48" t="n">
        <f aca="false">X37+AB37</f>
        <v>769</v>
      </c>
      <c r="AE37" s="48" t="n">
        <f aca="false">AE36</f>
        <v>769</v>
      </c>
      <c r="AF37" s="48" t="n">
        <f aca="false">Y37</f>
        <v>761</v>
      </c>
      <c r="AG37" s="48" t="n">
        <f aca="false">AG36</f>
        <v>761</v>
      </c>
      <c r="AH37" s="48" t="n">
        <f aca="false">Z37</f>
        <v>748</v>
      </c>
      <c r="AI37" s="51" t="n">
        <f aca="false">AI36</f>
        <v>761</v>
      </c>
      <c r="AJ37" s="11"/>
      <c r="AK37" s="52" t="n">
        <f aca="false">H37+S37+AB37</f>
        <v>0</v>
      </c>
      <c r="AL37" s="53" t="n">
        <f aca="false">AL36</f>
        <v>-747</v>
      </c>
    </row>
    <row r="38" customFormat="false" ht="12.75" hidden="false" customHeight="false" outlineLevel="0" collapsed="false">
      <c r="A38" s="35" t="n">
        <f aca="false">A37+1</f>
        <v>36553</v>
      </c>
      <c r="B38" s="12" t="n">
        <v>1925</v>
      </c>
      <c r="C38" s="36" t="n">
        <f aca="false">1716+276</f>
        <v>1992</v>
      </c>
      <c r="D38" s="3" t="n">
        <f aca="false">F38+Q38+Z38+I38</f>
        <v>1992</v>
      </c>
      <c r="E38" s="37" t="n">
        <f aca="false">ROUND(F38/0.962,0)</f>
        <v>0</v>
      </c>
      <c r="F38" s="38" t="n">
        <v>0</v>
      </c>
      <c r="G38" s="39" t="n">
        <f aca="false">ROUND(H38/0.984,0)</f>
        <v>0</v>
      </c>
      <c r="H38" s="39" t="n">
        <v>0</v>
      </c>
      <c r="I38" s="40" t="n">
        <f aca="false">362+507</f>
        <v>869</v>
      </c>
      <c r="J38" s="41" t="n">
        <f aca="false">ROUND(K38/0.984,0)</f>
        <v>0</v>
      </c>
      <c r="K38" s="41" t="n">
        <v>0</v>
      </c>
      <c r="L38" s="39" t="n">
        <f aca="false">E38+G38+J38</f>
        <v>0</v>
      </c>
      <c r="M38" s="39" t="n">
        <f aca="false">F38+H38+K38+I38</f>
        <v>869</v>
      </c>
      <c r="N38" s="42" t="n">
        <f aca="false">N37</f>
        <v>1704</v>
      </c>
      <c r="O38" s="15"/>
      <c r="P38" s="43" t="n">
        <f aca="false">ROUND(Q38/0.9691,0)</f>
        <v>387</v>
      </c>
      <c r="Q38" s="44" t="n">
        <v>375</v>
      </c>
      <c r="R38" s="44" t="n">
        <f aca="false">ROUND(S38/0.99,0)</f>
        <v>0</v>
      </c>
      <c r="S38" s="44" t="n">
        <v>0</v>
      </c>
      <c r="T38" s="44" t="n">
        <f aca="false">Q38+S38</f>
        <v>375</v>
      </c>
      <c r="U38" s="46" t="n">
        <f aca="false">U37</f>
        <v>375</v>
      </c>
      <c r="V38" s="15"/>
      <c r="W38" s="47" t="n">
        <f aca="false">ROUND(X38/0.983,0)</f>
        <v>782</v>
      </c>
      <c r="X38" s="48" t="n">
        <f aca="false">ROUND(Y38/0.99,0)</f>
        <v>769</v>
      </c>
      <c r="Y38" s="48" t="n">
        <f aca="false">ROUND(Z38/0.9825,0)</f>
        <v>761</v>
      </c>
      <c r="Z38" s="49" t="n">
        <v>748</v>
      </c>
      <c r="AA38" s="48" t="n">
        <f aca="false">ROUND(AB38/0.9905,0)</f>
        <v>0</v>
      </c>
      <c r="AB38" s="50" t="n">
        <v>0</v>
      </c>
      <c r="AC38" s="48" t="n">
        <f aca="false">W38+AA38</f>
        <v>782</v>
      </c>
      <c r="AD38" s="48" t="n">
        <f aca="false">X38+AB38</f>
        <v>769</v>
      </c>
      <c r="AE38" s="48" t="n">
        <f aca="false">AE37</f>
        <v>769</v>
      </c>
      <c r="AF38" s="48" t="n">
        <f aca="false">Y38</f>
        <v>761</v>
      </c>
      <c r="AG38" s="48" t="n">
        <f aca="false">AG37</f>
        <v>761</v>
      </c>
      <c r="AH38" s="48" t="n">
        <f aca="false">Z38</f>
        <v>748</v>
      </c>
      <c r="AI38" s="51" t="n">
        <f aca="false">AI37</f>
        <v>761</v>
      </c>
      <c r="AJ38" s="11"/>
      <c r="AK38" s="52" t="n">
        <f aca="false">H38+S38+AB38</f>
        <v>0</v>
      </c>
      <c r="AL38" s="53" t="n">
        <f aca="false">AL37</f>
        <v>-747</v>
      </c>
    </row>
    <row r="39" customFormat="false" ht="12.75" hidden="false" customHeight="false" outlineLevel="0" collapsed="false">
      <c r="A39" s="35" t="n">
        <f aca="false">A38+1</f>
        <v>36554</v>
      </c>
      <c r="B39" s="12" t="n">
        <v>1862</v>
      </c>
      <c r="C39" s="54" t="n">
        <f aca="false">1504+242</f>
        <v>1746</v>
      </c>
      <c r="D39" s="3" t="n">
        <f aca="false">F39+Q39+Z39+I39</f>
        <v>1746</v>
      </c>
      <c r="E39" s="37" t="n">
        <f aca="false">ROUND(F39/0.962,0)</f>
        <v>0</v>
      </c>
      <c r="F39" s="38" t="n">
        <v>0</v>
      </c>
      <c r="G39" s="39" t="n">
        <f aca="false">ROUND(H39/0.984,0)</f>
        <v>0</v>
      </c>
      <c r="H39" s="39" t="n">
        <v>0</v>
      </c>
      <c r="I39" s="40" t="n">
        <f aca="false">362+261</f>
        <v>623</v>
      </c>
      <c r="J39" s="41" t="n">
        <f aca="false">ROUND(K39/0.984,0)</f>
        <v>0</v>
      </c>
      <c r="K39" s="41" t="n">
        <v>0</v>
      </c>
      <c r="L39" s="39" t="n">
        <f aca="false">E39+G39+J39</f>
        <v>0</v>
      </c>
      <c r="M39" s="39" t="n">
        <f aca="false">F39+H39+K39+I39</f>
        <v>623</v>
      </c>
      <c r="N39" s="42" t="n">
        <f aca="false">N38</f>
        <v>1704</v>
      </c>
      <c r="O39" s="15"/>
      <c r="P39" s="43" t="n">
        <f aca="false">ROUND(Q39/0.9691,0)</f>
        <v>387</v>
      </c>
      <c r="Q39" s="44" t="n">
        <v>375</v>
      </c>
      <c r="R39" s="44" t="n">
        <f aca="false">ROUND(S39/0.99,0)</f>
        <v>0</v>
      </c>
      <c r="S39" s="44" t="n">
        <v>0</v>
      </c>
      <c r="T39" s="44" t="n">
        <f aca="false">Q39+S39</f>
        <v>375</v>
      </c>
      <c r="U39" s="46" t="n">
        <f aca="false">U38</f>
        <v>375</v>
      </c>
      <c r="V39" s="15"/>
      <c r="W39" s="47" t="n">
        <f aca="false">ROUND(X39/0.983,0)</f>
        <v>782</v>
      </c>
      <c r="X39" s="48" t="n">
        <f aca="false">ROUND(Y39/0.99,0)</f>
        <v>769</v>
      </c>
      <c r="Y39" s="48" t="n">
        <f aca="false">ROUND(Z39/0.9825,0)</f>
        <v>761</v>
      </c>
      <c r="Z39" s="49" t="n">
        <v>748</v>
      </c>
      <c r="AA39" s="48" t="n">
        <f aca="false">ROUND(AB39/0.9905,0)</f>
        <v>0</v>
      </c>
      <c r="AB39" s="50" t="n">
        <v>0</v>
      </c>
      <c r="AC39" s="48" t="n">
        <f aca="false">W39+AA39</f>
        <v>782</v>
      </c>
      <c r="AD39" s="48" t="n">
        <f aca="false">X39+AB39</f>
        <v>769</v>
      </c>
      <c r="AE39" s="48" t="n">
        <f aca="false">AE38</f>
        <v>769</v>
      </c>
      <c r="AF39" s="48" t="n">
        <f aca="false">Y39</f>
        <v>761</v>
      </c>
      <c r="AG39" s="48" t="n">
        <f aca="false">AG38</f>
        <v>761</v>
      </c>
      <c r="AH39" s="48" t="n">
        <f aca="false">Z39</f>
        <v>748</v>
      </c>
      <c r="AI39" s="51" t="n">
        <f aca="false">AI38</f>
        <v>761</v>
      </c>
      <c r="AJ39" s="11"/>
      <c r="AK39" s="52" t="n">
        <f aca="false">H39+S39+AB39</f>
        <v>0</v>
      </c>
      <c r="AL39" s="53" t="n">
        <f aca="false">AL38</f>
        <v>-747</v>
      </c>
    </row>
    <row r="40" customFormat="false" ht="12.75" hidden="false" customHeight="false" outlineLevel="0" collapsed="false">
      <c r="A40" s="35" t="n">
        <f aca="false">A39+1</f>
        <v>36555</v>
      </c>
      <c r="B40" s="12" t="n">
        <v>1932</v>
      </c>
      <c r="C40" s="54" t="n">
        <f aca="false">1509+242</f>
        <v>1751</v>
      </c>
      <c r="D40" s="3" t="n">
        <f aca="false">F40+Q40+Z40+I40</f>
        <v>1751</v>
      </c>
      <c r="E40" s="37" t="n">
        <f aca="false">ROUND(F40/0.962,0)</f>
        <v>0</v>
      </c>
      <c r="F40" s="38" t="n">
        <v>0</v>
      </c>
      <c r="G40" s="39" t="n">
        <f aca="false">ROUND(H40/0.984,0)</f>
        <v>0</v>
      </c>
      <c r="H40" s="39" t="n">
        <v>0</v>
      </c>
      <c r="I40" s="40" t="n">
        <f aca="false">362+266</f>
        <v>628</v>
      </c>
      <c r="J40" s="41" t="n">
        <f aca="false">ROUND(K40/0.984,0)</f>
        <v>0</v>
      </c>
      <c r="K40" s="41" t="n">
        <v>0</v>
      </c>
      <c r="L40" s="39" t="n">
        <f aca="false">E40+G40+J40</f>
        <v>0</v>
      </c>
      <c r="M40" s="39" t="n">
        <f aca="false">F40+H40+K40+I40</f>
        <v>628</v>
      </c>
      <c r="N40" s="42" t="n">
        <f aca="false">N39</f>
        <v>1704</v>
      </c>
      <c r="O40" s="15"/>
      <c r="P40" s="43" t="n">
        <f aca="false">ROUND(Q40/0.9691,0)</f>
        <v>387</v>
      </c>
      <c r="Q40" s="44" t="n">
        <v>375</v>
      </c>
      <c r="R40" s="44" t="n">
        <f aca="false">ROUND(S40/0.99,0)</f>
        <v>0</v>
      </c>
      <c r="S40" s="44" t="n">
        <v>0</v>
      </c>
      <c r="T40" s="44" t="n">
        <f aca="false">Q40+S40</f>
        <v>375</v>
      </c>
      <c r="U40" s="46" t="n">
        <f aca="false">U39</f>
        <v>375</v>
      </c>
      <c r="V40" s="15"/>
      <c r="W40" s="47" t="n">
        <f aca="false">ROUND(X40/0.983,0)</f>
        <v>782</v>
      </c>
      <c r="X40" s="48" t="n">
        <f aca="false">ROUND(Y40/0.99,0)</f>
        <v>769</v>
      </c>
      <c r="Y40" s="48" t="n">
        <f aca="false">ROUND(Z40/0.9825,0)</f>
        <v>761</v>
      </c>
      <c r="Z40" s="49" t="n">
        <v>748</v>
      </c>
      <c r="AA40" s="48" t="n">
        <f aca="false">ROUND(AB40/0.9905,0)</f>
        <v>0</v>
      </c>
      <c r="AB40" s="50" t="n">
        <v>0</v>
      </c>
      <c r="AC40" s="48" t="n">
        <f aca="false">W40+AA40</f>
        <v>782</v>
      </c>
      <c r="AD40" s="48" t="n">
        <f aca="false">X40+AB40</f>
        <v>769</v>
      </c>
      <c r="AE40" s="48" t="n">
        <f aca="false">AE39</f>
        <v>769</v>
      </c>
      <c r="AF40" s="48" t="n">
        <f aca="false">Y40</f>
        <v>761</v>
      </c>
      <c r="AG40" s="48" t="n">
        <f aca="false">AG39</f>
        <v>761</v>
      </c>
      <c r="AH40" s="48" t="n">
        <f aca="false">Z40</f>
        <v>748</v>
      </c>
      <c r="AI40" s="51" t="n">
        <f aca="false">AI39</f>
        <v>761</v>
      </c>
      <c r="AJ40" s="11"/>
      <c r="AK40" s="52" t="n">
        <f aca="false">H40+S40+AB40</f>
        <v>0</v>
      </c>
      <c r="AL40" s="53" t="n">
        <f aca="false">AL39</f>
        <v>-747</v>
      </c>
    </row>
    <row r="41" customFormat="false" ht="12.75" hidden="false" customHeight="false" outlineLevel="0" collapsed="false">
      <c r="A41" s="35" t="n">
        <f aca="false">A40+1</f>
        <v>36556</v>
      </c>
      <c r="B41" s="12" t="n">
        <v>1994</v>
      </c>
      <c r="C41" s="54" t="n">
        <f aca="false">1589+255</f>
        <v>1844</v>
      </c>
      <c r="D41" s="3" t="n">
        <f aca="false">F41+Q41+Z41+I41</f>
        <v>1844</v>
      </c>
      <c r="E41" s="37" t="n">
        <f aca="false">ROUND(F41/0.962,0)</f>
        <v>0</v>
      </c>
      <c r="F41" s="38" t="n">
        <v>0</v>
      </c>
      <c r="G41" s="39" t="n">
        <f aca="false">ROUND(H41/0.984,0)</f>
        <v>0</v>
      </c>
      <c r="H41" s="39" t="n">
        <v>0</v>
      </c>
      <c r="I41" s="40" t="n">
        <f aca="false">362+359</f>
        <v>721</v>
      </c>
      <c r="J41" s="41" t="n">
        <f aca="false">ROUND(K41/0.984,0)</f>
        <v>0</v>
      </c>
      <c r="K41" s="41" t="n">
        <v>0</v>
      </c>
      <c r="L41" s="39" t="n">
        <f aca="false">E41+G41+J41</f>
        <v>0</v>
      </c>
      <c r="M41" s="39" t="n">
        <f aca="false">F41+H41+K41+I41</f>
        <v>721</v>
      </c>
      <c r="N41" s="42" t="n">
        <f aca="false">N40</f>
        <v>1704</v>
      </c>
      <c r="O41" s="15"/>
      <c r="P41" s="43" t="n">
        <f aca="false">ROUND(Q41/0.9691,0)</f>
        <v>387</v>
      </c>
      <c r="Q41" s="44" t="n">
        <v>375</v>
      </c>
      <c r="R41" s="44" t="n">
        <f aca="false">ROUND(S41/0.99,0)</f>
        <v>0</v>
      </c>
      <c r="S41" s="44" t="n">
        <v>0</v>
      </c>
      <c r="T41" s="44" t="n">
        <f aca="false">Q41+S41</f>
        <v>375</v>
      </c>
      <c r="U41" s="46" t="n">
        <f aca="false">U40</f>
        <v>375</v>
      </c>
      <c r="V41" s="15"/>
      <c r="W41" s="47" t="n">
        <f aca="false">ROUND(X41/0.983,0)</f>
        <v>782</v>
      </c>
      <c r="X41" s="48" t="n">
        <f aca="false">ROUND(Y41/0.99,0)</f>
        <v>769</v>
      </c>
      <c r="Y41" s="48" t="n">
        <f aca="false">ROUND(Z41/0.9825,0)</f>
        <v>761</v>
      </c>
      <c r="Z41" s="49" t="n">
        <v>748</v>
      </c>
      <c r="AA41" s="48" t="n">
        <f aca="false">ROUND(AB41/0.9905,0)</f>
        <v>0</v>
      </c>
      <c r="AB41" s="50" t="n">
        <v>0</v>
      </c>
      <c r="AC41" s="48" t="n">
        <f aca="false">W41+AA41</f>
        <v>782</v>
      </c>
      <c r="AD41" s="48" t="n">
        <f aca="false">X41+AB41</f>
        <v>769</v>
      </c>
      <c r="AE41" s="48" t="n">
        <f aca="false">AE40</f>
        <v>769</v>
      </c>
      <c r="AF41" s="48" t="n">
        <f aca="false">Y41</f>
        <v>761</v>
      </c>
      <c r="AG41" s="48" t="n">
        <f aca="false">AG40</f>
        <v>761</v>
      </c>
      <c r="AH41" s="48" t="n">
        <f aca="false">Z41</f>
        <v>748</v>
      </c>
      <c r="AI41" s="51" t="n">
        <f aca="false">AI40</f>
        <v>761</v>
      </c>
      <c r="AJ41" s="11"/>
      <c r="AK41" s="52" t="n">
        <f aca="false">H41+S41+AB41</f>
        <v>0</v>
      </c>
      <c r="AL41" s="53" t="n">
        <f aca="false">AL40</f>
        <v>-747</v>
      </c>
    </row>
    <row r="42" customFormat="false" ht="12.75" hidden="false" customHeight="false" outlineLevel="0" collapsed="false">
      <c r="A42" s="11"/>
      <c r="B42" s="12"/>
      <c r="E42" s="12"/>
      <c r="N42" s="14"/>
      <c r="O42" s="15"/>
      <c r="P42" s="12"/>
      <c r="U42" s="14"/>
      <c r="V42" s="15"/>
      <c r="W42" s="12"/>
      <c r="AI42" s="14"/>
      <c r="AJ42" s="11"/>
      <c r="AK42" s="17"/>
      <c r="AL42" s="14"/>
    </row>
    <row r="43" customFormat="false" ht="12.75" hidden="false" customHeight="false" outlineLevel="0" collapsed="false">
      <c r="A43" s="56" t="s">
        <v>10</v>
      </c>
      <c r="B43" s="57" t="n">
        <f aca="false">SUM(B11:B42)</f>
        <v>60449</v>
      </c>
      <c r="C43" s="58" t="n">
        <f aca="false">SUM(C11:C42)</f>
        <v>56142</v>
      </c>
      <c r="D43" s="59" t="n">
        <f aca="false">SUM(D11:D42)</f>
        <v>56142</v>
      </c>
      <c r="E43" s="57"/>
      <c r="F43" s="58" t="n">
        <f aca="false">SUM(F11:F42)</f>
        <v>2086</v>
      </c>
      <c r="G43" s="58"/>
      <c r="H43" s="58" t="n">
        <f aca="false">SUM(H11:H42)</f>
        <v>0</v>
      </c>
      <c r="I43" s="60" t="n">
        <f aca="false">SUM(I11:I42)</f>
        <v>19243</v>
      </c>
      <c r="J43" s="58"/>
      <c r="K43" s="58" t="n">
        <f aca="false">SUM(K11:K42)</f>
        <v>0</v>
      </c>
      <c r="L43" s="58" t="n">
        <f aca="false">SUM(L11:L42)</f>
        <v>2168</v>
      </c>
      <c r="M43" s="58" t="n">
        <f aca="false">SUM(M11:M42)</f>
        <v>21329</v>
      </c>
      <c r="N43" s="59" t="n">
        <f aca="false">SUM(N11:N42)</f>
        <v>52824</v>
      </c>
      <c r="O43" s="61"/>
      <c r="P43" s="57"/>
      <c r="Q43" s="58" t="n">
        <f aca="false">SUM(Q11:Q42)</f>
        <v>11625</v>
      </c>
      <c r="R43" s="58"/>
      <c r="S43" s="58" t="n">
        <f aca="false">SUM(S11:S42)</f>
        <v>0</v>
      </c>
      <c r="T43" s="58" t="n">
        <f aca="false">SUM(T11:T42)</f>
        <v>11625</v>
      </c>
      <c r="U43" s="59" t="n">
        <f aca="false">SUM(U11:U42)</f>
        <v>11625</v>
      </c>
      <c r="V43" s="61"/>
      <c r="W43" s="57" t="n">
        <f aca="false">SUM(W11:W42)</f>
        <v>24242</v>
      </c>
      <c r="X43" s="58" t="n">
        <f aca="false">SUM(X11:X42)</f>
        <v>23839</v>
      </c>
      <c r="Y43" s="58" t="n">
        <f aca="false">SUM(Y11:Y42)</f>
        <v>23591</v>
      </c>
      <c r="Z43" s="58" t="n">
        <f aca="false">SUM(Z11:Z42)</f>
        <v>23188</v>
      </c>
      <c r="AA43" s="58"/>
      <c r="AB43" s="58" t="n">
        <f aca="false">SUM(AB11:AB42)</f>
        <v>0</v>
      </c>
      <c r="AC43" s="58" t="n">
        <f aca="false">SUM(AC11:AC42)</f>
        <v>24242</v>
      </c>
      <c r="AD43" s="58" t="n">
        <f aca="false">SUM(AD11:AD42)</f>
        <v>23839</v>
      </c>
      <c r="AE43" s="58" t="n">
        <f aca="false">SUM(AE11:AE42)</f>
        <v>23839</v>
      </c>
      <c r="AF43" s="58" t="n">
        <f aca="false">SUM(AF11:AF42)</f>
        <v>23591</v>
      </c>
      <c r="AG43" s="58" t="n">
        <f aca="false">SUM(AG11:AG42)</f>
        <v>23591</v>
      </c>
      <c r="AH43" s="58" t="n">
        <f aca="false">SUM(AH11:AH41)</f>
        <v>23188</v>
      </c>
      <c r="AI43" s="59" t="n">
        <f aca="false">SUM(AI11:AI41)</f>
        <v>23591</v>
      </c>
      <c r="AJ43" s="56"/>
      <c r="AK43" s="62" t="n">
        <f aca="false">SUM(AK11:AK42)</f>
        <v>0</v>
      </c>
      <c r="AL43" s="59" t="n">
        <f aca="false">SUM(AL11:AL42)</f>
        <v>-23157</v>
      </c>
    </row>
    <row r="44" customFormat="false" ht="12.75" hidden="false" customHeight="false" outlineLevel="0" collapsed="false">
      <c r="G44" s="16" t="s">
        <v>33</v>
      </c>
      <c r="H44" s="63" t="n">
        <f aca="false">H43*0.9787</f>
        <v>0</v>
      </c>
      <c r="I44" s="64" t="n">
        <f aca="false">I43/0.963</f>
        <v>19982.3468328141</v>
      </c>
      <c r="R44" s="16" t="s">
        <v>33</v>
      </c>
      <c r="S44" s="63" t="n">
        <f aca="false">S43*0.9787</f>
        <v>0</v>
      </c>
      <c r="AA44" s="16" t="s">
        <v>33</v>
      </c>
      <c r="AB44" s="63" t="n">
        <f aca="false">AB43*0.9787</f>
        <v>0</v>
      </c>
    </row>
    <row r="45" customFormat="false" ht="13.5" hidden="false" customHeight="false" outlineLevel="0" collapsed="false"/>
    <row r="46" customFormat="false" ht="13.5" hidden="false" customHeight="false" outlineLevel="0" collapsed="false">
      <c r="C46" s="65" t="s">
        <v>34</v>
      </c>
      <c r="D46" s="66"/>
      <c r="E46" s="66"/>
      <c r="F46" s="67" t="n">
        <v>36526</v>
      </c>
      <c r="G46" s="68" t="n">
        <v>36556</v>
      </c>
    </row>
    <row r="47" customFormat="false" ht="12.75" hidden="false" customHeight="false" outlineLevel="0" collapsed="false">
      <c r="C47" s="69"/>
      <c r="G47" s="70"/>
    </row>
    <row r="48" customFormat="false" ht="12.75" hidden="false" customHeight="false" outlineLevel="0" collapsed="false">
      <c r="C48" s="71"/>
      <c r="D48" s="16"/>
      <c r="E48" s="16" t="s">
        <v>35</v>
      </c>
      <c r="F48" s="63" t="n">
        <f aca="false">50464-41</f>
        <v>50423</v>
      </c>
      <c r="G48" s="72" t="n">
        <f aca="false">(F48+H44)-I44</f>
        <v>30440.6531671859</v>
      </c>
    </row>
    <row r="49" customFormat="false" ht="12.75" hidden="false" customHeight="false" outlineLevel="0" collapsed="false">
      <c r="C49" s="69"/>
      <c r="G49" s="70"/>
    </row>
    <row r="50" customFormat="false" ht="12.75" hidden="false" customHeight="false" outlineLevel="0" collapsed="false">
      <c r="C50" s="71"/>
      <c r="D50" s="16"/>
      <c r="E50" s="16" t="s">
        <v>36</v>
      </c>
      <c r="F50" s="63" t="n">
        <v>38824</v>
      </c>
      <c r="G50" s="72" t="n">
        <f aca="false">F50+(S44+AB44)</f>
        <v>38824</v>
      </c>
    </row>
    <row r="51" customFormat="false" ht="13.5" hidden="false" customHeight="false" outlineLevel="0" collapsed="false">
      <c r="C51" s="71"/>
      <c r="D51" s="16"/>
      <c r="E51" s="16"/>
      <c r="F51" s="73"/>
      <c r="G51" s="74"/>
    </row>
    <row r="52" customFormat="false" ht="13.5" hidden="false" customHeight="false" outlineLevel="0" collapsed="false">
      <c r="C52" s="75"/>
      <c r="D52" s="76"/>
      <c r="E52" s="77" t="s">
        <v>37</v>
      </c>
      <c r="F52" s="78" t="n">
        <f aca="false">SUM(F48:F51)</f>
        <v>89247</v>
      </c>
      <c r="G52" s="79" t="n">
        <f aca="false">SUM(G48:G51)</f>
        <v>69264.6531671859</v>
      </c>
    </row>
    <row r="53" customFormat="false" ht="13.5" hidden="false" customHeight="false" outlineLevel="0" collapsed="false">
      <c r="E53" s="16" t="s">
        <v>44</v>
      </c>
      <c r="F53" s="1" t="n">
        <f aca="false">88929-11222</f>
        <v>77707</v>
      </c>
    </row>
    <row r="55" customFormat="false" ht="12.75" hidden="false" customHeight="false" outlineLevel="0" collapsed="false">
      <c r="C55" s="1" t="s">
        <v>45</v>
      </c>
      <c r="F55" s="1" t="n">
        <f aca="false">G52-F53</f>
        <v>-8442.34683281413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9" topLeftCell="B23" activePane="bottomRight" state="frozen"/>
      <selection pane="topLeft" activeCell="A1" activeCellId="0" sqref="A1"/>
      <selection pane="topRight" activeCell="B1" activeCellId="0" sqref="B1"/>
      <selection pane="bottomLeft" activeCell="A23" activeCellId="0" sqref="A23"/>
      <selection pane="bottomRight" activeCell="G48" activeCellId="0" sqref="G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1" width="9.99"/>
    <col collapsed="false" customWidth="true" hidden="false" outlineLevel="0" max="3" min="3" style="1" width="9.7"/>
    <col collapsed="false" customWidth="true" hidden="false" outlineLevel="0" max="4" min="4" style="1" width="10.28"/>
    <col collapsed="false" customWidth="true" hidden="false" outlineLevel="0" max="5" min="5" style="1" width="7.85"/>
    <col collapsed="false" customWidth="true" hidden="false" outlineLevel="0" max="6" min="6" style="1" width="10.71"/>
    <col collapsed="false" customWidth="true" hidden="false" outlineLevel="0" max="7" min="7" style="1" width="11.85"/>
    <col collapsed="false" customWidth="true" hidden="false" outlineLevel="0" max="8" min="8" style="1" width="8.99"/>
    <col collapsed="false" customWidth="true" hidden="false" outlineLevel="0" max="9" min="9" style="1" width="9.99"/>
    <col collapsed="false" customWidth="true" hidden="false" outlineLevel="0" max="10" min="10" style="1" width="8.99"/>
    <col collapsed="false" customWidth="true" hidden="false" outlineLevel="0" max="11" min="11" style="1" width="9.85"/>
    <col collapsed="false" customWidth="true" hidden="false" outlineLevel="0" max="12" min="12" style="1" width="9.56"/>
    <col collapsed="false" customWidth="true" hidden="false" outlineLevel="0" max="13" min="13" style="1" width="9.7"/>
    <col collapsed="false" customWidth="true" hidden="false" outlineLevel="0" max="14" min="14" style="1" width="10.13"/>
    <col collapsed="false" customWidth="true" hidden="false" outlineLevel="0" max="15" min="15" style="1" width="0.99"/>
    <col collapsed="false" customWidth="true" hidden="false" outlineLevel="0" max="16" min="16" style="1" width="7.85"/>
    <col collapsed="false" customWidth="true" hidden="false" outlineLevel="0" max="17" min="17" style="1" width="9.7"/>
    <col collapsed="false" customWidth="true" hidden="false" outlineLevel="0" max="19" min="18" style="1" width="7.85"/>
    <col collapsed="false" customWidth="true" hidden="false" outlineLevel="0" max="20" min="20" style="1" width="10.13"/>
    <col collapsed="false" customWidth="true" hidden="false" outlineLevel="0" max="21" min="21" style="1" width="9.7"/>
    <col collapsed="false" customWidth="true" hidden="false" outlineLevel="0" max="22" min="22" style="1" width="0.85"/>
    <col collapsed="false" customWidth="true" hidden="false" outlineLevel="0" max="23" min="23" style="1" width="9.99"/>
    <col collapsed="false" customWidth="true" hidden="false" outlineLevel="0" max="26" min="24" style="1" width="10.13"/>
    <col collapsed="false" customWidth="true" hidden="false" outlineLevel="0" max="28" min="27" style="1" width="7.85"/>
    <col collapsed="false" customWidth="true" hidden="false" outlineLevel="0" max="29" min="29" style="1" width="9.7"/>
    <col collapsed="false" customWidth="true" hidden="false" outlineLevel="0" max="30" min="30" style="1" width="9.14"/>
    <col collapsed="false" customWidth="true" hidden="false" outlineLevel="0" max="32" min="31" style="1" width="10.13"/>
    <col collapsed="false" customWidth="true" hidden="false" outlineLevel="0" max="33" min="33" style="1" width="10.41"/>
    <col collapsed="false" customWidth="true" hidden="false" outlineLevel="0" max="34" min="34" style="1" width="10.71"/>
    <col collapsed="false" customWidth="true" hidden="false" outlineLevel="0" max="35" min="35" style="1" width="10.13"/>
    <col collapsed="false" customWidth="true" hidden="false" outlineLevel="0" max="36" min="36" style="0" width="1.28"/>
    <col collapsed="false" customWidth="true" hidden="false" outlineLevel="0" max="38" min="38" style="1" width="11.85"/>
  </cols>
  <sheetData>
    <row r="1" customFormat="false" ht="15.75" hidden="false" customHeight="false" outlineLevel="0" collapsed="false">
      <c r="A1" s="2" t="n">
        <v>36495</v>
      </c>
      <c r="B1" s="3" t="s">
        <v>0</v>
      </c>
    </row>
    <row r="4" customFormat="false" ht="12.75" hidden="false" customHeight="false" outlineLevel="0" collapsed="false">
      <c r="A4" s="4"/>
      <c r="B4" s="5" t="s">
        <v>1</v>
      </c>
      <c r="C4" s="6"/>
      <c r="D4" s="6"/>
      <c r="E4" s="5" t="s">
        <v>2</v>
      </c>
      <c r="F4" s="6"/>
      <c r="G4" s="6"/>
      <c r="H4" s="6"/>
      <c r="I4" s="6"/>
      <c r="J4" s="6"/>
      <c r="K4" s="6"/>
      <c r="L4" s="6"/>
      <c r="M4" s="6"/>
      <c r="N4" s="7"/>
      <c r="O4" s="8"/>
      <c r="P4" s="5" t="s">
        <v>3</v>
      </c>
      <c r="Q4" s="6"/>
      <c r="R4" s="6"/>
      <c r="S4" s="6"/>
      <c r="T4" s="6"/>
      <c r="U4" s="7"/>
      <c r="V4" s="8"/>
      <c r="W4" s="5" t="s">
        <v>4</v>
      </c>
      <c r="X4" s="9"/>
      <c r="Y4" s="9"/>
      <c r="Z4" s="6"/>
      <c r="AA4" s="6"/>
      <c r="AB4" s="6"/>
      <c r="AC4" s="6"/>
      <c r="AD4" s="6"/>
      <c r="AE4" s="6"/>
      <c r="AF4" s="6"/>
      <c r="AG4" s="6"/>
      <c r="AH4" s="6"/>
      <c r="AI4" s="7"/>
      <c r="AJ4" s="4"/>
      <c r="AK4" s="10" t="s">
        <v>5</v>
      </c>
      <c r="AL4" s="7"/>
    </row>
    <row r="5" customFormat="false" ht="12.75" hidden="false" customHeight="false" outlineLevel="0" collapsed="false">
      <c r="A5" s="11"/>
      <c r="B5" s="12"/>
      <c r="E5" s="12" t="s">
        <v>46</v>
      </c>
      <c r="G5" s="13" t="n">
        <v>36525</v>
      </c>
      <c r="H5" s="1" t="s">
        <v>7</v>
      </c>
      <c r="J5" s="1" t="n">
        <v>2000</v>
      </c>
      <c r="N5" s="14"/>
      <c r="O5" s="15"/>
      <c r="P5" s="12" t="s">
        <v>47</v>
      </c>
      <c r="R5" s="13" t="n">
        <v>36495</v>
      </c>
      <c r="T5" s="16" t="s">
        <v>7</v>
      </c>
      <c r="U5" s="14" t="n">
        <v>400</v>
      </c>
      <c r="V5" s="15"/>
      <c r="W5" s="12" t="s">
        <v>48</v>
      </c>
      <c r="AE5" s="13" t="n">
        <v>36495</v>
      </c>
      <c r="AI5" s="14"/>
      <c r="AJ5" s="11"/>
      <c r="AK5" s="17"/>
      <c r="AL5" s="14"/>
    </row>
    <row r="6" customFormat="false" ht="12.75" hidden="false" customHeight="false" outlineLevel="0" collapsed="false">
      <c r="A6" s="11"/>
      <c r="B6" s="12"/>
      <c r="E6" s="12"/>
      <c r="N6" s="14"/>
      <c r="O6" s="15"/>
      <c r="P6" s="12"/>
      <c r="U6" s="14"/>
      <c r="V6" s="15"/>
      <c r="W6" s="18" t="s">
        <v>7</v>
      </c>
      <c r="X6" s="1" t="n">
        <v>802</v>
      </c>
      <c r="Z6" s="16" t="s">
        <v>7</v>
      </c>
      <c r="AA6" s="1" t="n">
        <v>794</v>
      </c>
      <c r="AC6" s="16" t="s">
        <v>7</v>
      </c>
      <c r="AD6" s="19" t="n">
        <v>814</v>
      </c>
      <c r="AI6" s="14"/>
      <c r="AJ6" s="11"/>
      <c r="AK6" s="17"/>
      <c r="AL6" s="14"/>
    </row>
    <row r="7" customFormat="false" ht="12.75" hidden="false" customHeight="false" outlineLevel="0" collapsed="false">
      <c r="A7" s="20"/>
      <c r="B7" s="21"/>
      <c r="C7" s="19"/>
      <c r="D7" s="22" t="s">
        <v>10</v>
      </c>
      <c r="E7" s="12"/>
      <c r="F7" s="19"/>
      <c r="G7" s="19"/>
      <c r="H7" s="19" t="s">
        <v>11</v>
      </c>
      <c r="I7" s="19" t="s">
        <v>12</v>
      </c>
      <c r="J7" s="19"/>
      <c r="K7" s="19" t="s">
        <v>11</v>
      </c>
      <c r="L7" s="19" t="s">
        <v>10</v>
      </c>
      <c r="M7" s="19"/>
      <c r="N7" s="23"/>
      <c r="O7" s="24"/>
      <c r="P7" s="12"/>
      <c r="Q7" s="19"/>
      <c r="R7" s="19"/>
      <c r="S7" s="19"/>
      <c r="T7" s="19"/>
      <c r="U7" s="23"/>
      <c r="V7" s="24"/>
      <c r="W7" s="12"/>
      <c r="X7" s="19" t="s">
        <v>11</v>
      </c>
      <c r="Y7" s="19" t="s">
        <v>11</v>
      </c>
      <c r="Z7" s="19"/>
      <c r="AA7" s="19"/>
      <c r="AB7" s="19"/>
      <c r="AC7" s="19" t="s">
        <v>10</v>
      </c>
      <c r="AD7" s="19" t="s">
        <v>13</v>
      </c>
      <c r="AE7" s="19" t="s">
        <v>13</v>
      </c>
      <c r="AF7" s="19" t="s">
        <v>14</v>
      </c>
      <c r="AG7" s="19" t="s">
        <v>14</v>
      </c>
      <c r="AH7" s="19" t="s">
        <v>2</v>
      </c>
      <c r="AI7" s="23" t="s">
        <v>2</v>
      </c>
      <c r="AJ7" s="20"/>
      <c r="AK7" s="25"/>
      <c r="AL7" s="23" t="s">
        <v>15</v>
      </c>
    </row>
    <row r="8" customFormat="false" ht="12.75" hidden="false" customHeight="false" outlineLevel="0" collapsed="false">
      <c r="A8" s="20"/>
      <c r="B8" s="21"/>
      <c r="C8" s="19"/>
      <c r="D8" s="22" t="s">
        <v>11</v>
      </c>
      <c r="E8" s="21" t="s">
        <v>16</v>
      </c>
      <c r="F8" s="19" t="s">
        <v>11</v>
      </c>
      <c r="G8" s="19" t="s">
        <v>16</v>
      </c>
      <c r="H8" s="19" t="s">
        <v>17</v>
      </c>
      <c r="I8" s="19" t="s">
        <v>17</v>
      </c>
      <c r="J8" s="19" t="s">
        <v>16</v>
      </c>
      <c r="K8" s="19" t="s">
        <v>18</v>
      </c>
      <c r="L8" s="19" t="s">
        <v>16</v>
      </c>
      <c r="M8" s="19" t="s">
        <v>19</v>
      </c>
      <c r="N8" s="23" t="s">
        <v>19</v>
      </c>
      <c r="O8" s="24"/>
      <c r="P8" s="21" t="s">
        <v>16</v>
      </c>
      <c r="Q8" s="19" t="s">
        <v>11</v>
      </c>
      <c r="R8" s="19" t="s">
        <v>16</v>
      </c>
      <c r="S8" s="19" t="s">
        <v>11</v>
      </c>
      <c r="T8" s="19" t="s">
        <v>19</v>
      </c>
      <c r="U8" s="23" t="s">
        <v>19</v>
      </c>
      <c r="V8" s="24"/>
      <c r="W8" s="21" t="s">
        <v>16</v>
      </c>
      <c r="X8" s="19" t="s">
        <v>20</v>
      </c>
      <c r="Y8" s="19" t="s">
        <v>20</v>
      </c>
      <c r="Z8" s="19" t="s">
        <v>11</v>
      </c>
      <c r="AA8" s="19" t="s">
        <v>16</v>
      </c>
      <c r="AB8" s="19" t="s">
        <v>11</v>
      </c>
      <c r="AC8" s="19" t="s">
        <v>16</v>
      </c>
      <c r="AD8" s="19" t="s">
        <v>19</v>
      </c>
      <c r="AE8" s="19" t="s">
        <v>19</v>
      </c>
      <c r="AF8" s="19" t="s">
        <v>19</v>
      </c>
      <c r="AG8" s="19" t="s">
        <v>19</v>
      </c>
      <c r="AH8" s="19" t="s">
        <v>19</v>
      </c>
      <c r="AI8" s="19" t="s">
        <v>19</v>
      </c>
      <c r="AJ8" s="20"/>
      <c r="AK8" s="25" t="s">
        <v>21</v>
      </c>
      <c r="AL8" s="23" t="s">
        <v>21</v>
      </c>
    </row>
    <row r="9" customFormat="false" ht="12.75" hidden="false" customHeight="false" outlineLevel="0" collapsed="false">
      <c r="A9" s="26" t="s">
        <v>22</v>
      </c>
      <c r="B9" s="27" t="s">
        <v>23</v>
      </c>
      <c r="C9" s="28" t="s">
        <v>24</v>
      </c>
      <c r="D9" s="29" t="s">
        <v>17</v>
      </c>
      <c r="E9" s="27" t="s">
        <v>25</v>
      </c>
      <c r="F9" s="28" t="s">
        <v>17</v>
      </c>
      <c r="G9" s="28" t="s">
        <v>25</v>
      </c>
      <c r="H9" s="28" t="s">
        <v>26</v>
      </c>
      <c r="I9" s="28" t="s">
        <v>27</v>
      </c>
      <c r="J9" s="28" t="s">
        <v>25</v>
      </c>
      <c r="K9" s="28" t="s">
        <v>26</v>
      </c>
      <c r="L9" s="28" t="s">
        <v>25</v>
      </c>
      <c r="M9" s="28" t="s">
        <v>28</v>
      </c>
      <c r="N9" s="30" t="s">
        <v>29</v>
      </c>
      <c r="O9" s="24"/>
      <c r="P9" s="27" t="s">
        <v>30</v>
      </c>
      <c r="Q9" s="28" t="s">
        <v>17</v>
      </c>
      <c r="R9" s="28" t="s">
        <v>30</v>
      </c>
      <c r="S9" s="28" t="s">
        <v>31</v>
      </c>
      <c r="T9" s="28" t="s">
        <v>28</v>
      </c>
      <c r="U9" s="30" t="s">
        <v>29</v>
      </c>
      <c r="V9" s="24"/>
      <c r="W9" s="27" t="s">
        <v>32</v>
      </c>
      <c r="X9" s="28" t="s">
        <v>14</v>
      </c>
      <c r="Y9" s="28" t="s">
        <v>2</v>
      </c>
      <c r="Z9" s="28" t="s">
        <v>17</v>
      </c>
      <c r="AA9" s="28" t="s">
        <v>32</v>
      </c>
      <c r="AB9" s="28" t="s">
        <v>31</v>
      </c>
      <c r="AC9" s="28" t="s">
        <v>32</v>
      </c>
      <c r="AD9" s="28" t="s">
        <v>28</v>
      </c>
      <c r="AE9" s="28" t="s">
        <v>29</v>
      </c>
      <c r="AF9" s="28" t="s">
        <v>28</v>
      </c>
      <c r="AG9" s="28" t="s">
        <v>29</v>
      </c>
      <c r="AH9" s="28" t="s">
        <v>28</v>
      </c>
      <c r="AI9" s="28" t="s">
        <v>29</v>
      </c>
      <c r="AJ9" s="20"/>
      <c r="AK9" s="31" t="s">
        <v>28</v>
      </c>
      <c r="AL9" s="30" t="s">
        <v>29</v>
      </c>
    </row>
    <row r="10" customFormat="false" ht="12.75" hidden="false" customHeight="false" outlineLevel="0" collapsed="false">
      <c r="A10" s="32"/>
      <c r="B10" s="33"/>
      <c r="C10" s="6"/>
      <c r="D10" s="3"/>
      <c r="E10" s="33"/>
      <c r="F10" s="6"/>
      <c r="G10" s="6"/>
      <c r="H10" s="6"/>
      <c r="I10" s="6"/>
      <c r="J10" s="6"/>
      <c r="K10" s="6"/>
      <c r="L10" s="6"/>
      <c r="M10" s="6"/>
      <c r="N10" s="7"/>
      <c r="O10" s="15"/>
      <c r="P10" s="12"/>
      <c r="U10" s="14"/>
      <c r="V10" s="15"/>
      <c r="W10" s="12"/>
      <c r="AI10" s="14"/>
      <c r="AJ10" s="32"/>
      <c r="AK10" s="34"/>
      <c r="AL10" s="14"/>
    </row>
    <row r="11" customFormat="false" ht="12.75" hidden="false" customHeight="false" outlineLevel="0" collapsed="false">
      <c r="A11" s="35" t="n">
        <v>36495</v>
      </c>
      <c r="B11" s="12" t="n">
        <v>1281</v>
      </c>
      <c r="C11" s="36" t="n">
        <v>1281</v>
      </c>
      <c r="D11" s="3" t="n">
        <f aca="false">F11+Q11+Z11+I11</f>
        <v>1281</v>
      </c>
      <c r="E11" s="37" t="n">
        <f aca="false">ROUND(F11/0.962,0)</f>
        <v>275</v>
      </c>
      <c r="F11" s="38" t="n">
        <v>265</v>
      </c>
      <c r="G11" s="39" t="n">
        <f aca="false">ROUND(H11/0.984,0)</f>
        <v>0</v>
      </c>
      <c r="H11" s="39" t="n">
        <v>0</v>
      </c>
      <c r="I11" s="40" t="n">
        <v>362</v>
      </c>
      <c r="J11" s="41" t="n">
        <f aca="false">ROUND(K11/0.984,0)</f>
        <v>0</v>
      </c>
      <c r="K11" s="41" t="n">
        <v>0</v>
      </c>
      <c r="L11" s="39" t="n">
        <f aca="false">E11+G11+J11</f>
        <v>275</v>
      </c>
      <c r="M11" s="39" t="n">
        <f aca="false">F11+H11+K11+I11</f>
        <v>627</v>
      </c>
      <c r="N11" s="42" t="n">
        <v>2000</v>
      </c>
      <c r="O11" s="15"/>
      <c r="P11" s="43" t="n">
        <f aca="false">ROUND(Q11/0.9691,0)</f>
        <v>413</v>
      </c>
      <c r="Q11" s="44" t="n">
        <f aca="false">400</f>
        <v>400</v>
      </c>
      <c r="R11" s="44" t="n">
        <f aca="false">ROUND(S11/0.99,0)</f>
        <v>0</v>
      </c>
      <c r="S11" s="44" t="n">
        <v>0</v>
      </c>
      <c r="T11" s="44" t="n">
        <f aca="false">Q11+S11</f>
        <v>400</v>
      </c>
      <c r="U11" s="46" t="n">
        <v>400</v>
      </c>
      <c r="V11" s="15"/>
      <c r="W11" s="47" t="n">
        <f aca="false">ROUND(X11/0.983,0)</f>
        <v>267</v>
      </c>
      <c r="X11" s="48" t="n">
        <f aca="false">ROUND(Y11/0.99,0)</f>
        <v>262</v>
      </c>
      <c r="Y11" s="48" t="n">
        <f aca="false">ROUND(Z11/0.9825,0)</f>
        <v>259</v>
      </c>
      <c r="Z11" s="49" t="n">
        <v>254</v>
      </c>
      <c r="AA11" s="48" t="n">
        <f aca="false">ROUND(AB11/0.9905,0)</f>
        <v>0</v>
      </c>
      <c r="AB11" s="50" t="n">
        <v>0</v>
      </c>
      <c r="AC11" s="48" t="n">
        <f aca="false">W11+AA11</f>
        <v>267</v>
      </c>
      <c r="AD11" s="48" t="n">
        <f aca="false">X11+AB11</f>
        <v>262</v>
      </c>
      <c r="AE11" s="48" t="n">
        <v>802</v>
      </c>
      <c r="AF11" s="48" t="n">
        <f aca="false">Y11</f>
        <v>259</v>
      </c>
      <c r="AG11" s="48" t="n">
        <v>794</v>
      </c>
      <c r="AH11" s="48" t="n">
        <f aca="false">Z11</f>
        <v>254</v>
      </c>
      <c r="AI11" s="51" t="n">
        <v>794</v>
      </c>
      <c r="AJ11" s="11"/>
      <c r="AK11" s="52" t="n">
        <f aca="false">H11+S11+AB11</f>
        <v>0</v>
      </c>
      <c r="AL11" s="53" t="n">
        <v>-747</v>
      </c>
    </row>
    <row r="12" customFormat="false" ht="12.75" hidden="false" customHeight="false" outlineLevel="0" collapsed="false">
      <c r="A12" s="35" t="n">
        <f aca="false">A11+1</f>
        <v>36496</v>
      </c>
      <c r="B12" s="12" t="n">
        <v>1665</v>
      </c>
      <c r="C12" s="36" t="n">
        <v>1146</v>
      </c>
      <c r="D12" s="3" t="n">
        <f aca="false">F12+Q12+Z12+I12</f>
        <v>1146</v>
      </c>
      <c r="E12" s="37" t="n">
        <f aca="false">ROUND(F12/0.962,0)</f>
        <v>275</v>
      </c>
      <c r="F12" s="38" t="n">
        <v>265</v>
      </c>
      <c r="G12" s="39" t="n">
        <f aca="false">ROUND(H12/0.984,0)</f>
        <v>0</v>
      </c>
      <c r="H12" s="39" t="n">
        <v>0</v>
      </c>
      <c r="I12" s="40" t="n">
        <v>362</v>
      </c>
      <c r="J12" s="41" t="n">
        <f aca="false">ROUND(K12/0.984,0)</f>
        <v>0</v>
      </c>
      <c r="K12" s="41" t="n">
        <v>0</v>
      </c>
      <c r="L12" s="39" t="n">
        <f aca="false">E12+G12+J12</f>
        <v>275</v>
      </c>
      <c r="M12" s="39" t="n">
        <f aca="false">F12+H12+K12+I12</f>
        <v>627</v>
      </c>
      <c r="N12" s="42" t="n">
        <f aca="false">N11</f>
        <v>2000</v>
      </c>
      <c r="O12" s="15"/>
      <c r="P12" s="43" t="n">
        <f aca="false">ROUND(Q12/0.9691,0)</f>
        <v>413</v>
      </c>
      <c r="Q12" s="44" t="n">
        <f aca="false">400</f>
        <v>400</v>
      </c>
      <c r="R12" s="44" t="n">
        <f aca="false">ROUND(S12/0.99,0)</f>
        <v>0</v>
      </c>
      <c r="S12" s="44" t="n">
        <v>0</v>
      </c>
      <c r="T12" s="44" t="n">
        <f aca="false">Q12+S12</f>
        <v>400</v>
      </c>
      <c r="U12" s="46" t="n">
        <f aca="false">U11</f>
        <v>400</v>
      </c>
      <c r="V12" s="15"/>
      <c r="W12" s="47" t="n">
        <f aca="false">ROUND(X12/0.983,0)</f>
        <v>124</v>
      </c>
      <c r="X12" s="48" t="n">
        <f aca="false">ROUND(Y12/0.99,0)</f>
        <v>122</v>
      </c>
      <c r="Y12" s="48" t="n">
        <f aca="false">ROUND(Z12/0.9825,0)</f>
        <v>121</v>
      </c>
      <c r="Z12" s="49" t="n">
        <v>119</v>
      </c>
      <c r="AA12" s="48" t="n">
        <f aca="false">ROUND(AB12/0.9905,0)</f>
        <v>0</v>
      </c>
      <c r="AB12" s="50" t="n">
        <v>0</v>
      </c>
      <c r="AC12" s="48" t="n">
        <f aca="false">W12+AA12</f>
        <v>124</v>
      </c>
      <c r="AD12" s="48" t="n">
        <f aca="false">X12+AB12</f>
        <v>122</v>
      </c>
      <c r="AE12" s="48" t="n">
        <f aca="false">AE11</f>
        <v>802</v>
      </c>
      <c r="AF12" s="48" t="n">
        <f aca="false">Y12</f>
        <v>121</v>
      </c>
      <c r="AG12" s="48" t="n">
        <f aca="false">AG11</f>
        <v>794</v>
      </c>
      <c r="AH12" s="48" t="n">
        <f aca="false">Z12</f>
        <v>119</v>
      </c>
      <c r="AI12" s="51" t="n">
        <f aca="false">AI11</f>
        <v>794</v>
      </c>
      <c r="AJ12" s="11"/>
      <c r="AK12" s="52" t="n">
        <f aca="false">H12+S12+AB12</f>
        <v>0</v>
      </c>
      <c r="AL12" s="53" t="n">
        <f aca="false">AL11</f>
        <v>-747</v>
      </c>
    </row>
    <row r="13" customFormat="false" ht="12.75" hidden="false" customHeight="false" outlineLevel="0" collapsed="false">
      <c r="A13" s="35" t="n">
        <f aca="false">A12+1</f>
        <v>36497</v>
      </c>
      <c r="B13" s="12" t="n">
        <v>1753</v>
      </c>
      <c r="C13" s="36" t="n">
        <v>1009</v>
      </c>
      <c r="D13" s="3" t="n">
        <f aca="false">F13+Q13+Z13+I13</f>
        <v>1009</v>
      </c>
      <c r="E13" s="37" t="n">
        <f aca="false">ROUND(F13/0.962,0)</f>
        <v>275</v>
      </c>
      <c r="F13" s="38" t="n">
        <v>265</v>
      </c>
      <c r="G13" s="39" t="n">
        <f aca="false">ROUND(H13/0.984,0)</f>
        <v>0</v>
      </c>
      <c r="H13" s="39" t="n">
        <v>0</v>
      </c>
      <c r="I13" s="40" t="n">
        <v>362</v>
      </c>
      <c r="J13" s="41" t="n">
        <f aca="false">ROUND(K13/0.984,0)</f>
        <v>0</v>
      </c>
      <c r="K13" s="41" t="n">
        <v>0</v>
      </c>
      <c r="L13" s="39" t="n">
        <f aca="false">E13+G13+J13</f>
        <v>275</v>
      </c>
      <c r="M13" s="39" t="n">
        <f aca="false">F13+H13+K13+I13</f>
        <v>627</v>
      </c>
      <c r="N13" s="42" t="n">
        <f aca="false">N12</f>
        <v>2000</v>
      </c>
      <c r="O13" s="15"/>
      <c r="P13" s="43" t="n">
        <f aca="false">ROUND(Q13/0.9691,0)</f>
        <v>394</v>
      </c>
      <c r="Q13" s="44" t="n">
        <f aca="false">400-18</f>
        <v>382</v>
      </c>
      <c r="R13" s="44" t="n">
        <f aca="false">ROUND(S13/0.99,0)</f>
        <v>0</v>
      </c>
      <c r="S13" s="44" t="n">
        <v>0</v>
      </c>
      <c r="T13" s="44" t="n">
        <f aca="false">Q13+S13</f>
        <v>382</v>
      </c>
      <c r="U13" s="46" t="n">
        <f aca="false">U12</f>
        <v>400</v>
      </c>
      <c r="V13" s="15"/>
      <c r="W13" s="47" t="n">
        <f aca="false">ROUND(X13/0.983,0)</f>
        <v>0</v>
      </c>
      <c r="X13" s="48" t="n">
        <f aca="false">ROUND(Y13/0.99,0)</f>
        <v>0</v>
      </c>
      <c r="Y13" s="48" t="n">
        <f aca="false">ROUND(Z13/0.9825,0)</f>
        <v>0</v>
      </c>
      <c r="Z13" s="49" t="n">
        <v>0</v>
      </c>
      <c r="AA13" s="48" t="n">
        <f aca="false">ROUND(AB13/0.9905,0)</f>
        <v>0</v>
      </c>
      <c r="AB13" s="50" t="n">
        <v>0</v>
      </c>
      <c r="AC13" s="48" t="n">
        <f aca="false">W13+AA13</f>
        <v>0</v>
      </c>
      <c r="AD13" s="48" t="n">
        <f aca="false">X13+AB13</f>
        <v>0</v>
      </c>
      <c r="AE13" s="48" t="n">
        <f aca="false">AE12</f>
        <v>802</v>
      </c>
      <c r="AF13" s="48" t="n">
        <f aca="false">Y13</f>
        <v>0</v>
      </c>
      <c r="AG13" s="48" t="n">
        <f aca="false">AG12</f>
        <v>794</v>
      </c>
      <c r="AH13" s="48" t="n">
        <f aca="false">Z13</f>
        <v>0</v>
      </c>
      <c r="AI13" s="51" t="n">
        <f aca="false">AI12</f>
        <v>794</v>
      </c>
      <c r="AJ13" s="11"/>
      <c r="AK13" s="52" t="n">
        <f aca="false">H13+S13+AB13</f>
        <v>0</v>
      </c>
      <c r="AL13" s="53" t="n">
        <f aca="false">AL12</f>
        <v>-747</v>
      </c>
    </row>
    <row r="14" customFormat="false" ht="12.75" hidden="false" customHeight="false" outlineLevel="0" collapsed="false">
      <c r="A14" s="35" t="n">
        <f aca="false">A13+1</f>
        <v>36498</v>
      </c>
      <c r="B14" s="12" t="n">
        <v>1664</v>
      </c>
      <c r="C14" s="36" t="n">
        <v>872</v>
      </c>
      <c r="D14" s="3" t="n">
        <f aca="false">F14+Q14+Z14+I14</f>
        <v>872</v>
      </c>
      <c r="E14" s="37" t="n">
        <f aca="false">ROUND(F14/0.962,0)</f>
        <v>275</v>
      </c>
      <c r="F14" s="38" t="n">
        <v>265</v>
      </c>
      <c r="G14" s="39" t="n">
        <f aca="false">ROUND(H14/0.984,0)</f>
        <v>0</v>
      </c>
      <c r="H14" s="39" t="n">
        <v>0</v>
      </c>
      <c r="I14" s="40" t="n">
        <v>362</v>
      </c>
      <c r="J14" s="41" t="n">
        <f aca="false">ROUND(K14/0.984,0)</f>
        <v>0</v>
      </c>
      <c r="K14" s="41" t="n">
        <v>0</v>
      </c>
      <c r="L14" s="39" t="n">
        <f aca="false">E14+G14+J14</f>
        <v>275</v>
      </c>
      <c r="M14" s="39" t="n">
        <f aca="false">F14+H14+K14+I14</f>
        <v>627</v>
      </c>
      <c r="N14" s="42" t="n">
        <f aca="false">N13</f>
        <v>2000</v>
      </c>
      <c r="O14" s="15"/>
      <c r="P14" s="43" t="n">
        <f aca="false">ROUND(Q14/0.9691,0)</f>
        <v>253</v>
      </c>
      <c r="Q14" s="44" t="n">
        <f aca="false">400-155</f>
        <v>245</v>
      </c>
      <c r="R14" s="44" t="n">
        <f aca="false">ROUND(S14/0.99,0)</f>
        <v>0</v>
      </c>
      <c r="S14" s="44" t="n">
        <v>0</v>
      </c>
      <c r="T14" s="44" t="n">
        <f aca="false">Q14+S14</f>
        <v>245</v>
      </c>
      <c r="U14" s="46" t="n">
        <f aca="false">U13</f>
        <v>400</v>
      </c>
      <c r="V14" s="15"/>
      <c r="W14" s="47" t="n">
        <f aca="false">ROUND(X14/0.983,0)</f>
        <v>0</v>
      </c>
      <c r="X14" s="48" t="n">
        <f aca="false">ROUND(Y14/0.99,0)</f>
        <v>0</v>
      </c>
      <c r="Y14" s="48" t="n">
        <f aca="false">ROUND(Z14/0.9825,0)</f>
        <v>0</v>
      </c>
      <c r="Z14" s="49" t="n">
        <v>0</v>
      </c>
      <c r="AA14" s="48" t="n">
        <f aca="false">ROUND(AB14/0.9905,0)</f>
        <v>0</v>
      </c>
      <c r="AB14" s="50" t="n">
        <v>0</v>
      </c>
      <c r="AC14" s="48" t="n">
        <f aca="false">W14+AA14</f>
        <v>0</v>
      </c>
      <c r="AD14" s="48" t="n">
        <f aca="false">X14+AB14</f>
        <v>0</v>
      </c>
      <c r="AE14" s="48" t="n">
        <f aca="false">AE13</f>
        <v>802</v>
      </c>
      <c r="AF14" s="48" t="n">
        <f aca="false">Y14</f>
        <v>0</v>
      </c>
      <c r="AG14" s="48" t="n">
        <f aca="false">AG13</f>
        <v>794</v>
      </c>
      <c r="AH14" s="48" t="n">
        <f aca="false">Z14</f>
        <v>0</v>
      </c>
      <c r="AI14" s="51" t="n">
        <f aca="false">AI13</f>
        <v>794</v>
      </c>
      <c r="AJ14" s="11"/>
      <c r="AK14" s="52" t="n">
        <f aca="false">H14+S14+AB14</f>
        <v>0</v>
      </c>
      <c r="AL14" s="53" t="n">
        <f aca="false">AL13</f>
        <v>-747</v>
      </c>
    </row>
    <row r="15" customFormat="false" ht="12.75" hidden="false" customHeight="false" outlineLevel="0" collapsed="false">
      <c r="A15" s="35" t="n">
        <f aca="false">A14+1</f>
        <v>36499</v>
      </c>
      <c r="B15" s="12" t="n">
        <v>1745</v>
      </c>
      <c r="C15" s="36" t="n">
        <v>1129</v>
      </c>
      <c r="D15" s="3" t="n">
        <f aca="false">F15+Q15+Z15+I15</f>
        <v>1129</v>
      </c>
      <c r="E15" s="37" t="n">
        <f aca="false">ROUND(F15/0.962,0)</f>
        <v>275</v>
      </c>
      <c r="F15" s="38" t="n">
        <v>265</v>
      </c>
      <c r="G15" s="39" t="n">
        <f aca="false">ROUND(H15/0.984,0)</f>
        <v>0</v>
      </c>
      <c r="H15" s="39" t="n">
        <v>0</v>
      </c>
      <c r="I15" s="40" t="n">
        <v>362</v>
      </c>
      <c r="J15" s="41" t="n">
        <f aca="false">ROUND(K15/0.984,0)</f>
        <v>0</v>
      </c>
      <c r="K15" s="41" t="n">
        <v>0</v>
      </c>
      <c r="L15" s="39" t="n">
        <f aca="false">E15+G15+J15</f>
        <v>275</v>
      </c>
      <c r="M15" s="39" t="n">
        <f aca="false">F15+H15+K15+I15</f>
        <v>627</v>
      </c>
      <c r="N15" s="42" t="n">
        <f aca="false">N14</f>
        <v>2000</v>
      </c>
      <c r="O15" s="15"/>
      <c r="P15" s="43" t="n">
        <f aca="false">ROUND(Q15/0.9691,0)</f>
        <v>413</v>
      </c>
      <c r="Q15" s="44" t="n">
        <f aca="false">400</f>
        <v>400</v>
      </c>
      <c r="R15" s="44" t="n">
        <f aca="false">ROUND(S15/0.99,0)</f>
        <v>0</v>
      </c>
      <c r="S15" s="44" t="n">
        <v>0</v>
      </c>
      <c r="T15" s="44" t="n">
        <f aca="false">Q15+S15</f>
        <v>400</v>
      </c>
      <c r="U15" s="46" t="n">
        <f aca="false">U14</f>
        <v>400</v>
      </c>
      <c r="V15" s="15"/>
      <c r="W15" s="47" t="n">
        <f aca="false">ROUND(X15/0.983,0)</f>
        <v>107</v>
      </c>
      <c r="X15" s="48" t="n">
        <f aca="false">ROUND(Y15/0.99,0)</f>
        <v>105</v>
      </c>
      <c r="Y15" s="48" t="n">
        <f aca="false">ROUND(Z15/0.9825,0)</f>
        <v>104</v>
      </c>
      <c r="Z15" s="49" t="n">
        <v>102</v>
      </c>
      <c r="AA15" s="48" t="n">
        <f aca="false">ROUND(AB15/0.9905,0)</f>
        <v>0</v>
      </c>
      <c r="AB15" s="50" t="n">
        <v>0</v>
      </c>
      <c r="AC15" s="48" t="n">
        <f aca="false">W15+AA15</f>
        <v>107</v>
      </c>
      <c r="AD15" s="48" t="n">
        <f aca="false">X15+AB15</f>
        <v>105</v>
      </c>
      <c r="AE15" s="48" t="n">
        <f aca="false">AE14</f>
        <v>802</v>
      </c>
      <c r="AF15" s="48" t="n">
        <f aca="false">Y15</f>
        <v>104</v>
      </c>
      <c r="AG15" s="48" t="n">
        <f aca="false">AG14</f>
        <v>794</v>
      </c>
      <c r="AH15" s="48" t="n">
        <f aca="false">Z15</f>
        <v>102</v>
      </c>
      <c r="AI15" s="51" t="n">
        <f aca="false">AI14</f>
        <v>794</v>
      </c>
      <c r="AJ15" s="11"/>
      <c r="AK15" s="52" t="n">
        <f aca="false">H15+S15+AB15</f>
        <v>0</v>
      </c>
      <c r="AL15" s="53" t="n">
        <f aca="false">AL14</f>
        <v>-747</v>
      </c>
    </row>
    <row r="16" customFormat="false" ht="12.75" hidden="false" customHeight="false" outlineLevel="0" collapsed="false">
      <c r="A16" s="35" t="n">
        <f aca="false">A15+1</f>
        <v>36500</v>
      </c>
      <c r="B16" s="12" t="n">
        <v>1806</v>
      </c>
      <c r="C16" s="36" t="n">
        <v>1365</v>
      </c>
      <c r="D16" s="3" t="n">
        <f aca="false">F16+Q16+Z16+I16</f>
        <v>1365</v>
      </c>
      <c r="E16" s="37" t="n">
        <f aca="false">ROUND(F16/0.962,0)</f>
        <v>275</v>
      </c>
      <c r="F16" s="38" t="n">
        <v>265</v>
      </c>
      <c r="G16" s="39" t="n">
        <f aca="false">ROUND(H16/0.984,0)</f>
        <v>0</v>
      </c>
      <c r="H16" s="39" t="n">
        <v>0</v>
      </c>
      <c r="I16" s="40" t="n">
        <v>362</v>
      </c>
      <c r="J16" s="41" t="n">
        <f aca="false">ROUND(K16/0.984,0)</f>
        <v>0</v>
      </c>
      <c r="K16" s="41" t="n">
        <v>0</v>
      </c>
      <c r="L16" s="39" t="n">
        <f aca="false">E16+G16+J16</f>
        <v>275</v>
      </c>
      <c r="M16" s="39" t="n">
        <f aca="false">F16+H16+K16+I16</f>
        <v>627</v>
      </c>
      <c r="N16" s="42" t="n">
        <f aca="false">N15</f>
        <v>2000</v>
      </c>
      <c r="O16" s="15"/>
      <c r="P16" s="43" t="n">
        <f aca="false">ROUND(Q16/0.9691,0)</f>
        <v>413</v>
      </c>
      <c r="Q16" s="44" t="n">
        <f aca="false">400</f>
        <v>400</v>
      </c>
      <c r="R16" s="44" t="n">
        <f aca="false">ROUND(S16/0.99,0)</f>
        <v>0</v>
      </c>
      <c r="S16" s="44" t="n">
        <v>0</v>
      </c>
      <c r="T16" s="44" t="n">
        <f aca="false">Q16+S16</f>
        <v>400</v>
      </c>
      <c r="U16" s="46" t="n">
        <f aca="false">U15</f>
        <v>400</v>
      </c>
      <c r="V16" s="15"/>
      <c r="W16" s="47" t="n">
        <f aca="false">ROUND(X16/0.983,0)</f>
        <v>353</v>
      </c>
      <c r="X16" s="48" t="n">
        <f aca="false">ROUND(Y16/0.99,0)</f>
        <v>347</v>
      </c>
      <c r="Y16" s="48" t="n">
        <f aca="false">ROUND(Z16/0.9825,0)</f>
        <v>344</v>
      </c>
      <c r="Z16" s="49" t="n">
        <v>338</v>
      </c>
      <c r="AA16" s="48" t="n">
        <f aca="false">ROUND(AB16/0.9905,0)</f>
        <v>0</v>
      </c>
      <c r="AB16" s="50" t="n">
        <v>0</v>
      </c>
      <c r="AC16" s="48" t="n">
        <f aca="false">W16+AA16</f>
        <v>353</v>
      </c>
      <c r="AD16" s="48" t="n">
        <f aca="false">X16+AB16</f>
        <v>347</v>
      </c>
      <c r="AE16" s="48" t="n">
        <f aca="false">AE15</f>
        <v>802</v>
      </c>
      <c r="AF16" s="48" t="n">
        <f aca="false">Y16</f>
        <v>344</v>
      </c>
      <c r="AG16" s="48" t="n">
        <f aca="false">AG15</f>
        <v>794</v>
      </c>
      <c r="AH16" s="48" t="n">
        <f aca="false">Z16</f>
        <v>338</v>
      </c>
      <c r="AI16" s="51" t="n">
        <f aca="false">AI15</f>
        <v>794</v>
      </c>
      <c r="AJ16" s="11"/>
      <c r="AK16" s="52" t="n">
        <f aca="false">H16+S16+AB16</f>
        <v>0</v>
      </c>
      <c r="AL16" s="53" t="n">
        <f aca="false">AL15</f>
        <v>-747</v>
      </c>
    </row>
    <row r="17" customFormat="false" ht="12.75" hidden="false" customHeight="false" outlineLevel="0" collapsed="false">
      <c r="A17" s="35" t="n">
        <f aca="false">A16+1</f>
        <v>36501</v>
      </c>
      <c r="B17" s="12" t="n">
        <v>1806</v>
      </c>
      <c r="C17" s="36" t="n">
        <v>1416</v>
      </c>
      <c r="D17" s="3" t="n">
        <f aca="false">F17+Q17+Z17+I17</f>
        <v>1416</v>
      </c>
      <c r="E17" s="37" t="n">
        <f aca="false">ROUND(F17/0.962,0)</f>
        <v>275</v>
      </c>
      <c r="F17" s="38" t="n">
        <v>265</v>
      </c>
      <c r="G17" s="39" t="n">
        <f aca="false">ROUND(H17/0.984,0)</f>
        <v>0</v>
      </c>
      <c r="H17" s="39" t="n">
        <v>0</v>
      </c>
      <c r="I17" s="40" t="n">
        <v>362</v>
      </c>
      <c r="J17" s="41" t="n">
        <f aca="false">ROUND(K17/0.984,0)</f>
        <v>0</v>
      </c>
      <c r="K17" s="41" t="n">
        <v>0</v>
      </c>
      <c r="L17" s="39" t="n">
        <f aca="false">E17+G17+J17</f>
        <v>275</v>
      </c>
      <c r="M17" s="39" t="n">
        <f aca="false">F17+H17+K17+I17</f>
        <v>627</v>
      </c>
      <c r="N17" s="42" t="n">
        <f aca="false">N16</f>
        <v>2000</v>
      </c>
      <c r="O17" s="15"/>
      <c r="P17" s="43" t="n">
        <f aca="false">ROUND(Q17/0.9691,0)</f>
        <v>413</v>
      </c>
      <c r="Q17" s="44" t="n">
        <f aca="false">400</f>
        <v>400</v>
      </c>
      <c r="R17" s="44" t="n">
        <f aca="false">ROUND(S17/0.99,0)</f>
        <v>0</v>
      </c>
      <c r="S17" s="44" t="n">
        <v>0</v>
      </c>
      <c r="T17" s="44" t="n">
        <f aca="false">Q17+S17</f>
        <v>400</v>
      </c>
      <c r="U17" s="46" t="n">
        <f aca="false">U16</f>
        <v>400</v>
      </c>
      <c r="V17" s="15"/>
      <c r="W17" s="47" t="n">
        <f aca="false">ROUND(X17/0.983,0)</f>
        <v>407</v>
      </c>
      <c r="X17" s="48" t="n">
        <f aca="false">ROUND(Y17/0.99,0)</f>
        <v>400</v>
      </c>
      <c r="Y17" s="48" t="n">
        <f aca="false">ROUND(Z17/0.9825,0)</f>
        <v>396</v>
      </c>
      <c r="Z17" s="49" t="n">
        <v>389</v>
      </c>
      <c r="AA17" s="48" t="n">
        <f aca="false">ROUND(AB17/0.9905,0)</f>
        <v>0</v>
      </c>
      <c r="AB17" s="50" t="n">
        <v>0</v>
      </c>
      <c r="AC17" s="48" t="n">
        <f aca="false">W17+AA17</f>
        <v>407</v>
      </c>
      <c r="AD17" s="48" t="n">
        <f aca="false">X17+AB17</f>
        <v>400</v>
      </c>
      <c r="AE17" s="48" t="n">
        <f aca="false">AE16</f>
        <v>802</v>
      </c>
      <c r="AF17" s="48" t="n">
        <f aca="false">Y17</f>
        <v>396</v>
      </c>
      <c r="AG17" s="48" t="n">
        <f aca="false">AG16</f>
        <v>794</v>
      </c>
      <c r="AH17" s="48" t="n">
        <f aca="false">Z17</f>
        <v>389</v>
      </c>
      <c r="AI17" s="51" t="n">
        <f aca="false">AI16</f>
        <v>794</v>
      </c>
      <c r="AJ17" s="11"/>
      <c r="AK17" s="52" t="n">
        <f aca="false">H17+S17+AB17</f>
        <v>0</v>
      </c>
      <c r="AL17" s="53" t="n">
        <f aca="false">AL16</f>
        <v>-747</v>
      </c>
    </row>
    <row r="18" customFormat="false" ht="12.75" hidden="false" customHeight="false" outlineLevel="0" collapsed="false">
      <c r="A18" s="35" t="n">
        <f aca="false">A17+1</f>
        <v>36502</v>
      </c>
      <c r="B18" s="12" t="n">
        <v>1806</v>
      </c>
      <c r="C18" s="36" t="n">
        <v>1310</v>
      </c>
      <c r="D18" s="3" t="n">
        <f aca="false">F18+Q18+Z18+I18</f>
        <v>1310</v>
      </c>
      <c r="E18" s="37" t="n">
        <f aca="false">ROUND(F18/0.962,0)</f>
        <v>275</v>
      </c>
      <c r="F18" s="38" t="n">
        <v>265</v>
      </c>
      <c r="G18" s="39" t="n">
        <f aca="false">ROUND(H18/0.984,0)</f>
        <v>0</v>
      </c>
      <c r="H18" s="39" t="n">
        <v>0</v>
      </c>
      <c r="I18" s="40" t="n">
        <v>362</v>
      </c>
      <c r="J18" s="41" t="n">
        <f aca="false">ROUND(K18/0.984,0)</f>
        <v>0</v>
      </c>
      <c r="K18" s="41" t="n">
        <v>0</v>
      </c>
      <c r="L18" s="39" t="n">
        <f aca="false">E18+G18+J18</f>
        <v>275</v>
      </c>
      <c r="M18" s="39" t="n">
        <f aca="false">F18+H18+K18+I18</f>
        <v>627</v>
      </c>
      <c r="N18" s="42" t="n">
        <f aca="false">N17</f>
        <v>2000</v>
      </c>
      <c r="O18" s="15"/>
      <c r="P18" s="43" t="n">
        <f aca="false">ROUND(Q18/0.9691,0)</f>
        <v>413</v>
      </c>
      <c r="Q18" s="44" t="n">
        <f aca="false">400</f>
        <v>400</v>
      </c>
      <c r="R18" s="44" t="n">
        <f aca="false">ROUND(S18/0.99,0)</f>
        <v>0</v>
      </c>
      <c r="S18" s="44" t="n">
        <v>0</v>
      </c>
      <c r="T18" s="44" t="n">
        <f aca="false">Q18+S18</f>
        <v>400</v>
      </c>
      <c r="U18" s="46" t="n">
        <f aca="false">U17</f>
        <v>400</v>
      </c>
      <c r="V18" s="15"/>
      <c r="W18" s="47" t="n">
        <f aca="false">ROUND(X18/0.983,0)</f>
        <v>296</v>
      </c>
      <c r="X18" s="48" t="n">
        <f aca="false">ROUND(Y18/0.99,0)</f>
        <v>291</v>
      </c>
      <c r="Y18" s="48" t="n">
        <f aca="false">ROUND(Z18/0.9825,0)</f>
        <v>288</v>
      </c>
      <c r="Z18" s="49" t="n">
        <v>283</v>
      </c>
      <c r="AA18" s="48" t="n">
        <f aca="false">ROUND(AB18/0.9905,0)</f>
        <v>0</v>
      </c>
      <c r="AB18" s="50" t="n">
        <v>0</v>
      </c>
      <c r="AC18" s="48" t="n">
        <f aca="false">W18+AA18</f>
        <v>296</v>
      </c>
      <c r="AD18" s="48" t="n">
        <f aca="false">X18+AB18</f>
        <v>291</v>
      </c>
      <c r="AE18" s="48" t="n">
        <f aca="false">AE17</f>
        <v>802</v>
      </c>
      <c r="AF18" s="48" t="n">
        <f aca="false">Y18</f>
        <v>288</v>
      </c>
      <c r="AG18" s="48" t="n">
        <f aca="false">AG17</f>
        <v>794</v>
      </c>
      <c r="AH18" s="48" t="n">
        <f aca="false">Z18</f>
        <v>283</v>
      </c>
      <c r="AI18" s="51" t="n">
        <f aca="false">AI17</f>
        <v>794</v>
      </c>
      <c r="AJ18" s="11"/>
      <c r="AK18" s="52" t="n">
        <f aca="false">H18+S18+AB18</f>
        <v>0</v>
      </c>
      <c r="AL18" s="53" t="n">
        <f aca="false">AL17</f>
        <v>-747</v>
      </c>
    </row>
    <row r="19" customFormat="false" ht="12.75" hidden="false" customHeight="false" outlineLevel="0" collapsed="false">
      <c r="A19" s="35" t="n">
        <f aca="false">A18+1</f>
        <v>36503</v>
      </c>
      <c r="B19" s="12" t="n">
        <v>1806</v>
      </c>
      <c r="C19" s="36" t="n">
        <v>1320</v>
      </c>
      <c r="D19" s="3" t="n">
        <f aca="false">F19+Q19+Z19+I19</f>
        <v>1320</v>
      </c>
      <c r="E19" s="37" t="n">
        <f aca="false">ROUND(F19/0.962,0)</f>
        <v>275</v>
      </c>
      <c r="F19" s="38" t="n">
        <v>265</v>
      </c>
      <c r="G19" s="39" t="n">
        <f aca="false">ROUND(H19/0.984,0)</f>
        <v>0</v>
      </c>
      <c r="H19" s="39" t="n">
        <v>0</v>
      </c>
      <c r="I19" s="40" t="n">
        <v>362</v>
      </c>
      <c r="J19" s="41" t="n">
        <f aca="false">ROUND(K19/0.984,0)</f>
        <v>0</v>
      </c>
      <c r="K19" s="41" t="n">
        <v>0</v>
      </c>
      <c r="L19" s="39" t="n">
        <f aca="false">E19+G19+J19</f>
        <v>275</v>
      </c>
      <c r="M19" s="39" t="n">
        <f aca="false">F19+H19+K19+I19</f>
        <v>627</v>
      </c>
      <c r="N19" s="42" t="n">
        <f aca="false">N18</f>
        <v>2000</v>
      </c>
      <c r="O19" s="15"/>
      <c r="P19" s="43" t="n">
        <f aca="false">ROUND(Q19/0.9691,0)</f>
        <v>413</v>
      </c>
      <c r="Q19" s="44" t="n">
        <f aca="false">400</f>
        <v>400</v>
      </c>
      <c r="R19" s="44" t="n">
        <f aca="false">ROUND(S19/0.99,0)</f>
        <v>0</v>
      </c>
      <c r="S19" s="44" t="n">
        <v>0</v>
      </c>
      <c r="T19" s="44" t="n">
        <f aca="false">Q19+S19</f>
        <v>400</v>
      </c>
      <c r="U19" s="46" t="n">
        <f aca="false">U18</f>
        <v>400</v>
      </c>
      <c r="V19" s="15"/>
      <c r="W19" s="47" t="n">
        <f aca="false">ROUND(X19/0.983,0)</f>
        <v>306</v>
      </c>
      <c r="X19" s="48" t="n">
        <f aca="false">ROUND(Y19/0.99,0)</f>
        <v>301</v>
      </c>
      <c r="Y19" s="48" t="n">
        <f aca="false">ROUND(Z19/0.9825,0)</f>
        <v>298</v>
      </c>
      <c r="Z19" s="49" t="n">
        <v>293</v>
      </c>
      <c r="AA19" s="48" t="n">
        <f aca="false">ROUND(AB19/0.9905,0)</f>
        <v>0</v>
      </c>
      <c r="AB19" s="50" t="n">
        <v>0</v>
      </c>
      <c r="AC19" s="48" t="n">
        <f aca="false">W19+AA19</f>
        <v>306</v>
      </c>
      <c r="AD19" s="48" t="n">
        <f aca="false">X19+AB19</f>
        <v>301</v>
      </c>
      <c r="AE19" s="48" t="n">
        <f aca="false">AE18</f>
        <v>802</v>
      </c>
      <c r="AF19" s="48" t="n">
        <f aca="false">Y19</f>
        <v>298</v>
      </c>
      <c r="AG19" s="48" t="n">
        <f aca="false">AG18</f>
        <v>794</v>
      </c>
      <c r="AH19" s="48" t="n">
        <f aca="false">Z19</f>
        <v>293</v>
      </c>
      <c r="AI19" s="51" t="n">
        <f aca="false">AI18</f>
        <v>794</v>
      </c>
      <c r="AJ19" s="11"/>
      <c r="AK19" s="52" t="n">
        <f aca="false">H19+S19+AB19</f>
        <v>0</v>
      </c>
      <c r="AL19" s="53" t="n">
        <f aca="false">AL18</f>
        <v>-747</v>
      </c>
    </row>
    <row r="20" customFormat="false" ht="12.75" hidden="false" customHeight="false" outlineLevel="0" collapsed="false">
      <c r="A20" s="35" t="n">
        <f aca="false">A19+1</f>
        <v>36504</v>
      </c>
      <c r="B20" s="12" t="n">
        <v>1753</v>
      </c>
      <c r="C20" s="36" t="n">
        <v>1437</v>
      </c>
      <c r="D20" s="3" t="n">
        <f aca="false">F20+Q20+Z20+I20</f>
        <v>1437</v>
      </c>
      <c r="E20" s="37" t="n">
        <f aca="false">ROUND(F20/0.962,0)</f>
        <v>275</v>
      </c>
      <c r="F20" s="38" t="n">
        <v>265</v>
      </c>
      <c r="G20" s="39" t="n">
        <f aca="false">ROUND(H20/0.984,0)</f>
        <v>0</v>
      </c>
      <c r="H20" s="39" t="n">
        <v>0</v>
      </c>
      <c r="I20" s="40" t="n">
        <v>362</v>
      </c>
      <c r="J20" s="41" t="n">
        <f aca="false">ROUND(K20/0.984,0)</f>
        <v>0</v>
      </c>
      <c r="K20" s="41" t="n">
        <v>0</v>
      </c>
      <c r="L20" s="39" t="n">
        <f aca="false">E20+G20+J20</f>
        <v>275</v>
      </c>
      <c r="M20" s="39" t="n">
        <f aca="false">F20+H20+K20+I20</f>
        <v>627</v>
      </c>
      <c r="N20" s="42" t="n">
        <f aca="false">N19</f>
        <v>2000</v>
      </c>
      <c r="O20" s="15"/>
      <c r="P20" s="43" t="n">
        <f aca="false">ROUND(Q20/0.9691,0)</f>
        <v>413</v>
      </c>
      <c r="Q20" s="44" t="n">
        <f aca="false">400</f>
        <v>400</v>
      </c>
      <c r="R20" s="44" t="n">
        <f aca="false">ROUND(S20/0.99,0)</f>
        <v>0</v>
      </c>
      <c r="S20" s="44" t="n">
        <v>0</v>
      </c>
      <c r="T20" s="44" t="n">
        <f aca="false">Q20+S20</f>
        <v>400</v>
      </c>
      <c r="U20" s="46" t="n">
        <f aca="false">U19</f>
        <v>400</v>
      </c>
      <c r="V20" s="15"/>
      <c r="W20" s="47" t="n">
        <f aca="false">ROUND(X20/0.983,0)</f>
        <v>428</v>
      </c>
      <c r="X20" s="48" t="n">
        <f aca="false">ROUND(Y20/0.99,0)</f>
        <v>421</v>
      </c>
      <c r="Y20" s="48" t="n">
        <f aca="false">ROUND(Z20/0.9825,0)</f>
        <v>417</v>
      </c>
      <c r="Z20" s="49" t="n">
        <v>410</v>
      </c>
      <c r="AA20" s="48" t="n">
        <f aca="false">ROUND(AB20/0.9905,0)</f>
        <v>0</v>
      </c>
      <c r="AB20" s="50" t="n">
        <v>0</v>
      </c>
      <c r="AC20" s="48" t="n">
        <f aca="false">W20+AA20</f>
        <v>428</v>
      </c>
      <c r="AD20" s="48" t="n">
        <f aca="false">X20+AB20</f>
        <v>421</v>
      </c>
      <c r="AE20" s="48" t="n">
        <f aca="false">AE19</f>
        <v>802</v>
      </c>
      <c r="AF20" s="48" t="n">
        <f aca="false">Y20</f>
        <v>417</v>
      </c>
      <c r="AG20" s="48" t="n">
        <f aca="false">AG19</f>
        <v>794</v>
      </c>
      <c r="AH20" s="48" t="n">
        <f aca="false">Z20</f>
        <v>410</v>
      </c>
      <c r="AI20" s="51" t="n">
        <f aca="false">AI19</f>
        <v>794</v>
      </c>
      <c r="AJ20" s="11"/>
      <c r="AK20" s="52" t="n">
        <f aca="false">H20+S20+AB20</f>
        <v>0</v>
      </c>
      <c r="AL20" s="53" t="n">
        <f aca="false">AL19</f>
        <v>-747</v>
      </c>
    </row>
    <row r="21" customFormat="false" ht="12.75" hidden="false" customHeight="false" outlineLevel="0" collapsed="false">
      <c r="A21" s="35" t="n">
        <f aca="false">A20+1</f>
        <v>36505</v>
      </c>
      <c r="B21" s="12" t="n">
        <v>1664</v>
      </c>
      <c r="C21" s="36" t="n">
        <v>1340</v>
      </c>
      <c r="D21" s="3" t="n">
        <f aca="false">F21+Q21+Z21+I21</f>
        <v>1340</v>
      </c>
      <c r="E21" s="37" t="n">
        <f aca="false">ROUND(F21/0.962,0)</f>
        <v>275</v>
      </c>
      <c r="F21" s="38" t="n">
        <v>265</v>
      </c>
      <c r="G21" s="39" t="n">
        <f aca="false">ROUND(H21/0.984,0)</f>
        <v>0</v>
      </c>
      <c r="H21" s="39" t="n">
        <v>0</v>
      </c>
      <c r="I21" s="40" t="n">
        <v>362</v>
      </c>
      <c r="J21" s="41" t="n">
        <f aca="false">ROUND(K21/0.984,0)</f>
        <v>0</v>
      </c>
      <c r="K21" s="41" t="n">
        <v>0</v>
      </c>
      <c r="L21" s="39" t="n">
        <f aca="false">E21+G21+J21</f>
        <v>275</v>
      </c>
      <c r="M21" s="39" t="n">
        <f aca="false">F21+H21+K21+I21</f>
        <v>627</v>
      </c>
      <c r="N21" s="42" t="n">
        <f aca="false">N20</f>
        <v>2000</v>
      </c>
      <c r="O21" s="15"/>
      <c r="P21" s="43" t="n">
        <f aca="false">ROUND(Q21/0.9691,0)</f>
        <v>413</v>
      </c>
      <c r="Q21" s="44" t="n">
        <f aca="false">400</f>
        <v>400</v>
      </c>
      <c r="R21" s="44" t="n">
        <f aca="false">ROUND(S21/0.99,0)</f>
        <v>0</v>
      </c>
      <c r="S21" s="44" t="n">
        <v>0</v>
      </c>
      <c r="T21" s="44" t="n">
        <f aca="false">Q21+S21</f>
        <v>400</v>
      </c>
      <c r="U21" s="46" t="n">
        <f aca="false">U20</f>
        <v>400</v>
      </c>
      <c r="V21" s="15"/>
      <c r="W21" s="47" t="n">
        <f aca="false">ROUND(X21/0.983,0)</f>
        <v>328</v>
      </c>
      <c r="X21" s="48" t="n">
        <f aca="false">ROUND(Y21/0.99,0)</f>
        <v>322</v>
      </c>
      <c r="Y21" s="48" t="n">
        <f aca="false">ROUND(Z21/0.9825,0)</f>
        <v>319</v>
      </c>
      <c r="Z21" s="49" t="n">
        <v>313</v>
      </c>
      <c r="AA21" s="48" t="n">
        <f aca="false">ROUND(AB21/0.9905,0)</f>
        <v>0</v>
      </c>
      <c r="AB21" s="50" t="n">
        <v>0</v>
      </c>
      <c r="AC21" s="48" t="n">
        <f aca="false">W21+AA21</f>
        <v>328</v>
      </c>
      <c r="AD21" s="48" t="n">
        <f aca="false">X21+AB21</f>
        <v>322</v>
      </c>
      <c r="AE21" s="48" t="n">
        <f aca="false">AE20</f>
        <v>802</v>
      </c>
      <c r="AF21" s="48" t="n">
        <f aca="false">Y21</f>
        <v>319</v>
      </c>
      <c r="AG21" s="48" t="n">
        <f aca="false">AG20</f>
        <v>794</v>
      </c>
      <c r="AH21" s="48" t="n">
        <f aca="false">Z21</f>
        <v>313</v>
      </c>
      <c r="AI21" s="51" t="n">
        <f aca="false">AI20</f>
        <v>794</v>
      </c>
      <c r="AJ21" s="11"/>
      <c r="AK21" s="52" t="n">
        <f aca="false">H21+S21+AB21</f>
        <v>0</v>
      </c>
      <c r="AL21" s="53" t="n">
        <f aca="false">AL20</f>
        <v>-747</v>
      </c>
    </row>
    <row r="22" customFormat="false" ht="12.75" hidden="false" customHeight="false" outlineLevel="0" collapsed="false">
      <c r="A22" s="35" t="n">
        <f aca="false">A21+1</f>
        <v>36506</v>
      </c>
      <c r="B22" s="12" t="n">
        <v>1745</v>
      </c>
      <c r="C22" s="36" t="n">
        <v>1345</v>
      </c>
      <c r="D22" s="3" t="n">
        <f aca="false">F22+Q22+Z22+I22</f>
        <v>1345</v>
      </c>
      <c r="E22" s="37" t="n">
        <f aca="false">ROUND(F22/0.962,0)</f>
        <v>275</v>
      </c>
      <c r="F22" s="38" t="n">
        <v>265</v>
      </c>
      <c r="G22" s="39" t="n">
        <f aca="false">ROUND(H22/0.984,0)</f>
        <v>0</v>
      </c>
      <c r="H22" s="39" t="n">
        <v>0</v>
      </c>
      <c r="I22" s="40" t="n">
        <v>362</v>
      </c>
      <c r="J22" s="41" t="n">
        <f aca="false">ROUND(K22/0.984,0)</f>
        <v>0</v>
      </c>
      <c r="K22" s="41" t="n">
        <v>0</v>
      </c>
      <c r="L22" s="39" t="n">
        <f aca="false">E22+G22+J22</f>
        <v>275</v>
      </c>
      <c r="M22" s="39" t="n">
        <f aca="false">F22+H22+K22+I22</f>
        <v>627</v>
      </c>
      <c r="N22" s="42" t="n">
        <f aca="false">N21</f>
        <v>2000</v>
      </c>
      <c r="O22" s="15"/>
      <c r="P22" s="43" t="n">
        <f aca="false">ROUND(Q22/0.9691,0)</f>
        <v>413</v>
      </c>
      <c r="Q22" s="44" t="n">
        <f aca="false">400</f>
        <v>400</v>
      </c>
      <c r="R22" s="44" t="n">
        <f aca="false">ROUND(S22/0.99,0)</f>
        <v>0</v>
      </c>
      <c r="S22" s="44" t="n">
        <v>0</v>
      </c>
      <c r="T22" s="44" t="n">
        <f aca="false">Q22+S22</f>
        <v>400</v>
      </c>
      <c r="U22" s="46" t="n">
        <f aca="false">U21</f>
        <v>400</v>
      </c>
      <c r="V22" s="15"/>
      <c r="W22" s="47" t="n">
        <f aca="false">ROUND(X22/0.983,0)</f>
        <v>333</v>
      </c>
      <c r="X22" s="48" t="n">
        <f aca="false">ROUND(Y22/0.99,0)</f>
        <v>327</v>
      </c>
      <c r="Y22" s="48" t="n">
        <f aca="false">ROUND(Z22/0.9825,0)</f>
        <v>324</v>
      </c>
      <c r="Z22" s="49" t="n">
        <v>318</v>
      </c>
      <c r="AA22" s="48" t="n">
        <f aca="false">ROUND(AB22/0.9905,0)</f>
        <v>0</v>
      </c>
      <c r="AB22" s="50" t="n">
        <v>0</v>
      </c>
      <c r="AC22" s="48" t="n">
        <f aca="false">W22+AA22</f>
        <v>333</v>
      </c>
      <c r="AD22" s="48" t="n">
        <f aca="false">X22+AB22</f>
        <v>327</v>
      </c>
      <c r="AE22" s="48" t="n">
        <f aca="false">AE21</f>
        <v>802</v>
      </c>
      <c r="AF22" s="48" t="n">
        <f aca="false">Y22</f>
        <v>324</v>
      </c>
      <c r="AG22" s="48" t="n">
        <f aca="false">AG21</f>
        <v>794</v>
      </c>
      <c r="AH22" s="48" t="n">
        <f aca="false">Z22</f>
        <v>318</v>
      </c>
      <c r="AI22" s="51" t="n">
        <f aca="false">AI21</f>
        <v>794</v>
      </c>
      <c r="AJ22" s="11"/>
      <c r="AK22" s="52" t="n">
        <f aca="false">H22+S22+AB22</f>
        <v>0</v>
      </c>
      <c r="AL22" s="53" t="n">
        <f aca="false">AL21</f>
        <v>-747</v>
      </c>
    </row>
    <row r="23" customFormat="false" ht="12.75" hidden="false" customHeight="false" outlineLevel="0" collapsed="false">
      <c r="A23" s="35" t="n">
        <f aca="false">A22+1</f>
        <v>36507</v>
      </c>
      <c r="B23" s="12" t="n">
        <v>1806</v>
      </c>
      <c r="C23" s="36" t="n">
        <v>1314</v>
      </c>
      <c r="D23" s="3" t="n">
        <f aca="false">F23+Q23+Z23+I23</f>
        <v>1314</v>
      </c>
      <c r="E23" s="37" t="n">
        <f aca="false">ROUND(F23/0.962,0)</f>
        <v>275</v>
      </c>
      <c r="F23" s="38" t="n">
        <v>265</v>
      </c>
      <c r="G23" s="39" t="n">
        <f aca="false">ROUND(H23/0.984,0)</f>
        <v>0</v>
      </c>
      <c r="H23" s="39" t="n">
        <v>0</v>
      </c>
      <c r="I23" s="40" t="n">
        <v>362</v>
      </c>
      <c r="J23" s="41" t="n">
        <f aca="false">ROUND(K23/0.984,0)</f>
        <v>0</v>
      </c>
      <c r="K23" s="41" t="n">
        <v>0</v>
      </c>
      <c r="L23" s="39" t="n">
        <f aca="false">E23+G23+J23</f>
        <v>275</v>
      </c>
      <c r="M23" s="39" t="n">
        <f aca="false">F23+H23+K23+I23</f>
        <v>627</v>
      </c>
      <c r="N23" s="42" t="n">
        <f aca="false">N22</f>
        <v>2000</v>
      </c>
      <c r="O23" s="15"/>
      <c r="P23" s="43" t="n">
        <f aca="false">ROUND(Q23/0.9691,0)</f>
        <v>413</v>
      </c>
      <c r="Q23" s="44" t="n">
        <f aca="false">400</f>
        <v>400</v>
      </c>
      <c r="R23" s="44" t="n">
        <f aca="false">ROUND(S23/0.99,0)</f>
        <v>0</v>
      </c>
      <c r="S23" s="44" t="n">
        <v>0</v>
      </c>
      <c r="T23" s="44" t="n">
        <f aca="false">Q23+S23</f>
        <v>400</v>
      </c>
      <c r="U23" s="46" t="n">
        <f aca="false">U22</f>
        <v>400</v>
      </c>
      <c r="V23" s="15"/>
      <c r="W23" s="47" t="n">
        <f aca="false">ROUND(X23/0.983,0)</f>
        <v>300</v>
      </c>
      <c r="X23" s="48" t="n">
        <f aca="false">ROUND(Y23/0.99,0)</f>
        <v>295</v>
      </c>
      <c r="Y23" s="48" t="n">
        <f aca="false">ROUND(Z23/0.9825,0)</f>
        <v>292</v>
      </c>
      <c r="Z23" s="49" t="n">
        <v>287</v>
      </c>
      <c r="AA23" s="48" t="n">
        <f aca="false">ROUND(AB23/0.9905,0)</f>
        <v>0</v>
      </c>
      <c r="AB23" s="50" t="n">
        <v>0</v>
      </c>
      <c r="AC23" s="48" t="n">
        <f aca="false">W23+AA23</f>
        <v>300</v>
      </c>
      <c r="AD23" s="48" t="n">
        <f aca="false">X23+AB23</f>
        <v>295</v>
      </c>
      <c r="AE23" s="48" t="n">
        <f aca="false">AE22</f>
        <v>802</v>
      </c>
      <c r="AF23" s="48" t="n">
        <f aca="false">Y23</f>
        <v>292</v>
      </c>
      <c r="AG23" s="48" t="n">
        <f aca="false">AG22</f>
        <v>794</v>
      </c>
      <c r="AH23" s="48" t="n">
        <f aca="false">Z23</f>
        <v>287</v>
      </c>
      <c r="AI23" s="51" t="n">
        <f aca="false">AI22</f>
        <v>794</v>
      </c>
      <c r="AJ23" s="11"/>
      <c r="AK23" s="52" t="n">
        <f aca="false">H23+S23+AB23</f>
        <v>0</v>
      </c>
      <c r="AL23" s="53" t="n">
        <f aca="false">AL22</f>
        <v>-747</v>
      </c>
    </row>
    <row r="24" customFormat="false" ht="12.75" hidden="false" customHeight="false" outlineLevel="0" collapsed="false">
      <c r="A24" s="35" t="n">
        <f aca="false">A23+1</f>
        <v>36508</v>
      </c>
      <c r="B24" s="12" t="n">
        <v>1806</v>
      </c>
      <c r="C24" s="36" t="n">
        <v>1336</v>
      </c>
      <c r="D24" s="3" t="n">
        <f aca="false">F24+Q24+Z24+I24</f>
        <v>1336</v>
      </c>
      <c r="E24" s="37" t="n">
        <f aca="false">ROUND(F24/0.962,0)</f>
        <v>275</v>
      </c>
      <c r="F24" s="38" t="n">
        <v>265</v>
      </c>
      <c r="G24" s="39" t="n">
        <f aca="false">ROUND(H24/0.984,0)</f>
        <v>0</v>
      </c>
      <c r="H24" s="39" t="n">
        <v>0</v>
      </c>
      <c r="I24" s="40" t="n">
        <v>362</v>
      </c>
      <c r="J24" s="41" t="n">
        <f aca="false">ROUND(K24/0.984,0)</f>
        <v>0</v>
      </c>
      <c r="K24" s="41" t="n">
        <v>0</v>
      </c>
      <c r="L24" s="39" t="n">
        <f aca="false">E24+G24+J24</f>
        <v>275</v>
      </c>
      <c r="M24" s="39" t="n">
        <f aca="false">F24+H24+K24+I24</f>
        <v>627</v>
      </c>
      <c r="N24" s="42" t="n">
        <f aca="false">N23</f>
        <v>2000</v>
      </c>
      <c r="O24" s="15"/>
      <c r="P24" s="43" t="n">
        <f aca="false">ROUND(Q24/0.9691,0)</f>
        <v>413</v>
      </c>
      <c r="Q24" s="44" t="n">
        <f aca="false">400</f>
        <v>400</v>
      </c>
      <c r="R24" s="44" t="n">
        <f aca="false">ROUND(S24/0.99,0)</f>
        <v>0</v>
      </c>
      <c r="S24" s="44" t="n">
        <v>0</v>
      </c>
      <c r="T24" s="44" t="n">
        <f aca="false">Q24+S24</f>
        <v>400</v>
      </c>
      <c r="U24" s="46" t="n">
        <f aca="false">U23</f>
        <v>400</v>
      </c>
      <c r="V24" s="15"/>
      <c r="W24" s="47" t="n">
        <f aca="false">ROUND(X24/0.983,0)</f>
        <v>323</v>
      </c>
      <c r="X24" s="48" t="n">
        <f aca="false">ROUND(Y24/0.99,0)</f>
        <v>318</v>
      </c>
      <c r="Y24" s="48" t="n">
        <f aca="false">ROUND(Z24/0.9825,0)</f>
        <v>315</v>
      </c>
      <c r="Z24" s="49" t="n">
        <v>309</v>
      </c>
      <c r="AA24" s="48" t="n">
        <f aca="false">ROUND(AB24/0.9905,0)</f>
        <v>0</v>
      </c>
      <c r="AB24" s="50" t="n">
        <v>0</v>
      </c>
      <c r="AC24" s="48" t="n">
        <f aca="false">W24+AA24</f>
        <v>323</v>
      </c>
      <c r="AD24" s="48" t="n">
        <f aca="false">X24+AB24</f>
        <v>318</v>
      </c>
      <c r="AE24" s="48" t="n">
        <f aca="false">AE23</f>
        <v>802</v>
      </c>
      <c r="AF24" s="48" t="n">
        <f aca="false">Y24</f>
        <v>315</v>
      </c>
      <c r="AG24" s="48" t="n">
        <f aca="false">AG23</f>
        <v>794</v>
      </c>
      <c r="AH24" s="48" t="n">
        <f aca="false">Z24</f>
        <v>309</v>
      </c>
      <c r="AI24" s="51" t="n">
        <f aca="false">AI23</f>
        <v>794</v>
      </c>
      <c r="AJ24" s="11"/>
      <c r="AK24" s="52" t="n">
        <f aca="false">H24+S24+AB24</f>
        <v>0</v>
      </c>
      <c r="AL24" s="53" t="n">
        <f aca="false">AL23</f>
        <v>-747</v>
      </c>
    </row>
    <row r="25" customFormat="false" ht="12.75" hidden="false" customHeight="false" outlineLevel="0" collapsed="false">
      <c r="A25" s="35" t="n">
        <f aca="false">A24+1</f>
        <v>36509</v>
      </c>
      <c r="B25" s="12" t="n">
        <v>1806</v>
      </c>
      <c r="C25" s="36" t="n">
        <v>1569</v>
      </c>
      <c r="D25" s="3" t="n">
        <f aca="false">F25+Q25+Z25+I25</f>
        <v>1569</v>
      </c>
      <c r="E25" s="37" t="n">
        <f aca="false">ROUND(F25/0.962,0)</f>
        <v>275</v>
      </c>
      <c r="F25" s="38" t="n">
        <v>265</v>
      </c>
      <c r="G25" s="39" t="n">
        <f aca="false">ROUND(H25/0.984,0)</f>
        <v>0</v>
      </c>
      <c r="H25" s="39" t="n">
        <v>0</v>
      </c>
      <c r="I25" s="40" t="n">
        <v>362</v>
      </c>
      <c r="J25" s="41" t="n">
        <f aca="false">ROUND(K25/0.984,0)</f>
        <v>0</v>
      </c>
      <c r="K25" s="41" t="n">
        <v>0</v>
      </c>
      <c r="L25" s="39" t="n">
        <f aca="false">E25+G25+J25</f>
        <v>275</v>
      </c>
      <c r="M25" s="39" t="n">
        <f aca="false">F25+H25+K25+I25</f>
        <v>627</v>
      </c>
      <c r="N25" s="42" t="n">
        <f aca="false">N24</f>
        <v>2000</v>
      </c>
      <c r="O25" s="15"/>
      <c r="P25" s="43" t="n">
        <f aca="false">ROUND(Q25/0.9691,0)</f>
        <v>413</v>
      </c>
      <c r="Q25" s="44" t="n">
        <f aca="false">400</f>
        <v>400</v>
      </c>
      <c r="R25" s="44" t="n">
        <f aca="false">ROUND(S25/0.99,0)</f>
        <v>0</v>
      </c>
      <c r="S25" s="44" t="n">
        <v>0</v>
      </c>
      <c r="T25" s="44" t="n">
        <f aca="false">Q25+S25</f>
        <v>400</v>
      </c>
      <c r="U25" s="46" t="n">
        <f aca="false">U24</f>
        <v>400</v>
      </c>
      <c r="V25" s="15"/>
      <c r="W25" s="47" t="n">
        <f aca="false">ROUND(X25/0.983,0)</f>
        <v>568</v>
      </c>
      <c r="X25" s="48" t="n">
        <f aca="false">ROUND(Y25/0.99,0)</f>
        <v>558</v>
      </c>
      <c r="Y25" s="48" t="n">
        <f aca="false">ROUND(Z25/0.9825,0)</f>
        <v>552</v>
      </c>
      <c r="Z25" s="49" t="n">
        <v>542</v>
      </c>
      <c r="AA25" s="48" t="n">
        <f aca="false">ROUND(AB25/0.9905,0)</f>
        <v>0</v>
      </c>
      <c r="AB25" s="50" t="n">
        <v>0</v>
      </c>
      <c r="AC25" s="48" t="n">
        <f aca="false">W25+AA25</f>
        <v>568</v>
      </c>
      <c r="AD25" s="48" t="n">
        <f aca="false">X25+AB25</f>
        <v>558</v>
      </c>
      <c r="AE25" s="48" t="n">
        <f aca="false">AE24</f>
        <v>802</v>
      </c>
      <c r="AF25" s="48" t="n">
        <f aca="false">Y25</f>
        <v>552</v>
      </c>
      <c r="AG25" s="48" t="n">
        <f aca="false">AG24</f>
        <v>794</v>
      </c>
      <c r="AH25" s="48" t="n">
        <f aca="false">Z25</f>
        <v>542</v>
      </c>
      <c r="AI25" s="51" t="n">
        <f aca="false">AI24</f>
        <v>794</v>
      </c>
      <c r="AJ25" s="11"/>
      <c r="AK25" s="52" t="n">
        <f aca="false">H25+S25+AB25</f>
        <v>0</v>
      </c>
      <c r="AL25" s="53" t="n">
        <f aca="false">AL24</f>
        <v>-747</v>
      </c>
    </row>
    <row r="26" customFormat="false" ht="12.75" hidden="false" customHeight="false" outlineLevel="0" collapsed="false">
      <c r="A26" s="35" t="n">
        <f aca="false">A25+1</f>
        <v>36510</v>
      </c>
      <c r="B26" s="12" t="n">
        <v>1806</v>
      </c>
      <c r="C26" s="36" t="n">
        <v>1735</v>
      </c>
      <c r="D26" s="3" t="n">
        <f aca="false">F26+Q26+Z26+I26</f>
        <v>1735</v>
      </c>
      <c r="E26" s="37" t="n">
        <f aca="false">ROUND(F26/0.962,0)</f>
        <v>275</v>
      </c>
      <c r="F26" s="38" t="n">
        <v>265</v>
      </c>
      <c r="G26" s="39" t="n">
        <f aca="false">ROUND(H26/0.984,0)</f>
        <v>0</v>
      </c>
      <c r="H26" s="39" t="n">
        <v>0</v>
      </c>
      <c r="I26" s="40" t="n">
        <v>362</v>
      </c>
      <c r="J26" s="41" t="n">
        <f aca="false">ROUND(K26/0.984,0)</f>
        <v>0</v>
      </c>
      <c r="K26" s="41" t="n">
        <v>0</v>
      </c>
      <c r="L26" s="39" t="n">
        <f aca="false">E26+G26+J26</f>
        <v>275</v>
      </c>
      <c r="M26" s="39" t="n">
        <f aca="false">F26+H26+K26+I26</f>
        <v>627</v>
      </c>
      <c r="N26" s="42" t="n">
        <f aca="false">N25</f>
        <v>2000</v>
      </c>
      <c r="O26" s="15"/>
      <c r="P26" s="43" t="n">
        <f aca="false">ROUND(Q26/0.9691,0)</f>
        <v>413</v>
      </c>
      <c r="Q26" s="44" t="n">
        <f aca="false">400</f>
        <v>400</v>
      </c>
      <c r="R26" s="44" t="n">
        <f aca="false">ROUND(S26/0.99,0)</f>
        <v>0</v>
      </c>
      <c r="S26" s="44" t="n">
        <v>0</v>
      </c>
      <c r="T26" s="44" t="n">
        <f aca="false">Q26+S26</f>
        <v>400</v>
      </c>
      <c r="U26" s="46" t="n">
        <f aca="false">U25</f>
        <v>400</v>
      </c>
      <c r="V26" s="15"/>
      <c r="W26" s="47" t="n">
        <f aca="false">ROUND(X26/0.983,0)</f>
        <v>741</v>
      </c>
      <c r="X26" s="48" t="n">
        <f aca="false">ROUND(Y26/0.99,0)</f>
        <v>728</v>
      </c>
      <c r="Y26" s="48" t="n">
        <f aca="false">ROUND(Z26/0.9825,0)</f>
        <v>721</v>
      </c>
      <c r="Z26" s="49" t="n">
        <v>708</v>
      </c>
      <c r="AA26" s="48" t="n">
        <f aca="false">ROUND(AB26/0.9905,0)</f>
        <v>0</v>
      </c>
      <c r="AB26" s="50" t="n">
        <v>0</v>
      </c>
      <c r="AC26" s="48" t="n">
        <f aca="false">W26+AA26</f>
        <v>741</v>
      </c>
      <c r="AD26" s="48" t="n">
        <f aca="false">X26+AB26</f>
        <v>728</v>
      </c>
      <c r="AE26" s="48" t="n">
        <f aca="false">AE25</f>
        <v>802</v>
      </c>
      <c r="AF26" s="48" t="n">
        <f aca="false">Y26</f>
        <v>721</v>
      </c>
      <c r="AG26" s="48" t="n">
        <f aca="false">AG25</f>
        <v>794</v>
      </c>
      <c r="AH26" s="48" t="n">
        <f aca="false">Z26</f>
        <v>708</v>
      </c>
      <c r="AI26" s="51" t="n">
        <f aca="false">AI25</f>
        <v>794</v>
      </c>
      <c r="AJ26" s="11"/>
      <c r="AK26" s="52" t="n">
        <f aca="false">H26+S26+AB26</f>
        <v>0</v>
      </c>
      <c r="AL26" s="53" t="n">
        <f aca="false">AL25</f>
        <v>-747</v>
      </c>
    </row>
    <row r="27" customFormat="false" ht="12.75" hidden="false" customHeight="false" outlineLevel="0" collapsed="false">
      <c r="A27" s="35" t="n">
        <f aca="false">A26+1</f>
        <v>36511</v>
      </c>
      <c r="B27" s="12" t="n">
        <v>1753</v>
      </c>
      <c r="C27" s="36" t="n">
        <v>1708</v>
      </c>
      <c r="D27" s="3" t="n">
        <f aca="false">F27+Q27+Z27+I27</f>
        <v>1708</v>
      </c>
      <c r="E27" s="37" t="n">
        <f aca="false">ROUND(F27/0.962,0)</f>
        <v>275</v>
      </c>
      <c r="F27" s="38" t="n">
        <v>265</v>
      </c>
      <c r="G27" s="39" t="n">
        <f aca="false">ROUND(H27/0.984,0)</f>
        <v>0</v>
      </c>
      <c r="H27" s="39" t="n">
        <v>0</v>
      </c>
      <c r="I27" s="40" t="n">
        <v>362</v>
      </c>
      <c r="J27" s="41" t="n">
        <f aca="false">ROUND(K27/0.984,0)</f>
        <v>0</v>
      </c>
      <c r="K27" s="41" t="n">
        <v>0</v>
      </c>
      <c r="L27" s="39" t="n">
        <f aca="false">E27+G27+J27</f>
        <v>275</v>
      </c>
      <c r="M27" s="39" t="n">
        <f aca="false">F27+H27+K27+I27</f>
        <v>627</v>
      </c>
      <c r="N27" s="42" t="n">
        <f aca="false">N26</f>
        <v>2000</v>
      </c>
      <c r="O27" s="15"/>
      <c r="P27" s="43" t="n">
        <f aca="false">ROUND(Q27/0.9691,0)</f>
        <v>413</v>
      </c>
      <c r="Q27" s="44" t="n">
        <f aca="false">400</f>
        <v>400</v>
      </c>
      <c r="R27" s="44" t="n">
        <f aca="false">ROUND(S27/0.99,0)</f>
        <v>0</v>
      </c>
      <c r="S27" s="44" t="n">
        <v>0</v>
      </c>
      <c r="T27" s="44" t="n">
        <f aca="false">Q27+S27</f>
        <v>400</v>
      </c>
      <c r="U27" s="46" t="n">
        <f aca="false">U26</f>
        <v>400</v>
      </c>
      <c r="V27" s="15"/>
      <c r="W27" s="47" t="n">
        <f aca="false">ROUND(X27/0.983,0)</f>
        <v>712</v>
      </c>
      <c r="X27" s="48" t="n">
        <f aca="false">ROUND(Y27/0.99,0)</f>
        <v>700</v>
      </c>
      <c r="Y27" s="48" t="n">
        <f aca="false">ROUND(Z27/0.9825,0)</f>
        <v>693</v>
      </c>
      <c r="Z27" s="49" t="n">
        <v>681</v>
      </c>
      <c r="AA27" s="48" t="n">
        <f aca="false">ROUND(AB27/0.9905,0)</f>
        <v>0</v>
      </c>
      <c r="AB27" s="50" t="n">
        <v>0</v>
      </c>
      <c r="AC27" s="48" t="n">
        <f aca="false">W27+AA27</f>
        <v>712</v>
      </c>
      <c r="AD27" s="48" t="n">
        <f aca="false">X27+AB27</f>
        <v>700</v>
      </c>
      <c r="AE27" s="48" t="n">
        <f aca="false">AE26</f>
        <v>802</v>
      </c>
      <c r="AF27" s="48" t="n">
        <f aca="false">Y27</f>
        <v>693</v>
      </c>
      <c r="AG27" s="48" t="n">
        <f aca="false">AG26</f>
        <v>794</v>
      </c>
      <c r="AH27" s="48" t="n">
        <f aca="false">Z27</f>
        <v>681</v>
      </c>
      <c r="AI27" s="51" t="n">
        <f aca="false">AI26</f>
        <v>794</v>
      </c>
      <c r="AJ27" s="11"/>
      <c r="AK27" s="52" t="n">
        <f aca="false">H27+S27+AB27</f>
        <v>0</v>
      </c>
      <c r="AL27" s="53" t="n">
        <f aca="false">AL26</f>
        <v>-747</v>
      </c>
    </row>
    <row r="28" customFormat="false" ht="12.75" hidden="false" customHeight="false" outlineLevel="0" collapsed="false">
      <c r="A28" s="35" t="n">
        <f aca="false">A27+1</f>
        <v>36512</v>
      </c>
      <c r="B28" s="12" t="n">
        <v>1664</v>
      </c>
      <c r="C28" s="36" t="n">
        <v>1670</v>
      </c>
      <c r="D28" s="3" t="n">
        <f aca="false">F28+Q28+Z28+I28</f>
        <v>1670</v>
      </c>
      <c r="E28" s="37" t="n">
        <f aca="false">ROUND(F28/0.962,0)</f>
        <v>275</v>
      </c>
      <c r="F28" s="38" t="n">
        <v>265</v>
      </c>
      <c r="G28" s="39" t="n">
        <f aca="false">ROUND(H28/0.984,0)</f>
        <v>0</v>
      </c>
      <c r="H28" s="39" t="n">
        <v>0</v>
      </c>
      <c r="I28" s="40" t="n">
        <v>362</v>
      </c>
      <c r="J28" s="41" t="n">
        <f aca="false">ROUND(K28/0.984,0)</f>
        <v>0</v>
      </c>
      <c r="K28" s="41" t="n">
        <v>0</v>
      </c>
      <c r="L28" s="39" t="n">
        <f aca="false">E28+G28+J28</f>
        <v>275</v>
      </c>
      <c r="M28" s="39" t="n">
        <f aca="false">F28+H28+K28+I28</f>
        <v>627</v>
      </c>
      <c r="N28" s="42" t="n">
        <f aca="false">N27</f>
        <v>2000</v>
      </c>
      <c r="O28" s="15"/>
      <c r="P28" s="43" t="n">
        <f aca="false">ROUND(Q28/0.9691,0)</f>
        <v>413</v>
      </c>
      <c r="Q28" s="44" t="n">
        <f aca="false">400</f>
        <v>400</v>
      </c>
      <c r="R28" s="44" t="n">
        <f aca="false">ROUND(S28/0.99,0)</f>
        <v>0</v>
      </c>
      <c r="S28" s="44" t="n">
        <v>0</v>
      </c>
      <c r="T28" s="44" t="n">
        <f aca="false">Q28+S28</f>
        <v>400</v>
      </c>
      <c r="U28" s="46" t="n">
        <f aca="false">U27</f>
        <v>400</v>
      </c>
      <c r="V28" s="15"/>
      <c r="W28" s="47" t="n">
        <f aca="false">ROUND(X28/0.983,0)</f>
        <v>672</v>
      </c>
      <c r="X28" s="48" t="n">
        <f aca="false">ROUND(Y28/0.99,0)</f>
        <v>661</v>
      </c>
      <c r="Y28" s="48" t="n">
        <f aca="false">ROUND(Z28/0.9825,0)</f>
        <v>654</v>
      </c>
      <c r="Z28" s="49" t="n">
        <v>643</v>
      </c>
      <c r="AA28" s="48" t="n">
        <f aca="false">ROUND(AB28/0.9905,0)</f>
        <v>0</v>
      </c>
      <c r="AB28" s="50" t="n">
        <v>0</v>
      </c>
      <c r="AC28" s="48" t="n">
        <f aca="false">W28+AA28</f>
        <v>672</v>
      </c>
      <c r="AD28" s="48" t="n">
        <f aca="false">X28+AB28</f>
        <v>661</v>
      </c>
      <c r="AE28" s="48" t="n">
        <f aca="false">AE27</f>
        <v>802</v>
      </c>
      <c r="AF28" s="48" t="n">
        <f aca="false">Y28</f>
        <v>654</v>
      </c>
      <c r="AG28" s="48" t="n">
        <f aca="false">AG27</f>
        <v>794</v>
      </c>
      <c r="AH28" s="48" t="n">
        <f aca="false">Z28</f>
        <v>643</v>
      </c>
      <c r="AI28" s="51" t="n">
        <f aca="false">AI27</f>
        <v>794</v>
      </c>
      <c r="AJ28" s="11"/>
      <c r="AK28" s="52" t="n">
        <f aca="false">H28+S28+AB28</f>
        <v>0</v>
      </c>
      <c r="AL28" s="53" t="n">
        <f aca="false">AL27</f>
        <v>-747</v>
      </c>
    </row>
    <row r="29" customFormat="false" ht="12.75" hidden="false" customHeight="false" outlineLevel="0" collapsed="false">
      <c r="A29" s="35" t="n">
        <f aca="false">A28+1</f>
        <v>36513</v>
      </c>
      <c r="B29" s="12" t="n">
        <v>1745</v>
      </c>
      <c r="C29" s="36" t="n">
        <v>1684</v>
      </c>
      <c r="D29" s="3" t="n">
        <f aca="false">F29+Q29+Z29+I29</f>
        <v>1684</v>
      </c>
      <c r="E29" s="37" t="n">
        <f aca="false">ROUND(F29/0.962,0)</f>
        <v>275</v>
      </c>
      <c r="F29" s="38" t="n">
        <v>265</v>
      </c>
      <c r="G29" s="39" t="n">
        <f aca="false">ROUND(H29/0.984,0)</f>
        <v>0</v>
      </c>
      <c r="H29" s="39" t="n">
        <v>0</v>
      </c>
      <c r="I29" s="40" t="n">
        <v>362</v>
      </c>
      <c r="J29" s="41" t="n">
        <f aca="false">ROUND(K29/0.984,0)</f>
        <v>0</v>
      </c>
      <c r="K29" s="41" t="n">
        <v>0</v>
      </c>
      <c r="L29" s="39" t="n">
        <f aca="false">E29+G29+J29</f>
        <v>275</v>
      </c>
      <c r="M29" s="39" t="n">
        <f aca="false">F29+H29+K29+I29</f>
        <v>627</v>
      </c>
      <c r="N29" s="42" t="n">
        <f aca="false">N28</f>
        <v>2000</v>
      </c>
      <c r="O29" s="15"/>
      <c r="P29" s="43" t="n">
        <f aca="false">ROUND(Q29/0.9691,0)</f>
        <v>413</v>
      </c>
      <c r="Q29" s="44" t="n">
        <f aca="false">400</f>
        <v>400</v>
      </c>
      <c r="R29" s="44" t="n">
        <f aca="false">ROUND(S29/0.99,0)</f>
        <v>0</v>
      </c>
      <c r="S29" s="44" t="n">
        <v>0</v>
      </c>
      <c r="T29" s="44" t="n">
        <f aca="false">Q29+S29</f>
        <v>400</v>
      </c>
      <c r="U29" s="46" t="n">
        <f aca="false">U28</f>
        <v>400</v>
      </c>
      <c r="V29" s="15"/>
      <c r="W29" s="47" t="n">
        <f aca="false">ROUND(X29/0.983,0)</f>
        <v>688</v>
      </c>
      <c r="X29" s="48" t="n">
        <f aca="false">ROUND(Y29/0.99,0)</f>
        <v>676</v>
      </c>
      <c r="Y29" s="48" t="n">
        <f aca="false">ROUND(Z29/0.9825,0)</f>
        <v>669</v>
      </c>
      <c r="Z29" s="49" t="n">
        <v>657</v>
      </c>
      <c r="AA29" s="48" t="n">
        <f aca="false">ROUND(AB29/0.9905,0)</f>
        <v>0</v>
      </c>
      <c r="AB29" s="50" t="n">
        <v>0</v>
      </c>
      <c r="AC29" s="48" t="n">
        <f aca="false">W29+AA29</f>
        <v>688</v>
      </c>
      <c r="AD29" s="48" t="n">
        <f aca="false">X29+AB29</f>
        <v>676</v>
      </c>
      <c r="AE29" s="48" t="n">
        <f aca="false">AE28</f>
        <v>802</v>
      </c>
      <c r="AF29" s="48" t="n">
        <f aca="false">Y29</f>
        <v>669</v>
      </c>
      <c r="AG29" s="48" t="n">
        <f aca="false">AG28</f>
        <v>794</v>
      </c>
      <c r="AH29" s="48" t="n">
        <f aca="false">Z29</f>
        <v>657</v>
      </c>
      <c r="AI29" s="51" t="n">
        <f aca="false">AI28</f>
        <v>794</v>
      </c>
      <c r="AJ29" s="11"/>
      <c r="AK29" s="52" t="n">
        <f aca="false">H29+S29+AB29</f>
        <v>0</v>
      </c>
      <c r="AL29" s="53" t="n">
        <f aca="false">AL28</f>
        <v>-747</v>
      </c>
    </row>
    <row r="30" customFormat="false" ht="12.75" hidden="false" customHeight="false" outlineLevel="0" collapsed="false">
      <c r="A30" s="55" t="n">
        <f aca="false">A29+1</f>
        <v>36514</v>
      </c>
      <c r="B30" s="12" t="n">
        <v>1806</v>
      </c>
      <c r="C30" s="36" t="n">
        <v>1787</v>
      </c>
      <c r="D30" s="3" t="n">
        <f aca="false">F30+Q30+Z30+I30</f>
        <v>1787</v>
      </c>
      <c r="E30" s="37" t="n">
        <f aca="false">ROUND(F30/0.962,0)</f>
        <v>275</v>
      </c>
      <c r="F30" s="38" t="n">
        <v>265</v>
      </c>
      <c r="G30" s="39" t="n">
        <f aca="false">ROUND(H30/0.984,0)</f>
        <v>0</v>
      </c>
      <c r="H30" s="39" t="n">
        <v>0</v>
      </c>
      <c r="I30" s="40" t="n">
        <v>362</v>
      </c>
      <c r="J30" s="41" t="n">
        <f aca="false">ROUND(K30/0.984,0)</f>
        <v>0</v>
      </c>
      <c r="K30" s="41" t="n">
        <v>0</v>
      </c>
      <c r="L30" s="39" t="n">
        <f aca="false">E30+G30+J30</f>
        <v>275</v>
      </c>
      <c r="M30" s="39" t="n">
        <f aca="false">F30+H30+K30+I30</f>
        <v>627</v>
      </c>
      <c r="N30" s="42" t="n">
        <f aca="false">N29</f>
        <v>2000</v>
      </c>
      <c r="O30" s="15"/>
      <c r="P30" s="43" t="n">
        <f aca="false">ROUND(Q30/0.9691,0)</f>
        <v>413</v>
      </c>
      <c r="Q30" s="44" t="n">
        <f aca="false">400</f>
        <v>400</v>
      </c>
      <c r="R30" s="44" t="n">
        <f aca="false">ROUND(S30/0.99,0)</f>
        <v>0</v>
      </c>
      <c r="S30" s="44" t="n">
        <v>0</v>
      </c>
      <c r="T30" s="44" t="n">
        <f aca="false">Q30+S30</f>
        <v>400</v>
      </c>
      <c r="U30" s="46" t="n">
        <f aca="false">U29</f>
        <v>400</v>
      </c>
      <c r="V30" s="15"/>
      <c r="W30" s="47" t="n">
        <f aca="false">ROUND(X30/0.983,0)</f>
        <v>796</v>
      </c>
      <c r="X30" s="48" t="n">
        <f aca="false">ROUND(Y30/0.99,0)</f>
        <v>782</v>
      </c>
      <c r="Y30" s="48" t="n">
        <f aca="false">ROUND(Z30/0.9825,0)</f>
        <v>774</v>
      </c>
      <c r="Z30" s="49" t="n">
        <v>760</v>
      </c>
      <c r="AA30" s="48" t="n">
        <f aca="false">ROUND(AB30/0.9905,0)</f>
        <v>0</v>
      </c>
      <c r="AB30" s="50" t="n">
        <v>0</v>
      </c>
      <c r="AC30" s="48" t="n">
        <f aca="false">W30+AA30</f>
        <v>796</v>
      </c>
      <c r="AD30" s="48" t="n">
        <f aca="false">X30+AB30</f>
        <v>782</v>
      </c>
      <c r="AE30" s="48" t="n">
        <f aca="false">AE29</f>
        <v>802</v>
      </c>
      <c r="AF30" s="48" t="n">
        <f aca="false">Y30</f>
        <v>774</v>
      </c>
      <c r="AG30" s="48" t="n">
        <f aca="false">AG29</f>
        <v>794</v>
      </c>
      <c r="AH30" s="48" t="n">
        <f aca="false">Z30</f>
        <v>760</v>
      </c>
      <c r="AI30" s="51" t="n">
        <f aca="false">AI29</f>
        <v>794</v>
      </c>
      <c r="AJ30" s="11"/>
      <c r="AK30" s="52" t="n">
        <f aca="false">H30+S30+AB30</f>
        <v>0</v>
      </c>
      <c r="AL30" s="53" t="n">
        <f aca="false">AL29</f>
        <v>-747</v>
      </c>
    </row>
    <row r="31" customFormat="false" ht="12.75" hidden="false" customHeight="false" outlineLevel="0" collapsed="false">
      <c r="A31" s="35" t="n">
        <f aca="false">A30+1</f>
        <v>36515</v>
      </c>
      <c r="B31" s="12" t="n">
        <v>1806</v>
      </c>
      <c r="C31" s="36" t="n">
        <v>2050</v>
      </c>
      <c r="D31" s="3" t="n">
        <f aca="false">F31+Q31+Z31+I31</f>
        <v>2050</v>
      </c>
      <c r="E31" s="37" t="n">
        <f aca="false">ROUND(F31/0.962,0)</f>
        <v>528</v>
      </c>
      <c r="F31" s="38" t="n">
        <f aca="false">265+243</f>
        <v>508</v>
      </c>
      <c r="G31" s="39" t="n">
        <f aca="false">ROUND(H31/0.984,0)</f>
        <v>0</v>
      </c>
      <c r="H31" s="39" t="n">
        <v>0</v>
      </c>
      <c r="I31" s="40" t="n">
        <v>362</v>
      </c>
      <c r="J31" s="41" t="n">
        <f aca="false">ROUND(K31/0.984,0)</f>
        <v>0</v>
      </c>
      <c r="K31" s="41" t="n">
        <v>0</v>
      </c>
      <c r="L31" s="39" t="n">
        <f aca="false">E31+G31+J31</f>
        <v>528</v>
      </c>
      <c r="M31" s="39" t="n">
        <f aca="false">F31+H31+K31+I31</f>
        <v>870</v>
      </c>
      <c r="N31" s="42" t="n">
        <f aca="false">N30</f>
        <v>2000</v>
      </c>
      <c r="O31" s="15"/>
      <c r="P31" s="43" t="n">
        <f aca="false">ROUND(Q31/0.9691,0)</f>
        <v>413</v>
      </c>
      <c r="Q31" s="44" t="n">
        <f aca="false">400</f>
        <v>400</v>
      </c>
      <c r="R31" s="44" t="n">
        <f aca="false">ROUND(S31/0.99,0)</f>
        <v>0</v>
      </c>
      <c r="S31" s="44" t="n">
        <v>0</v>
      </c>
      <c r="T31" s="44" t="n">
        <f aca="false">Q31+S31</f>
        <v>400</v>
      </c>
      <c r="U31" s="46" t="n">
        <f aca="false">U30</f>
        <v>400</v>
      </c>
      <c r="V31" s="15"/>
      <c r="W31" s="47" t="n">
        <f aca="false">ROUND(X31/0.983,0)</f>
        <v>816</v>
      </c>
      <c r="X31" s="48" t="n">
        <f aca="false">ROUND(Y31/0.99,0)</f>
        <v>802</v>
      </c>
      <c r="Y31" s="48" t="n">
        <f aca="false">ROUND(Z31/0.9825,0)</f>
        <v>794</v>
      </c>
      <c r="Z31" s="49" t="n">
        <v>780</v>
      </c>
      <c r="AA31" s="48" t="n">
        <f aca="false">ROUND(AB31/0.9905,0)</f>
        <v>0</v>
      </c>
      <c r="AB31" s="50" t="n">
        <v>0</v>
      </c>
      <c r="AC31" s="48" t="n">
        <f aca="false">W31+AA31</f>
        <v>816</v>
      </c>
      <c r="AD31" s="48" t="n">
        <f aca="false">X31+AB31</f>
        <v>802</v>
      </c>
      <c r="AE31" s="48" t="n">
        <f aca="false">AE30</f>
        <v>802</v>
      </c>
      <c r="AF31" s="48" t="n">
        <f aca="false">Y31</f>
        <v>794</v>
      </c>
      <c r="AG31" s="48" t="n">
        <f aca="false">AG30</f>
        <v>794</v>
      </c>
      <c r="AH31" s="48" t="n">
        <f aca="false">Z31</f>
        <v>780</v>
      </c>
      <c r="AI31" s="51" t="n">
        <f aca="false">AI30</f>
        <v>794</v>
      </c>
      <c r="AJ31" s="11"/>
      <c r="AK31" s="52" t="n">
        <f aca="false">H31+S31+AB31</f>
        <v>0</v>
      </c>
      <c r="AL31" s="53" t="n">
        <f aca="false">AL30</f>
        <v>-747</v>
      </c>
    </row>
    <row r="32" customFormat="false" ht="12.75" hidden="false" customHeight="false" outlineLevel="0" collapsed="false">
      <c r="A32" s="35" t="n">
        <f aca="false">A31+1</f>
        <v>36516</v>
      </c>
      <c r="B32" s="12" t="n">
        <v>1806</v>
      </c>
      <c r="C32" s="36" t="n">
        <v>2255</v>
      </c>
      <c r="D32" s="3" t="n">
        <f aca="false">F32+Q32+Z32+I32</f>
        <v>2255</v>
      </c>
      <c r="E32" s="37" t="n">
        <f aca="false">ROUND(F32/0.962,0)</f>
        <v>741</v>
      </c>
      <c r="F32" s="38" t="n">
        <v>713</v>
      </c>
      <c r="G32" s="39" t="n">
        <f aca="false">ROUND(H32/0.984,0)</f>
        <v>0</v>
      </c>
      <c r="H32" s="39" t="n">
        <v>0</v>
      </c>
      <c r="I32" s="40" t="n">
        <v>362</v>
      </c>
      <c r="J32" s="41" t="n">
        <f aca="false">ROUND(K32/0.984,0)</f>
        <v>0</v>
      </c>
      <c r="K32" s="41" t="n">
        <v>0</v>
      </c>
      <c r="L32" s="39" t="n">
        <f aca="false">E32+G32+J32</f>
        <v>741</v>
      </c>
      <c r="M32" s="39" t="n">
        <f aca="false">F32+H32+K32+I32</f>
        <v>1075</v>
      </c>
      <c r="N32" s="42" t="n">
        <f aca="false">N31</f>
        <v>2000</v>
      </c>
      <c r="O32" s="15"/>
      <c r="P32" s="43" t="n">
        <f aca="false">ROUND(Q32/0.9691,0)</f>
        <v>413</v>
      </c>
      <c r="Q32" s="44" t="n">
        <f aca="false">400</f>
        <v>400</v>
      </c>
      <c r="R32" s="44" t="n">
        <f aca="false">ROUND(S32/0.99,0)</f>
        <v>0</v>
      </c>
      <c r="S32" s="44" t="n">
        <v>0</v>
      </c>
      <c r="T32" s="44" t="n">
        <f aca="false">Q32+S32</f>
        <v>400</v>
      </c>
      <c r="U32" s="46" t="n">
        <f aca="false">U31</f>
        <v>400</v>
      </c>
      <c r="V32" s="15"/>
      <c r="W32" s="47" t="n">
        <f aca="false">ROUND(X32/0.983,0)</f>
        <v>816</v>
      </c>
      <c r="X32" s="48" t="n">
        <f aca="false">ROUND(Y32/0.99,0)</f>
        <v>802</v>
      </c>
      <c r="Y32" s="48" t="n">
        <f aca="false">ROUND(Z32/0.9825,0)</f>
        <v>794</v>
      </c>
      <c r="Z32" s="49" t="n">
        <v>780</v>
      </c>
      <c r="AA32" s="48" t="n">
        <f aca="false">ROUND(AB32/0.9905,0)</f>
        <v>0</v>
      </c>
      <c r="AB32" s="50" t="n">
        <v>0</v>
      </c>
      <c r="AC32" s="48" t="n">
        <f aca="false">W32+AA32</f>
        <v>816</v>
      </c>
      <c r="AD32" s="48" t="n">
        <f aca="false">X32+AB32</f>
        <v>802</v>
      </c>
      <c r="AE32" s="48" t="n">
        <f aca="false">AE31</f>
        <v>802</v>
      </c>
      <c r="AF32" s="48" t="n">
        <f aca="false">Y32</f>
        <v>794</v>
      </c>
      <c r="AG32" s="48" t="n">
        <f aca="false">AG31</f>
        <v>794</v>
      </c>
      <c r="AH32" s="48" t="n">
        <f aca="false">Z32</f>
        <v>780</v>
      </c>
      <c r="AI32" s="51" t="n">
        <f aca="false">AI31</f>
        <v>794</v>
      </c>
      <c r="AJ32" s="11"/>
      <c r="AK32" s="52" t="n">
        <f aca="false">H32+S32+AB32</f>
        <v>0</v>
      </c>
      <c r="AL32" s="53" t="n">
        <f aca="false">AL31</f>
        <v>-747</v>
      </c>
    </row>
    <row r="33" customFormat="false" ht="12.75" hidden="false" customHeight="false" outlineLevel="0" collapsed="false">
      <c r="A33" s="35" t="n">
        <f aca="false">A32+1</f>
        <v>36517</v>
      </c>
      <c r="B33" s="12" t="n">
        <v>1806</v>
      </c>
      <c r="C33" s="36" t="n">
        <v>2308</v>
      </c>
      <c r="D33" s="3" t="n">
        <f aca="false">F33+Q33+Z33+I33</f>
        <v>2308</v>
      </c>
      <c r="E33" s="37" t="n">
        <f aca="false">ROUND(F33/0.962,0)</f>
        <v>796</v>
      </c>
      <c r="F33" s="38" t="n">
        <v>766</v>
      </c>
      <c r="G33" s="39" t="n">
        <f aca="false">ROUND(H33/0.984,0)</f>
        <v>0</v>
      </c>
      <c r="H33" s="39" t="n">
        <v>0</v>
      </c>
      <c r="I33" s="40" t="n">
        <v>362</v>
      </c>
      <c r="J33" s="41" t="n">
        <f aca="false">ROUND(K33/0.984,0)</f>
        <v>0</v>
      </c>
      <c r="K33" s="41" t="n">
        <v>0</v>
      </c>
      <c r="L33" s="39" t="n">
        <f aca="false">E33+G33+J33</f>
        <v>796</v>
      </c>
      <c r="M33" s="39" t="n">
        <f aca="false">F33+H33+K33+I33</f>
        <v>1128</v>
      </c>
      <c r="N33" s="42" t="n">
        <f aca="false">N32</f>
        <v>2000</v>
      </c>
      <c r="O33" s="15"/>
      <c r="P33" s="43" t="n">
        <f aca="false">ROUND(Q33/0.9691,0)</f>
        <v>413</v>
      </c>
      <c r="Q33" s="44" t="n">
        <f aca="false">400</f>
        <v>400</v>
      </c>
      <c r="R33" s="44" t="n">
        <f aca="false">ROUND(S33/0.99,0)</f>
        <v>0</v>
      </c>
      <c r="S33" s="44" t="n">
        <v>0</v>
      </c>
      <c r="T33" s="44" t="n">
        <f aca="false">Q33+S33</f>
        <v>400</v>
      </c>
      <c r="U33" s="46" t="n">
        <f aca="false">U32</f>
        <v>400</v>
      </c>
      <c r="V33" s="15"/>
      <c r="W33" s="47" t="n">
        <f aca="false">ROUND(X33/0.983,0)</f>
        <v>816</v>
      </c>
      <c r="X33" s="48" t="n">
        <f aca="false">ROUND(Y33/0.99,0)</f>
        <v>802</v>
      </c>
      <c r="Y33" s="48" t="n">
        <f aca="false">ROUND(Z33/0.9825,0)</f>
        <v>794</v>
      </c>
      <c r="Z33" s="49" t="n">
        <v>780</v>
      </c>
      <c r="AA33" s="48" t="n">
        <f aca="false">ROUND(AB33/0.9905,0)</f>
        <v>0</v>
      </c>
      <c r="AB33" s="50" t="n">
        <v>0</v>
      </c>
      <c r="AC33" s="48" t="n">
        <f aca="false">W33+AA33</f>
        <v>816</v>
      </c>
      <c r="AD33" s="48" t="n">
        <f aca="false">X33+AB33</f>
        <v>802</v>
      </c>
      <c r="AE33" s="48" t="n">
        <f aca="false">AE32</f>
        <v>802</v>
      </c>
      <c r="AF33" s="48" t="n">
        <f aca="false">Y33</f>
        <v>794</v>
      </c>
      <c r="AG33" s="48" t="n">
        <f aca="false">AG32</f>
        <v>794</v>
      </c>
      <c r="AH33" s="48" t="n">
        <f aca="false">Z33</f>
        <v>780</v>
      </c>
      <c r="AI33" s="51" t="n">
        <f aca="false">AI32</f>
        <v>794</v>
      </c>
      <c r="AJ33" s="11"/>
      <c r="AK33" s="52" t="n">
        <f aca="false">H33+S33+AB33</f>
        <v>0</v>
      </c>
      <c r="AL33" s="53" t="n">
        <f aca="false">AL32</f>
        <v>-747</v>
      </c>
    </row>
    <row r="34" customFormat="false" ht="12.75" hidden="false" customHeight="false" outlineLevel="0" collapsed="false">
      <c r="A34" s="35" t="n">
        <f aca="false">A33+1</f>
        <v>36518</v>
      </c>
      <c r="B34" s="12" t="n">
        <v>1664</v>
      </c>
      <c r="C34" s="36" t="n">
        <v>2012</v>
      </c>
      <c r="D34" s="3" t="n">
        <f aca="false">F34+Q34+Z34+I34</f>
        <v>2012</v>
      </c>
      <c r="E34" s="37" t="n">
        <f aca="false">ROUND(F34/0.962,0)</f>
        <v>489</v>
      </c>
      <c r="F34" s="38" t="n">
        <v>470</v>
      </c>
      <c r="G34" s="39" t="n">
        <f aca="false">ROUND(H34/0.984,0)</f>
        <v>0</v>
      </c>
      <c r="H34" s="39" t="n">
        <v>0</v>
      </c>
      <c r="I34" s="40" t="n">
        <v>362</v>
      </c>
      <c r="J34" s="41" t="n">
        <f aca="false">ROUND(K34/0.984,0)</f>
        <v>0</v>
      </c>
      <c r="K34" s="41" t="n">
        <v>0</v>
      </c>
      <c r="L34" s="39" t="n">
        <f aca="false">E34+G34+J34</f>
        <v>489</v>
      </c>
      <c r="M34" s="39" t="n">
        <f aca="false">F34+H34+K34+I34</f>
        <v>832</v>
      </c>
      <c r="N34" s="42" t="n">
        <f aca="false">N33</f>
        <v>2000</v>
      </c>
      <c r="O34" s="15"/>
      <c r="P34" s="43" t="n">
        <f aca="false">ROUND(Q34/0.9691,0)</f>
        <v>413</v>
      </c>
      <c r="Q34" s="44" t="n">
        <f aca="false">400</f>
        <v>400</v>
      </c>
      <c r="R34" s="44" t="n">
        <f aca="false">ROUND(S34/0.99,0)</f>
        <v>0</v>
      </c>
      <c r="S34" s="44" t="n">
        <v>0</v>
      </c>
      <c r="T34" s="44" t="n">
        <f aca="false">Q34+S34</f>
        <v>400</v>
      </c>
      <c r="U34" s="46" t="n">
        <f aca="false">U33</f>
        <v>400</v>
      </c>
      <c r="V34" s="15"/>
      <c r="W34" s="47" t="n">
        <f aca="false">ROUND(X34/0.983,0)</f>
        <v>816</v>
      </c>
      <c r="X34" s="48" t="n">
        <f aca="false">ROUND(Y34/0.99,0)</f>
        <v>802</v>
      </c>
      <c r="Y34" s="48" t="n">
        <f aca="false">ROUND(Z34/0.9825,0)</f>
        <v>794</v>
      </c>
      <c r="Z34" s="49" t="n">
        <v>780</v>
      </c>
      <c r="AA34" s="48" t="n">
        <f aca="false">ROUND(AB34/0.9905,0)</f>
        <v>0</v>
      </c>
      <c r="AB34" s="50" t="n">
        <v>0</v>
      </c>
      <c r="AC34" s="48" t="n">
        <f aca="false">W34+AA34</f>
        <v>816</v>
      </c>
      <c r="AD34" s="48" t="n">
        <f aca="false">X34+AB34</f>
        <v>802</v>
      </c>
      <c r="AE34" s="48" t="n">
        <f aca="false">AE33</f>
        <v>802</v>
      </c>
      <c r="AF34" s="48" t="n">
        <f aca="false">Y34</f>
        <v>794</v>
      </c>
      <c r="AG34" s="48" t="n">
        <f aca="false">AG33</f>
        <v>794</v>
      </c>
      <c r="AH34" s="48" t="n">
        <f aca="false">Z34</f>
        <v>780</v>
      </c>
      <c r="AI34" s="51" t="n">
        <f aca="false">AI33</f>
        <v>794</v>
      </c>
      <c r="AJ34" s="11"/>
      <c r="AK34" s="52" t="n">
        <f aca="false">H34+S34+AB34</f>
        <v>0</v>
      </c>
      <c r="AL34" s="53" t="n">
        <f aca="false">AL33</f>
        <v>-747</v>
      </c>
    </row>
    <row r="35" customFormat="false" ht="12.75" hidden="false" customHeight="false" outlineLevel="0" collapsed="false">
      <c r="A35" s="35" t="n">
        <f aca="false">A34+1</f>
        <v>36519</v>
      </c>
      <c r="B35" s="12" t="n">
        <v>1664</v>
      </c>
      <c r="C35" s="36" t="n">
        <v>1625</v>
      </c>
      <c r="D35" s="3" t="n">
        <f aca="false">F35+Q35+Z35+I35</f>
        <v>1625</v>
      </c>
      <c r="E35" s="37" t="n">
        <f aca="false">ROUND(F35/0.962,0)</f>
        <v>275</v>
      </c>
      <c r="F35" s="38" t="n">
        <v>265</v>
      </c>
      <c r="G35" s="39" t="n">
        <f aca="false">ROUND(H35/0.984,0)</f>
        <v>0</v>
      </c>
      <c r="H35" s="39" t="n">
        <v>0</v>
      </c>
      <c r="I35" s="40" t="n">
        <v>362</v>
      </c>
      <c r="J35" s="41" t="n">
        <f aca="false">ROUND(K35/0.984,0)</f>
        <v>0</v>
      </c>
      <c r="K35" s="41" t="n">
        <v>0</v>
      </c>
      <c r="L35" s="39" t="n">
        <f aca="false">E35+G35+J35</f>
        <v>275</v>
      </c>
      <c r="M35" s="39" t="n">
        <f aca="false">F35+H35+K35+I35</f>
        <v>627</v>
      </c>
      <c r="N35" s="42" t="n">
        <f aca="false">N34</f>
        <v>2000</v>
      </c>
      <c r="O35" s="15"/>
      <c r="P35" s="43" t="n">
        <f aca="false">ROUND(Q35/0.9691,0)</f>
        <v>413</v>
      </c>
      <c r="Q35" s="44" t="n">
        <f aca="false">400</f>
        <v>400</v>
      </c>
      <c r="R35" s="44" t="n">
        <f aca="false">ROUND(S35/0.99,0)</f>
        <v>0</v>
      </c>
      <c r="S35" s="44" t="n">
        <v>0</v>
      </c>
      <c r="T35" s="44" t="n">
        <f aca="false">Q35+S35</f>
        <v>400</v>
      </c>
      <c r="U35" s="46" t="n">
        <f aca="false">U34</f>
        <v>400</v>
      </c>
      <c r="V35" s="15"/>
      <c r="W35" s="47" t="n">
        <f aca="false">ROUND(X35/0.983,0)</f>
        <v>626</v>
      </c>
      <c r="X35" s="48" t="n">
        <f aca="false">ROUND(Y35/0.99,0)</f>
        <v>615</v>
      </c>
      <c r="Y35" s="48" t="n">
        <f aca="false">ROUND(Z35/0.9825,0)</f>
        <v>609</v>
      </c>
      <c r="Z35" s="49" t="n">
        <v>598</v>
      </c>
      <c r="AA35" s="48" t="n">
        <f aca="false">ROUND(AB35/0.9905,0)</f>
        <v>0</v>
      </c>
      <c r="AB35" s="50" t="n">
        <v>0</v>
      </c>
      <c r="AC35" s="48" t="n">
        <f aca="false">W35+AA35</f>
        <v>626</v>
      </c>
      <c r="AD35" s="48" t="n">
        <f aca="false">X35+AB35</f>
        <v>615</v>
      </c>
      <c r="AE35" s="48" t="n">
        <f aca="false">AE34</f>
        <v>802</v>
      </c>
      <c r="AF35" s="48" t="n">
        <f aca="false">Y35</f>
        <v>609</v>
      </c>
      <c r="AG35" s="48" t="n">
        <f aca="false">AG34</f>
        <v>794</v>
      </c>
      <c r="AH35" s="48" t="n">
        <f aca="false">Z35</f>
        <v>598</v>
      </c>
      <c r="AI35" s="51" t="n">
        <f aca="false">AI34</f>
        <v>794</v>
      </c>
      <c r="AJ35" s="11"/>
      <c r="AK35" s="52" t="n">
        <f aca="false">H35+S35+AB35</f>
        <v>0</v>
      </c>
      <c r="AL35" s="53" t="n">
        <f aca="false">AL34</f>
        <v>-747</v>
      </c>
    </row>
    <row r="36" customFormat="false" ht="12.75" hidden="false" customHeight="false" outlineLevel="0" collapsed="false">
      <c r="A36" s="35" t="n">
        <f aca="false">A35+1</f>
        <v>36520</v>
      </c>
      <c r="B36" s="12" t="n">
        <v>1745</v>
      </c>
      <c r="C36" s="36" t="n">
        <v>1593</v>
      </c>
      <c r="D36" s="3" t="n">
        <f aca="false">F36+Q36+Z36+I36</f>
        <v>1593</v>
      </c>
      <c r="E36" s="37" t="n">
        <f aca="false">ROUND(F36/0.962,0)</f>
        <v>275</v>
      </c>
      <c r="F36" s="38" t="n">
        <v>265</v>
      </c>
      <c r="G36" s="39" t="n">
        <f aca="false">ROUND(H36/0.984,0)</f>
        <v>0</v>
      </c>
      <c r="H36" s="39" t="n">
        <v>0</v>
      </c>
      <c r="I36" s="40" t="n">
        <v>362</v>
      </c>
      <c r="J36" s="41" t="n">
        <f aca="false">ROUND(K36/0.984,0)</f>
        <v>0</v>
      </c>
      <c r="K36" s="41" t="n">
        <v>0</v>
      </c>
      <c r="L36" s="39" t="n">
        <f aca="false">E36+G36+J36</f>
        <v>275</v>
      </c>
      <c r="M36" s="39" t="n">
        <f aca="false">F36+H36+K36+I36</f>
        <v>627</v>
      </c>
      <c r="N36" s="42" t="n">
        <f aca="false">N35</f>
        <v>2000</v>
      </c>
      <c r="O36" s="15"/>
      <c r="P36" s="43" t="n">
        <f aca="false">ROUND(Q36/0.9691,0)</f>
        <v>413</v>
      </c>
      <c r="Q36" s="44" t="n">
        <f aca="false">400</f>
        <v>400</v>
      </c>
      <c r="R36" s="44" t="n">
        <f aca="false">ROUND(S36/0.99,0)</f>
        <v>0</v>
      </c>
      <c r="S36" s="44" t="n">
        <v>0</v>
      </c>
      <c r="T36" s="44" t="n">
        <f aca="false">Q36+S36</f>
        <v>400</v>
      </c>
      <c r="U36" s="46" t="n">
        <f aca="false">U35</f>
        <v>400</v>
      </c>
      <c r="V36" s="15"/>
      <c r="W36" s="47" t="n">
        <f aca="false">ROUND(X36/0.983,0)</f>
        <v>592</v>
      </c>
      <c r="X36" s="48" t="n">
        <f aca="false">ROUND(Y36/0.99,0)</f>
        <v>582</v>
      </c>
      <c r="Y36" s="48" t="n">
        <f aca="false">ROUND(Z36/0.9825,0)</f>
        <v>576</v>
      </c>
      <c r="Z36" s="49" t="n">
        <v>566</v>
      </c>
      <c r="AA36" s="48" t="n">
        <f aca="false">ROUND(AB36/0.9905,0)</f>
        <v>0</v>
      </c>
      <c r="AB36" s="50" t="n">
        <v>0</v>
      </c>
      <c r="AC36" s="48" t="n">
        <f aca="false">W36+AA36</f>
        <v>592</v>
      </c>
      <c r="AD36" s="48" t="n">
        <f aca="false">X36+AB36</f>
        <v>582</v>
      </c>
      <c r="AE36" s="48" t="n">
        <f aca="false">AE35</f>
        <v>802</v>
      </c>
      <c r="AF36" s="48" t="n">
        <f aca="false">Y36</f>
        <v>576</v>
      </c>
      <c r="AG36" s="48" t="n">
        <f aca="false">AG35</f>
        <v>794</v>
      </c>
      <c r="AH36" s="48" t="n">
        <f aca="false">Z36</f>
        <v>566</v>
      </c>
      <c r="AI36" s="51" t="n">
        <f aca="false">AI35</f>
        <v>794</v>
      </c>
      <c r="AJ36" s="11"/>
      <c r="AK36" s="52" t="n">
        <f aca="false">H36+S36+AB36</f>
        <v>0</v>
      </c>
      <c r="AL36" s="53" t="n">
        <f aca="false">AL35</f>
        <v>-747</v>
      </c>
    </row>
    <row r="37" customFormat="false" ht="12.75" hidden="false" customHeight="false" outlineLevel="0" collapsed="false">
      <c r="A37" s="35" t="n">
        <f aca="false">A36+1</f>
        <v>36521</v>
      </c>
      <c r="B37" s="12" t="n">
        <v>1806</v>
      </c>
      <c r="C37" s="36" t="n">
        <v>1762</v>
      </c>
      <c r="D37" s="3" t="n">
        <f aca="false">F37+Q37+Z37+I37</f>
        <v>1762</v>
      </c>
      <c r="E37" s="37" t="n">
        <f aca="false">ROUND(F37/0.962,0)</f>
        <v>275</v>
      </c>
      <c r="F37" s="38" t="n">
        <v>265</v>
      </c>
      <c r="G37" s="39" t="n">
        <f aca="false">ROUND(H37/0.984,0)</f>
        <v>0</v>
      </c>
      <c r="H37" s="39" t="n">
        <v>0</v>
      </c>
      <c r="I37" s="40" t="n">
        <v>362</v>
      </c>
      <c r="J37" s="41" t="n">
        <f aca="false">ROUND(K37/0.984,0)</f>
        <v>0</v>
      </c>
      <c r="K37" s="41" t="n">
        <v>0</v>
      </c>
      <c r="L37" s="39" t="n">
        <f aca="false">E37+G37+J37</f>
        <v>275</v>
      </c>
      <c r="M37" s="39" t="n">
        <f aca="false">F37+H37+K37+I37</f>
        <v>627</v>
      </c>
      <c r="N37" s="42" t="n">
        <f aca="false">N36</f>
        <v>2000</v>
      </c>
      <c r="O37" s="15"/>
      <c r="P37" s="43" t="n">
        <f aca="false">ROUND(Q37/0.9691,0)</f>
        <v>413</v>
      </c>
      <c r="Q37" s="44" t="n">
        <f aca="false">400</f>
        <v>400</v>
      </c>
      <c r="R37" s="44" t="n">
        <f aca="false">ROUND(S37/0.99,0)</f>
        <v>0</v>
      </c>
      <c r="S37" s="44" t="n">
        <v>0</v>
      </c>
      <c r="T37" s="44" t="n">
        <f aca="false">Q37+S37</f>
        <v>400</v>
      </c>
      <c r="U37" s="46" t="n">
        <f aca="false">U36</f>
        <v>400</v>
      </c>
      <c r="V37" s="15"/>
      <c r="W37" s="47" t="n">
        <f aca="false">ROUND(X37/0.983,0)</f>
        <v>769</v>
      </c>
      <c r="X37" s="48" t="n">
        <f aca="false">ROUND(Y37/0.99,0)</f>
        <v>756</v>
      </c>
      <c r="Y37" s="48" t="n">
        <f aca="false">ROUND(Z37/0.9825,0)</f>
        <v>748</v>
      </c>
      <c r="Z37" s="49" t="n">
        <v>735</v>
      </c>
      <c r="AA37" s="48" t="n">
        <f aca="false">ROUND(AB37/0.9905,0)</f>
        <v>0</v>
      </c>
      <c r="AB37" s="50" t="n">
        <v>0</v>
      </c>
      <c r="AC37" s="48" t="n">
        <f aca="false">W37+AA37</f>
        <v>769</v>
      </c>
      <c r="AD37" s="48" t="n">
        <f aca="false">X37+AB37</f>
        <v>756</v>
      </c>
      <c r="AE37" s="48" t="n">
        <f aca="false">AE36</f>
        <v>802</v>
      </c>
      <c r="AF37" s="48" t="n">
        <f aca="false">Y37</f>
        <v>748</v>
      </c>
      <c r="AG37" s="48" t="n">
        <f aca="false">AG36</f>
        <v>794</v>
      </c>
      <c r="AH37" s="48" t="n">
        <f aca="false">Z37</f>
        <v>735</v>
      </c>
      <c r="AI37" s="51" t="n">
        <f aca="false">AI36</f>
        <v>794</v>
      </c>
      <c r="AJ37" s="11"/>
      <c r="AK37" s="52" t="n">
        <f aca="false">H37+S37+AB37</f>
        <v>0</v>
      </c>
      <c r="AL37" s="53" t="n">
        <f aca="false">AL36</f>
        <v>-747</v>
      </c>
    </row>
    <row r="38" customFormat="false" ht="12.75" hidden="false" customHeight="false" outlineLevel="0" collapsed="false">
      <c r="A38" s="35" t="n">
        <f aca="false">A37+1</f>
        <v>36522</v>
      </c>
      <c r="B38" s="12" t="n">
        <v>1806</v>
      </c>
      <c r="C38" s="36" t="n">
        <v>1748</v>
      </c>
      <c r="D38" s="3" t="n">
        <f aca="false">F38+Q38+Z38+I38</f>
        <v>1748</v>
      </c>
      <c r="E38" s="37" t="n">
        <f aca="false">ROUND(F38/0.962,0)</f>
        <v>275</v>
      </c>
      <c r="F38" s="38" t="n">
        <v>265</v>
      </c>
      <c r="G38" s="39" t="n">
        <f aca="false">ROUND(H38/0.984,0)</f>
        <v>0</v>
      </c>
      <c r="H38" s="39" t="n">
        <v>0</v>
      </c>
      <c r="I38" s="40" t="n">
        <v>362</v>
      </c>
      <c r="J38" s="41" t="n">
        <f aca="false">ROUND(K38/0.984,0)</f>
        <v>0</v>
      </c>
      <c r="K38" s="41" t="n">
        <v>0</v>
      </c>
      <c r="L38" s="39" t="n">
        <f aca="false">E38+G38+J38</f>
        <v>275</v>
      </c>
      <c r="M38" s="39" t="n">
        <f aca="false">F38+H38+K38+I38</f>
        <v>627</v>
      </c>
      <c r="N38" s="42" t="n">
        <f aca="false">N37</f>
        <v>2000</v>
      </c>
      <c r="O38" s="15"/>
      <c r="P38" s="43" t="n">
        <f aca="false">ROUND(Q38/0.9691,0)</f>
        <v>413</v>
      </c>
      <c r="Q38" s="44" t="n">
        <f aca="false">400</f>
        <v>400</v>
      </c>
      <c r="R38" s="44" t="n">
        <f aca="false">ROUND(S38/0.99,0)</f>
        <v>0</v>
      </c>
      <c r="S38" s="44" t="n">
        <v>0</v>
      </c>
      <c r="T38" s="44" t="n">
        <f aca="false">Q38+S38</f>
        <v>400</v>
      </c>
      <c r="U38" s="46" t="n">
        <f aca="false">U37</f>
        <v>400</v>
      </c>
      <c r="V38" s="15"/>
      <c r="W38" s="47" t="n">
        <f aca="false">ROUND(X38/0.983,0)</f>
        <v>754</v>
      </c>
      <c r="X38" s="48" t="n">
        <f aca="false">ROUND(Y38/0.99,0)</f>
        <v>741</v>
      </c>
      <c r="Y38" s="48" t="n">
        <f aca="false">ROUND(Z38/0.9825,0)</f>
        <v>734</v>
      </c>
      <c r="Z38" s="49" t="n">
        <v>721</v>
      </c>
      <c r="AA38" s="48" t="n">
        <f aca="false">ROUND(AB38/0.9905,0)</f>
        <v>0</v>
      </c>
      <c r="AB38" s="50" t="n">
        <v>0</v>
      </c>
      <c r="AC38" s="48" t="n">
        <f aca="false">W38+AA38</f>
        <v>754</v>
      </c>
      <c r="AD38" s="48" t="n">
        <f aca="false">X38+AB38</f>
        <v>741</v>
      </c>
      <c r="AE38" s="48" t="n">
        <f aca="false">AE37</f>
        <v>802</v>
      </c>
      <c r="AF38" s="48" t="n">
        <f aca="false">Y38</f>
        <v>734</v>
      </c>
      <c r="AG38" s="48" t="n">
        <f aca="false">AG37</f>
        <v>794</v>
      </c>
      <c r="AH38" s="48" t="n">
        <f aca="false">Z38</f>
        <v>721</v>
      </c>
      <c r="AI38" s="51" t="n">
        <f aca="false">AI37</f>
        <v>794</v>
      </c>
      <c r="AJ38" s="11"/>
      <c r="AK38" s="52" t="n">
        <f aca="false">H38+S38+AB38</f>
        <v>0</v>
      </c>
      <c r="AL38" s="53" t="n">
        <f aca="false">AL37</f>
        <v>-747</v>
      </c>
    </row>
    <row r="39" customFormat="false" ht="12.75" hidden="false" customHeight="false" outlineLevel="0" collapsed="false">
      <c r="A39" s="35" t="n">
        <f aca="false">A38+1</f>
        <v>36523</v>
      </c>
      <c r="B39" s="12" t="n">
        <v>1806</v>
      </c>
      <c r="C39" s="36" t="n">
        <v>1598</v>
      </c>
      <c r="D39" s="3" t="n">
        <f aca="false">F39+Q39+Z39+I39</f>
        <v>1598</v>
      </c>
      <c r="E39" s="37" t="n">
        <f aca="false">ROUND(F39/0.962,0)</f>
        <v>275</v>
      </c>
      <c r="F39" s="38" t="n">
        <v>265</v>
      </c>
      <c r="G39" s="39" t="n">
        <f aca="false">ROUND(H39/0.984,0)</f>
        <v>0</v>
      </c>
      <c r="H39" s="39" t="n">
        <v>0</v>
      </c>
      <c r="I39" s="40" t="n">
        <v>362</v>
      </c>
      <c r="J39" s="41" t="n">
        <f aca="false">ROUND(K39/0.984,0)</f>
        <v>0</v>
      </c>
      <c r="K39" s="41" t="n">
        <v>0</v>
      </c>
      <c r="L39" s="39" t="n">
        <f aca="false">E39+G39+J39</f>
        <v>275</v>
      </c>
      <c r="M39" s="39" t="n">
        <f aca="false">F39+H39+K39+I39</f>
        <v>627</v>
      </c>
      <c r="N39" s="42" t="n">
        <f aca="false">N38</f>
        <v>2000</v>
      </c>
      <c r="O39" s="15"/>
      <c r="P39" s="43" t="n">
        <f aca="false">ROUND(Q39/0.9691,0)</f>
        <v>413</v>
      </c>
      <c r="Q39" s="44" t="n">
        <f aca="false">400</f>
        <v>400</v>
      </c>
      <c r="R39" s="44" t="n">
        <f aca="false">ROUND(S39/0.99,0)</f>
        <v>0</v>
      </c>
      <c r="S39" s="44" t="n">
        <v>0</v>
      </c>
      <c r="T39" s="44" t="n">
        <f aca="false">Q39+S39</f>
        <v>400</v>
      </c>
      <c r="U39" s="46" t="n">
        <f aca="false">U38</f>
        <v>400</v>
      </c>
      <c r="V39" s="15"/>
      <c r="W39" s="47" t="n">
        <f aca="false">ROUND(X39/0.983,0)</f>
        <v>597</v>
      </c>
      <c r="X39" s="48" t="n">
        <f aca="false">ROUND(Y39/0.99,0)</f>
        <v>587</v>
      </c>
      <c r="Y39" s="48" t="n">
        <f aca="false">ROUND(Z39/0.9825,0)</f>
        <v>581</v>
      </c>
      <c r="Z39" s="49" t="n">
        <v>571</v>
      </c>
      <c r="AA39" s="48" t="n">
        <f aca="false">ROUND(AB39/0.9905,0)</f>
        <v>0</v>
      </c>
      <c r="AB39" s="50" t="n">
        <v>0</v>
      </c>
      <c r="AC39" s="48" t="n">
        <f aca="false">W39+AA39</f>
        <v>597</v>
      </c>
      <c r="AD39" s="48" t="n">
        <f aca="false">X39+AB39</f>
        <v>587</v>
      </c>
      <c r="AE39" s="48" t="n">
        <f aca="false">AE38</f>
        <v>802</v>
      </c>
      <c r="AF39" s="48" t="n">
        <f aca="false">Y39</f>
        <v>581</v>
      </c>
      <c r="AG39" s="48" t="n">
        <f aca="false">AG38</f>
        <v>794</v>
      </c>
      <c r="AH39" s="48" t="n">
        <f aca="false">Z39</f>
        <v>571</v>
      </c>
      <c r="AI39" s="51" t="n">
        <f aca="false">AI38</f>
        <v>794</v>
      </c>
      <c r="AJ39" s="11"/>
      <c r="AK39" s="52" t="n">
        <f aca="false">H39+S39+AB39</f>
        <v>0</v>
      </c>
      <c r="AL39" s="53" t="n">
        <f aca="false">AL38</f>
        <v>-747</v>
      </c>
    </row>
    <row r="40" customFormat="false" ht="12.75" hidden="false" customHeight="false" outlineLevel="0" collapsed="false">
      <c r="A40" s="35" t="n">
        <f aca="false">A39+1</f>
        <v>36524</v>
      </c>
      <c r="B40" s="12" t="n">
        <v>1806</v>
      </c>
      <c r="C40" s="54" t="n">
        <v>1516</v>
      </c>
      <c r="D40" s="3" t="n">
        <f aca="false">F40+Q40+Z40+I40</f>
        <v>1516</v>
      </c>
      <c r="E40" s="37" t="n">
        <f aca="false">ROUND(F40/0.962,0)</f>
        <v>275</v>
      </c>
      <c r="F40" s="38" t="n">
        <v>265</v>
      </c>
      <c r="G40" s="39" t="n">
        <f aca="false">ROUND(H40/0.984,0)</f>
        <v>0</v>
      </c>
      <c r="H40" s="39" t="n">
        <v>0</v>
      </c>
      <c r="I40" s="40" t="n">
        <v>362</v>
      </c>
      <c r="J40" s="41" t="n">
        <f aca="false">ROUND(K40/0.984,0)</f>
        <v>0</v>
      </c>
      <c r="K40" s="41" t="n">
        <v>0</v>
      </c>
      <c r="L40" s="39" t="n">
        <f aca="false">E40+G40+J40</f>
        <v>275</v>
      </c>
      <c r="M40" s="39" t="n">
        <f aca="false">F40+H40+K40+I40</f>
        <v>627</v>
      </c>
      <c r="N40" s="42" t="n">
        <f aca="false">N39</f>
        <v>2000</v>
      </c>
      <c r="O40" s="15"/>
      <c r="P40" s="43" t="n">
        <f aca="false">ROUND(Q40/0.9691,0)</f>
        <v>413</v>
      </c>
      <c r="Q40" s="44" t="n">
        <f aca="false">400</f>
        <v>400</v>
      </c>
      <c r="R40" s="44" t="n">
        <f aca="false">ROUND(S40/0.99,0)</f>
        <v>0</v>
      </c>
      <c r="S40" s="44" t="n">
        <v>0</v>
      </c>
      <c r="T40" s="44" t="n">
        <f aca="false">Q40+S40</f>
        <v>400</v>
      </c>
      <c r="U40" s="46" t="n">
        <f aca="false">U39</f>
        <v>400</v>
      </c>
      <c r="V40" s="15"/>
      <c r="W40" s="47" t="n">
        <f aca="false">ROUND(X40/0.983,0)</f>
        <v>512</v>
      </c>
      <c r="X40" s="48" t="n">
        <f aca="false">ROUND(Y40/0.99,0)</f>
        <v>503</v>
      </c>
      <c r="Y40" s="48" t="n">
        <f aca="false">ROUND(Z40/0.9825,0)</f>
        <v>498</v>
      </c>
      <c r="Z40" s="49" t="n">
        <v>489</v>
      </c>
      <c r="AA40" s="48" t="n">
        <f aca="false">ROUND(AB40/0.9905,0)</f>
        <v>0</v>
      </c>
      <c r="AB40" s="50" t="n">
        <v>0</v>
      </c>
      <c r="AC40" s="48" t="n">
        <f aca="false">W40+AA40</f>
        <v>512</v>
      </c>
      <c r="AD40" s="48" t="n">
        <f aca="false">X40+AB40</f>
        <v>503</v>
      </c>
      <c r="AE40" s="48" t="n">
        <f aca="false">AE39</f>
        <v>802</v>
      </c>
      <c r="AF40" s="48" t="n">
        <f aca="false">Y40</f>
        <v>498</v>
      </c>
      <c r="AG40" s="48" t="n">
        <f aca="false">AG39</f>
        <v>794</v>
      </c>
      <c r="AH40" s="48" t="n">
        <f aca="false">Z40</f>
        <v>489</v>
      </c>
      <c r="AI40" s="51" t="n">
        <f aca="false">AI39</f>
        <v>794</v>
      </c>
      <c r="AJ40" s="11"/>
      <c r="AK40" s="52" t="n">
        <f aca="false">H40+S40+AB40</f>
        <v>0</v>
      </c>
      <c r="AL40" s="53" t="n">
        <f aca="false">AL39</f>
        <v>-747</v>
      </c>
    </row>
    <row r="41" customFormat="false" ht="12.75" hidden="false" customHeight="false" outlineLevel="0" collapsed="false">
      <c r="A41" s="35" t="n">
        <f aca="false">A40+1</f>
        <v>36525</v>
      </c>
      <c r="B41" s="12" t="n">
        <v>1664</v>
      </c>
      <c r="C41" s="54" t="n">
        <v>1496</v>
      </c>
      <c r="D41" s="3" t="n">
        <f aca="false">F41+Q41+Z41+I41</f>
        <v>1496</v>
      </c>
      <c r="E41" s="37" t="n">
        <f aca="false">ROUND(F41/0.962,0)</f>
        <v>275</v>
      </c>
      <c r="F41" s="38" t="n">
        <v>265</v>
      </c>
      <c r="G41" s="39" t="n">
        <f aca="false">ROUND(H41/0.984,0)</f>
        <v>0</v>
      </c>
      <c r="H41" s="39" t="n">
        <v>0</v>
      </c>
      <c r="I41" s="40" t="n">
        <v>362</v>
      </c>
      <c r="J41" s="41" t="n">
        <f aca="false">ROUND(K41/0.984,0)</f>
        <v>0</v>
      </c>
      <c r="K41" s="41" t="n">
        <v>0</v>
      </c>
      <c r="L41" s="39" t="n">
        <f aca="false">E41+G41+J41</f>
        <v>275</v>
      </c>
      <c r="M41" s="39" t="n">
        <f aca="false">F41+H41+K41+I41</f>
        <v>627</v>
      </c>
      <c r="N41" s="42" t="n">
        <f aca="false">N40</f>
        <v>2000</v>
      </c>
      <c r="O41" s="15"/>
      <c r="P41" s="43" t="n">
        <f aca="false">ROUND(Q41/0.9691,0)</f>
        <v>413</v>
      </c>
      <c r="Q41" s="44" t="n">
        <f aca="false">400</f>
        <v>400</v>
      </c>
      <c r="R41" s="44" t="n">
        <f aca="false">ROUND(S41/0.99,0)</f>
        <v>0</v>
      </c>
      <c r="S41" s="44" t="n">
        <v>0</v>
      </c>
      <c r="T41" s="44" t="n">
        <f aca="false">Q41+S41</f>
        <v>400</v>
      </c>
      <c r="U41" s="46" t="n">
        <f aca="false">U40</f>
        <v>400</v>
      </c>
      <c r="V41" s="15"/>
      <c r="W41" s="47" t="n">
        <f aca="false">ROUND(X41/0.983,0)</f>
        <v>490</v>
      </c>
      <c r="X41" s="48" t="n">
        <f aca="false">ROUND(Y41/0.99,0)</f>
        <v>482</v>
      </c>
      <c r="Y41" s="48" t="n">
        <f aca="false">ROUND(Z41/0.9825,0)</f>
        <v>477</v>
      </c>
      <c r="Z41" s="49" t="n">
        <v>469</v>
      </c>
      <c r="AA41" s="48" t="n">
        <f aca="false">ROUND(AB41/0.9905,0)</f>
        <v>0</v>
      </c>
      <c r="AB41" s="50" t="n">
        <v>0</v>
      </c>
      <c r="AC41" s="48" t="n">
        <f aca="false">W41+AA41</f>
        <v>490</v>
      </c>
      <c r="AD41" s="48" t="n">
        <f aca="false">X41+AB41</f>
        <v>482</v>
      </c>
      <c r="AE41" s="48" t="n">
        <f aca="false">AE40</f>
        <v>802</v>
      </c>
      <c r="AF41" s="48" t="n">
        <f aca="false">Y41</f>
        <v>477</v>
      </c>
      <c r="AG41" s="48" t="n">
        <f aca="false">AG40</f>
        <v>794</v>
      </c>
      <c r="AH41" s="48" t="n">
        <f aca="false">Z41</f>
        <v>469</v>
      </c>
      <c r="AI41" s="51" t="n">
        <f aca="false">AI40</f>
        <v>794</v>
      </c>
      <c r="AJ41" s="11"/>
      <c r="AK41" s="52" t="n">
        <f aca="false">H41+S41+AB41</f>
        <v>0</v>
      </c>
      <c r="AL41" s="53" t="n">
        <f aca="false">AL40</f>
        <v>-747</v>
      </c>
    </row>
    <row r="42" customFormat="false" ht="12.75" hidden="false" customHeight="false" outlineLevel="0" collapsed="false">
      <c r="A42" s="11"/>
      <c r="B42" s="12"/>
      <c r="E42" s="12"/>
      <c r="N42" s="14"/>
      <c r="O42" s="15"/>
      <c r="P42" s="12"/>
      <c r="U42" s="14"/>
      <c r="V42" s="15"/>
      <c r="W42" s="12"/>
      <c r="AI42" s="14"/>
      <c r="AJ42" s="11"/>
      <c r="AK42" s="17"/>
      <c r="AL42" s="14"/>
    </row>
    <row r="43" customFormat="false" ht="12.75" hidden="false" customHeight="false" outlineLevel="0" collapsed="false">
      <c r="A43" s="56" t="s">
        <v>10</v>
      </c>
      <c r="B43" s="57" t="n">
        <f aca="false">SUM(B11:B42)</f>
        <v>54065</v>
      </c>
      <c r="C43" s="58" t="n">
        <f aca="false">SUM(C11:C42)</f>
        <v>47736</v>
      </c>
      <c r="D43" s="59" t="n">
        <f aca="false">SUM(D11:D42)</f>
        <v>47736</v>
      </c>
      <c r="E43" s="57"/>
      <c r="F43" s="58" t="n">
        <f aca="false">SUM(F11:F42)</f>
        <v>9612</v>
      </c>
      <c r="G43" s="58"/>
      <c r="H43" s="58" t="n">
        <f aca="false">SUM(H11:H42)</f>
        <v>0</v>
      </c>
      <c r="I43" s="58" t="n">
        <f aca="false">SUM(I11:I42)</f>
        <v>11222</v>
      </c>
      <c r="J43" s="58"/>
      <c r="K43" s="58" t="n">
        <f aca="false">SUM(K11:K42)</f>
        <v>0</v>
      </c>
      <c r="L43" s="58" t="n">
        <f aca="false">SUM(L11:L42)</f>
        <v>9979</v>
      </c>
      <c r="M43" s="58" t="n">
        <f aca="false">SUM(M11:M42)</f>
        <v>20834</v>
      </c>
      <c r="N43" s="59" t="n">
        <f aca="false">SUM(N11:N42)</f>
        <v>62000</v>
      </c>
      <c r="O43" s="61"/>
      <c r="P43" s="57"/>
      <c r="Q43" s="58" t="n">
        <f aca="false">SUM(Q11:Q42)</f>
        <v>12227</v>
      </c>
      <c r="R43" s="58"/>
      <c r="S43" s="58" t="n">
        <f aca="false">SUM(S11:S42)</f>
        <v>0</v>
      </c>
      <c r="T43" s="58" t="n">
        <f aca="false">SUM(T11:T42)</f>
        <v>12227</v>
      </c>
      <c r="U43" s="59" t="n">
        <f aca="false">SUM(U11:U42)</f>
        <v>12400</v>
      </c>
      <c r="V43" s="61"/>
      <c r="W43" s="57" t="n">
        <f aca="false">SUM(W11:W42)</f>
        <v>15353</v>
      </c>
      <c r="X43" s="58" t="n">
        <f aca="false">SUM(X11:X42)</f>
        <v>15090</v>
      </c>
      <c r="Y43" s="58" t="n">
        <f aca="false">SUM(Y11:Y42)</f>
        <v>14939</v>
      </c>
      <c r="Z43" s="58" t="n">
        <f aca="false">SUM(Z11:Z42)</f>
        <v>14675</v>
      </c>
      <c r="AA43" s="58"/>
      <c r="AB43" s="58" t="n">
        <f aca="false">SUM(AB11:AB42)</f>
        <v>0</v>
      </c>
      <c r="AC43" s="58" t="n">
        <f aca="false">SUM(AC11:AC42)</f>
        <v>15353</v>
      </c>
      <c r="AD43" s="58" t="n">
        <f aca="false">SUM(AD11:AD42)</f>
        <v>15090</v>
      </c>
      <c r="AE43" s="58" t="n">
        <f aca="false">SUM(AE11:AE42)</f>
        <v>24862</v>
      </c>
      <c r="AF43" s="58" t="n">
        <f aca="false">SUM(AF11:AF42)</f>
        <v>14939</v>
      </c>
      <c r="AG43" s="58" t="n">
        <f aca="false">SUM(AG11:AG42)</f>
        <v>24614</v>
      </c>
      <c r="AH43" s="58" t="n">
        <f aca="false">SUM(AH11:AH41)</f>
        <v>14675</v>
      </c>
      <c r="AI43" s="59" t="n">
        <f aca="false">SUM(AI11:AI41)</f>
        <v>24614</v>
      </c>
      <c r="AJ43" s="56"/>
      <c r="AK43" s="62" t="n">
        <f aca="false">SUM(AK11:AK42)</f>
        <v>0</v>
      </c>
      <c r="AL43" s="59" t="n">
        <f aca="false">SUM(AL11:AL42)</f>
        <v>-23157</v>
      </c>
    </row>
    <row r="44" customFormat="false" ht="12.75" hidden="false" customHeight="false" outlineLevel="0" collapsed="false">
      <c r="G44" s="16" t="s">
        <v>33</v>
      </c>
      <c r="H44" s="63" t="n">
        <f aca="false">H43*0.9787</f>
        <v>0</v>
      </c>
      <c r="I44" s="63"/>
      <c r="R44" s="16" t="s">
        <v>33</v>
      </c>
      <c r="S44" s="63" t="n">
        <f aca="false">S43*0.9787</f>
        <v>0</v>
      </c>
      <c r="AA44" s="16" t="s">
        <v>33</v>
      </c>
      <c r="AB44" s="63" t="n">
        <f aca="false">AB43*0.9787</f>
        <v>0</v>
      </c>
    </row>
    <row r="45" customFormat="false" ht="13.5" hidden="false" customHeight="false" outlineLevel="0" collapsed="false"/>
    <row r="46" customFormat="false" ht="13.5" hidden="false" customHeight="false" outlineLevel="0" collapsed="false">
      <c r="C46" s="65" t="s">
        <v>34</v>
      </c>
      <c r="D46" s="66"/>
      <c r="E46" s="66"/>
      <c r="F46" s="67" t="n">
        <v>36495</v>
      </c>
      <c r="G46" s="68" t="n">
        <v>36525</v>
      </c>
    </row>
    <row r="47" customFormat="false" ht="12.75" hidden="false" customHeight="false" outlineLevel="0" collapsed="false">
      <c r="C47" s="69"/>
      <c r="G47" s="70"/>
    </row>
    <row r="48" customFormat="false" ht="12.75" hidden="false" customHeight="false" outlineLevel="0" collapsed="false">
      <c r="C48" s="71"/>
      <c r="D48" s="16"/>
      <c r="E48" s="16" t="s">
        <v>35</v>
      </c>
      <c r="F48" s="63" t="n">
        <v>61686</v>
      </c>
      <c r="G48" s="72" t="n">
        <f aca="false">(F48+H44)-I43</f>
        <v>50464</v>
      </c>
    </row>
    <row r="49" customFormat="false" ht="12.75" hidden="false" customHeight="false" outlineLevel="0" collapsed="false">
      <c r="C49" s="69"/>
      <c r="G49" s="70"/>
    </row>
    <row r="50" customFormat="false" ht="12.75" hidden="false" customHeight="false" outlineLevel="0" collapsed="false">
      <c r="C50" s="71"/>
      <c r="D50" s="16"/>
      <c r="E50" s="16" t="s">
        <v>36</v>
      </c>
      <c r="F50" s="63" t="n">
        <v>38824</v>
      </c>
      <c r="G50" s="72" t="n">
        <f aca="false">F50+(S44+AB44)</f>
        <v>38824</v>
      </c>
    </row>
    <row r="51" customFormat="false" ht="13.5" hidden="false" customHeight="false" outlineLevel="0" collapsed="false">
      <c r="C51" s="71"/>
      <c r="D51" s="16"/>
      <c r="E51" s="16"/>
      <c r="F51" s="73"/>
      <c r="G51" s="74"/>
    </row>
    <row r="52" customFormat="false" ht="13.5" hidden="false" customHeight="false" outlineLevel="0" collapsed="false">
      <c r="C52" s="75"/>
      <c r="D52" s="76"/>
      <c r="E52" s="77" t="s">
        <v>37</v>
      </c>
      <c r="F52" s="78" t="n">
        <f aca="false">SUM(F48:F51)</f>
        <v>100510</v>
      </c>
      <c r="G52" s="79" t="n">
        <f aca="false">SUM(G48:G51)</f>
        <v>89288</v>
      </c>
    </row>
    <row r="53" customFormat="false" ht="13.5" hidden="false" customHeight="false" outlineLevel="0" collapsed="false">
      <c r="E53" s="16" t="s">
        <v>49</v>
      </c>
      <c r="F53" s="1" t="n">
        <f aca="false">100151-11212</f>
        <v>88939</v>
      </c>
    </row>
    <row r="55" customFormat="false" ht="12.75" hidden="false" customHeight="false" outlineLevel="0" collapsed="false">
      <c r="C55" s="1" t="s">
        <v>50</v>
      </c>
      <c r="F55" s="1" t="n">
        <f aca="false">G52-F53</f>
        <v>349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9" topLeftCell="B22" activePane="bottomRight" state="frozen"/>
      <selection pane="topLeft" activeCell="A1" activeCellId="0" sqref="A1"/>
      <selection pane="topRight" activeCell="B1" activeCellId="0" sqref="B1"/>
      <selection pane="bottomLeft" activeCell="A22" activeCellId="0" sqref="A22"/>
      <selection pane="bottomRight" activeCell="A40" activeCellId="0" sqref="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1" width="9.99"/>
    <col collapsed="false" customWidth="true" hidden="false" outlineLevel="0" max="3" min="3" style="1" width="9.7"/>
    <col collapsed="false" customWidth="true" hidden="false" outlineLevel="0" max="4" min="4" style="1" width="10.28"/>
    <col collapsed="false" customWidth="true" hidden="false" outlineLevel="0" max="5" min="5" style="1" width="7.85"/>
    <col collapsed="false" customWidth="true" hidden="false" outlineLevel="0" max="6" min="6" style="1" width="10.71"/>
    <col collapsed="false" customWidth="true" hidden="false" outlineLevel="0" max="7" min="7" style="1" width="11.85"/>
    <col collapsed="false" customWidth="true" hidden="false" outlineLevel="0" max="8" min="8" style="1" width="8.99"/>
    <col collapsed="false" customWidth="true" hidden="false" outlineLevel="0" max="9" min="9" style="1" width="9.99"/>
    <col collapsed="false" customWidth="true" hidden="false" outlineLevel="0" max="10" min="10" style="1" width="8.99"/>
    <col collapsed="false" customWidth="true" hidden="false" outlineLevel="0" max="11" min="11" style="1" width="9.85"/>
    <col collapsed="false" customWidth="true" hidden="false" outlineLevel="0" max="12" min="12" style="1" width="9.56"/>
    <col collapsed="false" customWidth="true" hidden="false" outlineLevel="0" max="13" min="13" style="1" width="9.7"/>
    <col collapsed="false" customWidth="true" hidden="false" outlineLevel="0" max="14" min="14" style="1" width="10.13"/>
    <col collapsed="false" customWidth="true" hidden="false" outlineLevel="0" max="15" min="15" style="1" width="0.99"/>
    <col collapsed="false" customWidth="true" hidden="false" outlineLevel="0" max="16" min="16" style="1" width="7.85"/>
    <col collapsed="false" customWidth="true" hidden="false" outlineLevel="0" max="17" min="17" style="1" width="9.7"/>
    <col collapsed="false" customWidth="true" hidden="false" outlineLevel="0" max="19" min="18" style="1" width="7.85"/>
    <col collapsed="false" customWidth="true" hidden="false" outlineLevel="0" max="20" min="20" style="1" width="10.13"/>
    <col collapsed="false" customWidth="true" hidden="false" outlineLevel="0" max="21" min="21" style="1" width="9.7"/>
    <col collapsed="false" customWidth="true" hidden="false" outlineLevel="0" max="22" min="22" style="1" width="0.85"/>
    <col collapsed="false" customWidth="true" hidden="false" outlineLevel="0" max="23" min="23" style="1" width="9.99"/>
    <col collapsed="false" customWidth="true" hidden="false" outlineLevel="0" max="26" min="24" style="1" width="10.13"/>
    <col collapsed="false" customWidth="true" hidden="false" outlineLevel="0" max="28" min="27" style="1" width="7.85"/>
    <col collapsed="false" customWidth="true" hidden="false" outlineLevel="0" max="29" min="29" style="1" width="9.7"/>
    <col collapsed="false" customWidth="true" hidden="false" outlineLevel="0" max="30" min="30" style="1" width="9.14"/>
    <col collapsed="false" customWidth="true" hidden="false" outlineLevel="0" max="32" min="31" style="1" width="10.13"/>
    <col collapsed="false" customWidth="true" hidden="false" outlineLevel="0" max="33" min="33" style="1" width="10.41"/>
    <col collapsed="false" customWidth="true" hidden="false" outlineLevel="0" max="34" min="34" style="1" width="10.71"/>
    <col collapsed="false" customWidth="true" hidden="false" outlineLevel="0" max="35" min="35" style="1" width="10.13"/>
    <col collapsed="false" customWidth="true" hidden="false" outlineLevel="0" max="36" min="36" style="0" width="1.28"/>
    <col collapsed="false" customWidth="true" hidden="false" outlineLevel="0" max="38" min="38" style="1" width="11.85"/>
  </cols>
  <sheetData>
    <row r="1" customFormat="false" ht="15.75" hidden="false" customHeight="false" outlineLevel="0" collapsed="false">
      <c r="A1" s="2" t="n">
        <v>36465</v>
      </c>
      <c r="B1" s="3" t="s">
        <v>0</v>
      </c>
    </row>
    <row r="4" customFormat="false" ht="12.75" hidden="false" customHeight="false" outlineLevel="0" collapsed="false">
      <c r="A4" s="4"/>
      <c r="B4" s="5" t="s">
        <v>1</v>
      </c>
      <c r="C4" s="6"/>
      <c r="D4" s="6"/>
      <c r="E4" s="5" t="s">
        <v>2</v>
      </c>
      <c r="F4" s="6"/>
      <c r="G4" s="6"/>
      <c r="H4" s="6"/>
      <c r="I4" s="6"/>
      <c r="J4" s="6"/>
      <c r="K4" s="6"/>
      <c r="L4" s="6"/>
      <c r="M4" s="6"/>
      <c r="N4" s="7"/>
      <c r="O4" s="8"/>
      <c r="P4" s="5" t="s">
        <v>3</v>
      </c>
      <c r="Q4" s="6"/>
      <c r="R4" s="6"/>
      <c r="S4" s="6"/>
      <c r="T4" s="6"/>
      <c r="U4" s="7"/>
      <c r="V4" s="8"/>
      <c r="W4" s="5" t="s">
        <v>4</v>
      </c>
      <c r="X4" s="9"/>
      <c r="Y4" s="9"/>
      <c r="Z4" s="6"/>
      <c r="AA4" s="6"/>
      <c r="AB4" s="6"/>
      <c r="AC4" s="6"/>
      <c r="AD4" s="6"/>
      <c r="AE4" s="6"/>
      <c r="AF4" s="6"/>
      <c r="AG4" s="6"/>
      <c r="AH4" s="6"/>
      <c r="AI4" s="7"/>
      <c r="AJ4" s="4"/>
      <c r="AK4" s="10" t="s">
        <v>5</v>
      </c>
      <c r="AL4" s="7"/>
    </row>
    <row r="5" customFormat="false" ht="12.75" hidden="false" customHeight="false" outlineLevel="0" collapsed="false">
      <c r="A5" s="11"/>
      <c r="B5" s="12"/>
      <c r="E5" s="12" t="s">
        <v>51</v>
      </c>
      <c r="G5" s="13" t="n">
        <v>36494</v>
      </c>
      <c r="H5" s="1" t="s">
        <v>7</v>
      </c>
      <c r="J5" s="1" t="n">
        <v>2000</v>
      </c>
      <c r="N5" s="14"/>
      <c r="O5" s="15"/>
      <c r="P5" s="12" t="s">
        <v>52</v>
      </c>
      <c r="R5" s="13" t="n">
        <v>36494</v>
      </c>
      <c r="T5" s="16" t="s">
        <v>7</v>
      </c>
      <c r="U5" s="14" t="n">
        <v>400</v>
      </c>
      <c r="V5" s="15"/>
      <c r="W5" s="12" t="s">
        <v>53</v>
      </c>
      <c r="AE5" s="13" t="n">
        <v>36494</v>
      </c>
      <c r="AI5" s="14"/>
      <c r="AJ5" s="11"/>
      <c r="AK5" s="17"/>
      <c r="AL5" s="14"/>
    </row>
    <row r="6" customFormat="false" ht="12.75" hidden="false" customHeight="false" outlineLevel="0" collapsed="false">
      <c r="A6" s="11"/>
      <c r="B6" s="12"/>
      <c r="E6" s="12"/>
      <c r="N6" s="14"/>
      <c r="O6" s="15"/>
      <c r="P6" s="12"/>
      <c r="U6" s="14"/>
      <c r="V6" s="15"/>
      <c r="W6" s="18" t="s">
        <v>7</v>
      </c>
      <c r="X6" s="1" t="n">
        <v>850</v>
      </c>
      <c r="Z6" s="16" t="s">
        <v>7</v>
      </c>
      <c r="AA6" s="1" t="n">
        <v>794</v>
      </c>
      <c r="AC6" s="16" t="s">
        <v>7</v>
      </c>
      <c r="AD6" s="19" t="n">
        <v>802</v>
      </c>
      <c r="AI6" s="14"/>
      <c r="AJ6" s="11"/>
      <c r="AK6" s="17"/>
      <c r="AL6" s="14"/>
    </row>
    <row r="7" customFormat="false" ht="12.75" hidden="false" customHeight="false" outlineLevel="0" collapsed="false">
      <c r="A7" s="20"/>
      <c r="B7" s="21"/>
      <c r="C7" s="19"/>
      <c r="D7" s="22" t="s">
        <v>10</v>
      </c>
      <c r="E7" s="12"/>
      <c r="F7" s="19"/>
      <c r="G7" s="19"/>
      <c r="H7" s="19" t="s">
        <v>11</v>
      </c>
      <c r="I7" s="19" t="s">
        <v>12</v>
      </c>
      <c r="J7" s="19"/>
      <c r="K7" s="19" t="s">
        <v>11</v>
      </c>
      <c r="L7" s="19" t="s">
        <v>10</v>
      </c>
      <c r="M7" s="19"/>
      <c r="N7" s="23"/>
      <c r="O7" s="24"/>
      <c r="P7" s="12"/>
      <c r="Q7" s="19"/>
      <c r="R7" s="19"/>
      <c r="S7" s="19"/>
      <c r="T7" s="19"/>
      <c r="U7" s="23"/>
      <c r="V7" s="24"/>
      <c r="W7" s="12"/>
      <c r="X7" s="19" t="s">
        <v>11</v>
      </c>
      <c r="Y7" s="19" t="s">
        <v>11</v>
      </c>
      <c r="Z7" s="19"/>
      <c r="AA7" s="19"/>
      <c r="AB7" s="19"/>
      <c r="AC7" s="19" t="s">
        <v>10</v>
      </c>
      <c r="AD7" s="19" t="s">
        <v>13</v>
      </c>
      <c r="AE7" s="19" t="s">
        <v>13</v>
      </c>
      <c r="AF7" s="19" t="s">
        <v>14</v>
      </c>
      <c r="AG7" s="19" t="s">
        <v>14</v>
      </c>
      <c r="AH7" s="19" t="s">
        <v>2</v>
      </c>
      <c r="AI7" s="23" t="s">
        <v>2</v>
      </c>
      <c r="AJ7" s="20"/>
      <c r="AK7" s="25"/>
      <c r="AL7" s="23" t="s">
        <v>15</v>
      </c>
    </row>
    <row r="8" customFormat="false" ht="12.75" hidden="false" customHeight="false" outlineLevel="0" collapsed="false">
      <c r="A8" s="20"/>
      <c r="B8" s="21"/>
      <c r="C8" s="19"/>
      <c r="D8" s="22" t="s">
        <v>11</v>
      </c>
      <c r="E8" s="21" t="s">
        <v>16</v>
      </c>
      <c r="F8" s="19" t="s">
        <v>11</v>
      </c>
      <c r="G8" s="19" t="s">
        <v>16</v>
      </c>
      <c r="H8" s="19" t="s">
        <v>17</v>
      </c>
      <c r="I8" s="19" t="s">
        <v>17</v>
      </c>
      <c r="J8" s="19" t="s">
        <v>16</v>
      </c>
      <c r="K8" s="19" t="s">
        <v>18</v>
      </c>
      <c r="L8" s="19" t="s">
        <v>16</v>
      </c>
      <c r="M8" s="19" t="s">
        <v>19</v>
      </c>
      <c r="N8" s="23" t="s">
        <v>19</v>
      </c>
      <c r="O8" s="24"/>
      <c r="P8" s="21" t="s">
        <v>16</v>
      </c>
      <c r="Q8" s="19" t="s">
        <v>11</v>
      </c>
      <c r="R8" s="19" t="s">
        <v>16</v>
      </c>
      <c r="S8" s="19" t="s">
        <v>11</v>
      </c>
      <c r="T8" s="19" t="s">
        <v>19</v>
      </c>
      <c r="U8" s="23" t="s">
        <v>19</v>
      </c>
      <c r="V8" s="24"/>
      <c r="W8" s="21" t="s">
        <v>16</v>
      </c>
      <c r="X8" s="19" t="s">
        <v>20</v>
      </c>
      <c r="Y8" s="19" t="s">
        <v>20</v>
      </c>
      <c r="Z8" s="19" t="s">
        <v>11</v>
      </c>
      <c r="AA8" s="19" t="s">
        <v>16</v>
      </c>
      <c r="AB8" s="19" t="s">
        <v>11</v>
      </c>
      <c r="AC8" s="19" t="s">
        <v>16</v>
      </c>
      <c r="AD8" s="19" t="s">
        <v>19</v>
      </c>
      <c r="AE8" s="19" t="s">
        <v>19</v>
      </c>
      <c r="AF8" s="19" t="s">
        <v>19</v>
      </c>
      <c r="AG8" s="19" t="s">
        <v>19</v>
      </c>
      <c r="AH8" s="19" t="s">
        <v>19</v>
      </c>
      <c r="AI8" s="19" t="s">
        <v>19</v>
      </c>
      <c r="AJ8" s="20"/>
      <c r="AK8" s="25" t="s">
        <v>21</v>
      </c>
      <c r="AL8" s="23" t="s">
        <v>21</v>
      </c>
    </row>
    <row r="9" customFormat="false" ht="12.75" hidden="false" customHeight="false" outlineLevel="0" collapsed="false">
      <c r="A9" s="26" t="s">
        <v>22</v>
      </c>
      <c r="B9" s="27" t="s">
        <v>23</v>
      </c>
      <c r="C9" s="28" t="s">
        <v>24</v>
      </c>
      <c r="D9" s="29" t="s">
        <v>17</v>
      </c>
      <c r="E9" s="27" t="s">
        <v>25</v>
      </c>
      <c r="F9" s="28" t="s">
        <v>17</v>
      </c>
      <c r="G9" s="28" t="s">
        <v>25</v>
      </c>
      <c r="H9" s="28" t="s">
        <v>26</v>
      </c>
      <c r="I9" s="28" t="s">
        <v>27</v>
      </c>
      <c r="J9" s="28" t="s">
        <v>25</v>
      </c>
      <c r="K9" s="28" t="s">
        <v>26</v>
      </c>
      <c r="L9" s="28" t="s">
        <v>25</v>
      </c>
      <c r="M9" s="28" t="s">
        <v>28</v>
      </c>
      <c r="N9" s="30" t="s">
        <v>29</v>
      </c>
      <c r="O9" s="24"/>
      <c r="P9" s="27" t="s">
        <v>30</v>
      </c>
      <c r="Q9" s="28" t="s">
        <v>17</v>
      </c>
      <c r="R9" s="28" t="s">
        <v>30</v>
      </c>
      <c r="S9" s="28" t="s">
        <v>31</v>
      </c>
      <c r="T9" s="28" t="s">
        <v>28</v>
      </c>
      <c r="U9" s="30" t="s">
        <v>29</v>
      </c>
      <c r="V9" s="24"/>
      <c r="W9" s="27" t="s">
        <v>32</v>
      </c>
      <c r="X9" s="28" t="s">
        <v>14</v>
      </c>
      <c r="Y9" s="28" t="s">
        <v>2</v>
      </c>
      <c r="Z9" s="28" t="s">
        <v>17</v>
      </c>
      <c r="AA9" s="28" t="s">
        <v>32</v>
      </c>
      <c r="AB9" s="28" t="s">
        <v>31</v>
      </c>
      <c r="AC9" s="28" t="s">
        <v>32</v>
      </c>
      <c r="AD9" s="28" t="s">
        <v>28</v>
      </c>
      <c r="AE9" s="28" t="s">
        <v>29</v>
      </c>
      <c r="AF9" s="28" t="s">
        <v>28</v>
      </c>
      <c r="AG9" s="28" t="s">
        <v>29</v>
      </c>
      <c r="AH9" s="28" t="s">
        <v>28</v>
      </c>
      <c r="AI9" s="28" t="s">
        <v>29</v>
      </c>
      <c r="AJ9" s="20"/>
      <c r="AK9" s="31" t="s">
        <v>28</v>
      </c>
      <c r="AL9" s="30" t="s">
        <v>29</v>
      </c>
    </row>
    <row r="10" customFormat="false" ht="12.75" hidden="false" customHeight="false" outlineLevel="0" collapsed="false">
      <c r="A10" s="32"/>
      <c r="B10" s="33"/>
      <c r="C10" s="6"/>
      <c r="D10" s="3"/>
      <c r="E10" s="33"/>
      <c r="F10" s="6"/>
      <c r="G10" s="6"/>
      <c r="H10" s="6"/>
      <c r="I10" s="6"/>
      <c r="J10" s="6"/>
      <c r="K10" s="6"/>
      <c r="L10" s="6"/>
      <c r="M10" s="6"/>
      <c r="N10" s="7"/>
      <c r="O10" s="15"/>
      <c r="P10" s="12"/>
      <c r="U10" s="14"/>
      <c r="V10" s="15"/>
      <c r="W10" s="12"/>
      <c r="AI10" s="14"/>
      <c r="AJ10" s="32"/>
      <c r="AK10" s="34"/>
      <c r="AL10" s="14"/>
    </row>
    <row r="11" customFormat="false" ht="12.75" hidden="false" customHeight="false" outlineLevel="0" collapsed="false">
      <c r="A11" s="35" t="n">
        <v>36465</v>
      </c>
      <c r="B11" s="12" t="n">
        <v>1261</v>
      </c>
      <c r="C11" s="36" t="n">
        <v>1261</v>
      </c>
      <c r="D11" s="3" t="n">
        <f aca="false">F11+Q11+Z11+I11</f>
        <v>1261</v>
      </c>
      <c r="E11" s="37" t="n">
        <f aca="false">ROUND(F11/0.962,0)</f>
        <v>131</v>
      </c>
      <c r="F11" s="38" t="n">
        <v>126</v>
      </c>
      <c r="G11" s="39" t="n">
        <f aca="false">ROUND(H11/0.984,0)</f>
        <v>0</v>
      </c>
      <c r="H11" s="39" t="n">
        <v>0</v>
      </c>
      <c r="I11" s="40" t="n">
        <v>374</v>
      </c>
      <c r="J11" s="41" t="n">
        <f aca="false">ROUND(K11/0.984,0)</f>
        <v>0</v>
      </c>
      <c r="K11" s="41" t="n">
        <v>0</v>
      </c>
      <c r="L11" s="39" t="n">
        <f aca="false">E11+G11+J11</f>
        <v>131</v>
      </c>
      <c r="M11" s="39" t="n">
        <f aca="false">F11+H11+K11</f>
        <v>126</v>
      </c>
      <c r="N11" s="42" t="n">
        <v>2000</v>
      </c>
      <c r="O11" s="15"/>
      <c r="P11" s="43" t="n">
        <f aca="false">ROUND(Q11/0.9691,0)</f>
        <v>413</v>
      </c>
      <c r="Q11" s="44" t="n">
        <v>400</v>
      </c>
      <c r="R11" s="44" t="n">
        <f aca="false">ROUND(S11/0.99,0)</f>
        <v>0</v>
      </c>
      <c r="S11" s="44" t="n">
        <v>0</v>
      </c>
      <c r="T11" s="44" t="n">
        <f aca="false">Q11+S11</f>
        <v>400</v>
      </c>
      <c r="U11" s="46" t="n">
        <v>400</v>
      </c>
      <c r="V11" s="15"/>
      <c r="W11" s="47" t="n">
        <f aca="false">ROUND(X11/0.983,0)</f>
        <v>377</v>
      </c>
      <c r="X11" s="48" t="n">
        <f aca="false">ROUND(Y11/0.99,0)</f>
        <v>371</v>
      </c>
      <c r="Y11" s="48" t="n">
        <f aca="false">ROUND(Z11/0.9825,0)</f>
        <v>367</v>
      </c>
      <c r="Z11" s="49" t="n">
        <f aca="false">735-374</f>
        <v>361</v>
      </c>
      <c r="AA11" s="48" t="n">
        <f aca="false">ROUND(AB11/0.9905,0)</f>
        <v>0</v>
      </c>
      <c r="AB11" s="50" t="n">
        <v>0</v>
      </c>
      <c r="AC11" s="48" t="n">
        <f aca="false">W11+AA11</f>
        <v>377</v>
      </c>
      <c r="AD11" s="48" t="n">
        <f aca="false">X11+AB11</f>
        <v>371</v>
      </c>
      <c r="AE11" s="48" t="n">
        <v>802</v>
      </c>
      <c r="AF11" s="48" t="n">
        <f aca="false">Y11</f>
        <v>367</v>
      </c>
      <c r="AG11" s="48" t="n">
        <v>794</v>
      </c>
      <c r="AH11" s="48" t="n">
        <f aca="false">Z11</f>
        <v>361</v>
      </c>
      <c r="AI11" s="51" t="n">
        <v>794</v>
      </c>
      <c r="AJ11" s="11"/>
      <c r="AK11" s="52" t="n">
        <f aca="false">H11+S11+AB11</f>
        <v>0</v>
      </c>
      <c r="AL11" s="53" t="n">
        <v>-747</v>
      </c>
    </row>
    <row r="12" customFormat="false" ht="12.75" hidden="false" customHeight="false" outlineLevel="0" collapsed="false">
      <c r="A12" s="35" t="n">
        <f aca="false">A11+1</f>
        <v>36466</v>
      </c>
      <c r="B12" s="12" t="n">
        <v>1169</v>
      </c>
      <c r="C12" s="36" t="n">
        <v>1409</v>
      </c>
      <c r="D12" s="3" t="n">
        <f aca="false">F12+Q12+Z12+I12</f>
        <v>1409</v>
      </c>
      <c r="E12" s="37" t="n">
        <f aca="false">ROUND(F12/0.962,0)</f>
        <v>131</v>
      </c>
      <c r="F12" s="38" t="n">
        <v>126</v>
      </c>
      <c r="G12" s="39" t="n">
        <f aca="false">ROUND(H12/0.984,0)</f>
        <v>0</v>
      </c>
      <c r="H12" s="39" t="n">
        <v>0</v>
      </c>
      <c r="I12" s="40" t="n">
        <v>374</v>
      </c>
      <c r="J12" s="41" t="n">
        <f aca="false">ROUND(K12/0.984,0)</f>
        <v>0</v>
      </c>
      <c r="K12" s="41" t="n">
        <v>0</v>
      </c>
      <c r="L12" s="39" t="n">
        <f aca="false">E12+G12+J12</f>
        <v>131</v>
      </c>
      <c r="M12" s="39" t="n">
        <f aca="false">F12+H12+K12</f>
        <v>126</v>
      </c>
      <c r="N12" s="42" t="n">
        <f aca="false">N11</f>
        <v>2000</v>
      </c>
      <c r="O12" s="15"/>
      <c r="P12" s="43" t="n">
        <f aca="false">ROUND(Q12/0.9691,0)</f>
        <v>413</v>
      </c>
      <c r="Q12" s="44" t="n">
        <v>400</v>
      </c>
      <c r="R12" s="44" t="n">
        <f aca="false">ROUND(S12/0.99,0)</f>
        <v>0</v>
      </c>
      <c r="S12" s="44" t="n">
        <v>0</v>
      </c>
      <c r="T12" s="44" t="n">
        <f aca="false">Q12+S12</f>
        <v>400</v>
      </c>
      <c r="U12" s="46" t="n">
        <f aca="false">U11</f>
        <v>400</v>
      </c>
      <c r="V12" s="15"/>
      <c r="W12" s="47" t="n">
        <f aca="false">ROUND(X12/0.983,0)</f>
        <v>532</v>
      </c>
      <c r="X12" s="48" t="n">
        <f aca="false">ROUND(Y12/0.99,0)</f>
        <v>523</v>
      </c>
      <c r="Y12" s="48" t="n">
        <f aca="false">ROUND(Z12/0.9825,0)</f>
        <v>518</v>
      </c>
      <c r="Z12" s="49" t="n">
        <v>509</v>
      </c>
      <c r="AA12" s="48" t="n">
        <f aca="false">ROUND(AB12/0.9905,0)</f>
        <v>0</v>
      </c>
      <c r="AB12" s="50" t="n">
        <v>0</v>
      </c>
      <c r="AC12" s="48" t="n">
        <f aca="false">W12+AA12</f>
        <v>532</v>
      </c>
      <c r="AD12" s="48" t="n">
        <f aca="false">X12+AB12</f>
        <v>523</v>
      </c>
      <c r="AE12" s="48" t="n">
        <f aca="false">AE11</f>
        <v>802</v>
      </c>
      <c r="AF12" s="48" t="n">
        <f aca="false">Y12</f>
        <v>518</v>
      </c>
      <c r="AG12" s="48" t="n">
        <f aca="false">AG11</f>
        <v>794</v>
      </c>
      <c r="AH12" s="48" t="n">
        <f aca="false">Z12</f>
        <v>509</v>
      </c>
      <c r="AI12" s="51" t="n">
        <f aca="false">AI11</f>
        <v>794</v>
      </c>
      <c r="AJ12" s="11"/>
      <c r="AK12" s="52" t="n">
        <f aca="false">H12+S12+AB12</f>
        <v>0</v>
      </c>
      <c r="AL12" s="53" t="n">
        <f aca="false">AL11</f>
        <v>-747</v>
      </c>
    </row>
    <row r="13" customFormat="false" ht="12.75" hidden="false" customHeight="false" outlineLevel="0" collapsed="false">
      <c r="A13" s="35" t="n">
        <f aca="false">A12+1</f>
        <v>36467</v>
      </c>
      <c r="B13" s="12" t="n">
        <v>1346</v>
      </c>
      <c r="C13" s="36" t="n">
        <v>1420</v>
      </c>
      <c r="D13" s="3" t="n">
        <f aca="false">F13+Q13+Z13+I13</f>
        <v>1420</v>
      </c>
      <c r="E13" s="37" t="n">
        <f aca="false">ROUND(F13/0.962,0)</f>
        <v>131</v>
      </c>
      <c r="F13" s="38" t="n">
        <v>126</v>
      </c>
      <c r="G13" s="39" t="n">
        <f aca="false">ROUND(H13/0.984,0)</f>
        <v>0</v>
      </c>
      <c r="H13" s="39" t="n">
        <v>0</v>
      </c>
      <c r="I13" s="40" t="n">
        <v>374</v>
      </c>
      <c r="J13" s="41" t="n">
        <f aca="false">ROUND(K13/0.984,0)</f>
        <v>0</v>
      </c>
      <c r="K13" s="41" t="n">
        <v>0</v>
      </c>
      <c r="L13" s="39" t="n">
        <f aca="false">E13+G13+J13</f>
        <v>131</v>
      </c>
      <c r="M13" s="39" t="n">
        <f aca="false">F13+H13+K13</f>
        <v>126</v>
      </c>
      <c r="N13" s="42" t="n">
        <f aca="false">N12</f>
        <v>2000</v>
      </c>
      <c r="O13" s="15"/>
      <c r="P13" s="43" t="n">
        <f aca="false">ROUND(Q13/0.9691,0)</f>
        <v>413</v>
      </c>
      <c r="Q13" s="44" t="n">
        <v>400</v>
      </c>
      <c r="R13" s="44" t="n">
        <f aca="false">ROUND(S13/0.99,0)</f>
        <v>0</v>
      </c>
      <c r="S13" s="44" t="n">
        <v>0</v>
      </c>
      <c r="T13" s="44" t="n">
        <f aca="false">Q13+S13</f>
        <v>400</v>
      </c>
      <c r="U13" s="46" t="n">
        <f aca="false">U12</f>
        <v>400</v>
      </c>
      <c r="V13" s="15"/>
      <c r="W13" s="47" t="n">
        <f aca="false">ROUND(X13/0.983,0)</f>
        <v>543</v>
      </c>
      <c r="X13" s="48" t="n">
        <f aca="false">ROUND(Y13/0.99,0)</f>
        <v>534</v>
      </c>
      <c r="Y13" s="48" t="n">
        <f aca="false">ROUND(Z13/0.9825,0)</f>
        <v>529</v>
      </c>
      <c r="Z13" s="49" t="n">
        <v>520</v>
      </c>
      <c r="AA13" s="48" t="n">
        <f aca="false">ROUND(AB13/0.9905,0)</f>
        <v>0</v>
      </c>
      <c r="AB13" s="50" t="n">
        <v>0</v>
      </c>
      <c r="AC13" s="48" t="n">
        <f aca="false">W13+AA13</f>
        <v>543</v>
      </c>
      <c r="AD13" s="48" t="n">
        <f aca="false">X13+AB13</f>
        <v>534</v>
      </c>
      <c r="AE13" s="48" t="n">
        <f aca="false">AE12</f>
        <v>802</v>
      </c>
      <c r="AF13" s="48" t="n">
        <f aca="false">Y13</f>
        <v>529</v>
      </c>
      <c r="AG13" s="48" t="n">
        <f aca="false">AG12</f>
        <v>794</v>
      </c>
      <c r="AH13" s="48" t="n">
        <f aca="false">Z13</f>
        <v>520</v>
      </c>
      <c r="AI13" s="51" t="n">
        <f aca="false">AI12</f>
        <v>794</v>
      </c>
      <c r="AJ13" s="11"/>
      <c r="AK13" s="52" t="n">
        <f aca="false">H13+S13+AB13</f>
        <v>0</v>
      </c>
      <c r="AL13" s="53" t="n">
        <f aca="false">AL12</f>
        <v>-747</v>
      </c>
    </row>
    <row r="14" customFormat="false" ht="12.75" hidden="false" customHeight="false" outlineLevel="0" collapsed="false">
      <c r="A14" s="35" t="n">
        <f aca="false">A13+1</f>
        <v>36468</v>
      </c>
      <c r="B14" s="12" t="n">
        <v>1346</v>
      </c>
      <c r="C14" s="36" t="n">
        <v>1285</v>
      </c>
      <c r="D14" s="3" t="n">
        <f aca="false">F14+Q14+Z14+I14</f>
        <v>1285</v>
      </c>
      <c r="E14" s="37" t="n">
        <f aca="false">ROUND(F14/0.962,0)</f>
        <v>131</v>
      </c>
      <c r="F14" s="38" t="n">
        <v>126</v>
      </c>
      <c r="G14" s="39" t="n">
        <f aca="false">ROUND(H14/0.984,0)</f>
        <v>0</v>
      </c>
      <c r="H14" s="39" t="n">
        <v>0</v>
      </c>
      <c r="I14" s="40" t="n">
        <v>374</v>
      </c>
      <c r="J14" s="41" t="n">
        <f aca="false">ROUND(K14/0.984,0)</f>
        <v>0</v>
      </c>
      <c r="K14" s="41" t="n">
        <v>0</v>
      </c>
      <c r="L14" s="39" t="n">
        <f aca="false">E14+G14+J14</f>
        <v>131</v>
      </c>
      <c r="M14" s="39" t="n">
        <f aca="false">F14+H14+K14</f>
        <v>126</v>
      </c>
      <c r="N14" s="42" t="n">
        <f aca="false">N13</f>
        <v>2000</v>
      </c>
      <c r="O14" s="15"/>
      <c r="P14" s="43" t="n">
        <f aca="false">ROUND(Q14/0.9691,0)</f>
        <v>413</v>
      </c>
      <c r="Q14" s="44" t="n">
        <v>400</v>
      </c>
      <c r="R14" s="44" t="n">
        <f aca="false">ROUND(S14/0.99,0)</f>
        <v>0</v>
      </c>
      <c r="S14" s="44" t="n">
        <v>0</v>
      </c>
      <c r="T14" s="44" t="n">
        <f aca="false">Q14+S14</f>
        <v>400</v>
      </c>
      <c r="U14" s="46" t="n">
        <f aca="false">U13</f>
        <v>400</v>
      </c>
      <c r="V14" s="15"/>
      <c r="W14" s="47" t="n">
        <f aca="false">ROUND(X14/0.983,0)</f>
        <v>403</v>
      </c>
      <c r="X14" s="48" t="n">
        <f aca="false">ROUND(Y14/0.99,0)</f>
        <v>396</v>
      </c>
      <c r="Y14" s="48" t="n">
        <f aca="false">ROUND(Z14/0.9825,0)</f>
        <v>392</v>
      </c>
      <c r="Z14" s="49" t="n">
        <v>385</v>
      </c>
      <c r="AA14" s="48" t="n">
        <f aca="false">ROUND(AB14/0.9905,0)</f>
        <v>0</v>
      </c>
      <c r="AB14" s="50" t="n">
        <v>0</v>
      </c>
      <c r="AC14" s="48" t="n">
        <f aca="false">W14+AA14</f>
        <v>403</v>
      </c>
      <c r="AD14" s="48" t="n">
        <f aca="false">X14+AB14</f>
        <v>396</v>
      </c>
      <c r="AE14" s="48" t="n">
        <f aca="false">AE13</f>
        <v>802</v>
      </c>
      <c r="AF14" s="48" t="n">
        <f aca="false">Y14</f>
        <v>392</v>
      </c>
      <c r="AG14" s="48" t="n">
        <f aca="false">AG13</f>
        <v>794</v>
      </c>
      <c r="AH14" s="48" t="n">
        <f aca="false">Z14</f>
        <v>385</v>
      </c>
      <c r="AI14" s="51" t="n">
        <f aca="false">AI13</f>
        <v>794</v>
      </c>
      <c r="AJ14" s="11"/>
      <c r="AK14" s="52" t="n">
        <f aca="false">H14+S14+AB14</f>
        <v>0</v>
      </c>
      <c r="AL14" s="53" t="n">
        <f aca="false">AL13</f>
        <v>-747</v>
      </c>
    </row>
    <row r="15" customFormat="false" ht="12.75" hidden="false" customHeight="false" outlineLevel="0" collapsed="false">
      <c r="A15" s="35" t="n">
        <f aca="false">A14+1</f>
        <v>36469</v>
      </c>
      <c r="B15" s="12" t="n">
        <v>1285</v>
      </c>
      <c r="C15" s="36" t="n">
        <v>970</v>
      </c>
      <c r="D15" s="3" t="n">
        <f aca="false">F15+Q15+Z15+I15</f>
        <v>970</v>
      </c>
      <c r="E15" s="37" t="n">
        <f aca="false">ROUND(F15/0.962,0)</f>
        <v>131</v>
      </c>
      <c r="F15" s="38" t="n">
        <v>126</v>
      </c>
      <c r="G15" s="39" t="n">
        <f aca="false">ROUND(H15/0.984,0)</f>
        <v>0</v>
      </c>
      <c r="H15" s="39" t="n">
        <v>0</v>
      </c>
      <c r="I15" s="40" t="n">
        <v>374</v>
      </c>
      <c r="J15" s="41" t="n">
        <f aca="false">ROUND(K15/0.984,0)</f>
        <v>0</v>
      </c>
      <c r="K15" s="41" t="n">
        <v>0</v>
      </c>
      <c r="L15" s="39" t="n">
        <f aca="false">E15+G15+J15</f>
        <v>131</v>
      </c>
      <c r="M15" s="39" t="n">
        <f aca="false">F15+H15+K15</f>
        <v>126</v>
      </c>
      <c r="N15" s="42" t="n">
        <f aca="false">N14</f>
        <v>2000</v>
      </c>
      <c r="O15" s="15"/>
      <c r="P15" s="43" t="n">
        <f aca="false">ROUND(Q15/0.9691,0)</f>
        <v>413</v>
      </c>
      <c r="Q15" s="44" t="n">
        <v>400</v>
      </c>
      <c r="R15" s="44" t="n">
        <f aca="false">ROUND(S15/0.99,0)</f>
        <v>0</v>
      </c>
      <c r="S15" s="44" t="n">
        <v>0</v>
      </c>
      <c r="T15" s="44" t="n">
        <f aca="false">Q15+S15</f>
        <v>400</v>
      </c>
      <c r="U15" s="46" t="n">
        <f aca="false">U14</f>
        <v>400</v>
      </c>
      <c r="V15" s="15"/>
      <c r="W15" s="47" t="n">
        <f aca="false">ROUND(X15/0.983,0)</f>
        <v>73</v>
      </c>
      <c r="X15" s="48" t="n">
        <f aca="false">ROUND(Y15/0.99,0)</f>
        <v>72</v>
      </c>
      <c r="Y15" s="48" t="n">
        <f aca="false">ROUND(Z15/0.9825,0)</f>
        <v>71</v>
      </c>
      <c r="Z15" s="49" t="n">
        <v>70</v>
      </c>
      <c r="AA15" s="48" t="n">
        <f aca="false">ROUND(AB15/0.9905,0)</f>
        <v>0</v>
      </c>
      <c r="AB15" s="50" t="n">
        <v>0</v>
      </c>
      <c r="AC15" s="48" t="n">
        <f aca="false">W15+AA15</f>
        <v>73</v>
      </c>
      <c r="AD15" s="48" t="n">
        <f aca="false">X15+AB15</f>
        <v>72</v>
      </c>
      <c r="AE15" s="48" t="n">
        <f aca="false">AE14</f>
        <v>802</v>
      </c>
      <c r="AF15" s="48" t="n">
        <f aca="false">Y15</f>
        <v>71</v>
      </c>
      <c r="AG15" s="48" t="n">
        <f aca="false">AG14</f>
        <v>794</v>
      </c>
      <c r="AH15" s="48" t="n">
        <f aca="false">Z15</f>
        <v>70</v>
      </c>
      <c r="AI15" s="51" t="n">
        <f aca="false">AI14</f>
        <v>794</v>
      </c>
      <c r="AJ15" s="11"/>
      <c r="AK15" s="52" t="n">
        <f aca="false">H15+S15+AB15</f>
        <v>0</v>
      </c>
      <c r="AL15" s="53" t="n">
        <f aca="false">AL14</f>
        <v>-747</v>
      </c>
    </row>
    <row r="16" customFormat="false" ht="12.75" hidden="false" customHeight="false" outlineLevel="0" collapsed="false">
      <c r="A16" s="35" t="n">
        <f aca="false">A15+1</f>
        <v>36470</v>
      </c>
      <c r="B16" s="12" t="n">
        <v>1204</v>
      </c>
      <c r="C16" s="36" t="n">
        <v>1035</v>
      </c>
      <c r="D16" s="3" t="n">
        <f aca="false">F16+Q16+Z16+I16</f>
        <v>1035</v>
      </c>
      <c r="E16" s="37" t="n">
        <f aca="false">ROUND(F16/0.962,0)</f>
        <v>131</v>
      </c>
      <c r="F16" s="38" t="n">
        <v>126</v>
      </c>
      <c r="G16" s="39" t="n">
        <f aca="false">ROUND(H16/0.984,0)</f>
        <v>0</v>
      </c>
      <c r="H16" s="39" t="n">
        <v>0</v>
      </c>
      <c r="I16" s="40" t="n">
        <v>374</v>
      </c>
      <c r="J16" s="41" t="n">
        <f aca="false">ROUND(K16/0.984,0)</f>
        <v>0</v>
      </c>
      <c r="K16" s="41" t="n">
        <v>0</v>
      </c>
      <c r="L16" s="39" t="n">
        <f aca="false">E16+G16+J16</f>
        <v>131</v>
      </c>
      <c r="M16" s="39" t="n">
        <f aca="false">F16+H16+K16</f>
        <v>126</v>
      </c>
      <c r="N16" s="42" t="n">
        <f aca="false">N15</f>
        <v>2000</v>
      </c>
      <c r="O16" s="15"/>
      <c r="P16" s="43" t="n">
        <f aca="false">ROUND(Q16/0.9691,0)</f>
        <v>413</v>
      </c>
      <c r="Q16" s="44" t="n">
        <v>400</v>
      </c>
      <c r="R16" s="44" t="n">
        <f aca="false">ROUND(S16/0.99,0)</f>
        <v>0</v>
      </c>
      <c r="S16" s="44" t="n">
        <v>0</v>
      </c>
      <c r="T16" s="44" t="n">
        <f aca="false">Q16+S16</f>
        <v>400</v>
      </c>
      <c r="U16" s="46" t="n">
        <f aca="false">U15</f>
        <v>400</v>
      </c>
      <c r="V16" s="15"/>
      <c r="W16" s="47" t="n">
        <f aca="false">ROUND(X16/0.983,0)</f>
        <v>140</v>
      </c>
      <c r="X16" s="48" t="n">
        <f aca="false">ROUND(Y16/0.99,0)</f>
        <v>138</v>
      </c>
      <c r="Y16" s="48" t="n">
        <f aca="false">ROUND(Z16/0.9825,0)</f>
        <v>137</v>
      </c>
      <c r="Z16" s="49" t="n">
        <v>135</v>
      </c>
      <c r="AA16" s="48" t="n">
        <f aca="false">ROUND(AB16/0.9905,0)</f>
        <v>0</v>
      </c>
      <c r="AB16" s="50" t="n">
        <v>0</v>
      </c>
      <c r="AC16" s="48" t="n">
        <f aca="false">W16+AA16</f>
        <v>140</v>
      </c>
      <c r="AD16" s="48" t="n">
        <f aca="false">X16+AB16</f>
        <v>138</v>
      </c>
      <c r="AE16" s="48" t="n">
        <f aca="false">AE15</f>
        <v>802</v>
      </c>
      <c r="AF16" s="48" t="n">
        <f aca="false">Y16</f>
        <v>137</v>
      </c>
      <c r="AG16" s="48" t="n">
        <f aca="false">AG15</f>
        <v>794</v>
      </c>
      <c r="AH16" s="48" t="n">
        <f aca="false">Z16</f>
        <v>135</v>
      </c>
      <c r="AI16" s="51" t="n">
        <f aca="false">AI15</f>
        <v>794</v>
      </c>
      <c r="AJ16" s="11"/>
      <c r="AK16" s="52" t="n">
        <f aca="false">H16+S16+AB16</f>
        <v>0</v>
      </c>
      <c r="AL16" s="53" t="n">
        <f aca="false">AL15</f>
        <v>-747</v>
      </c>
    </row>
    <row r="17" customFormat="false" ht="12.75" hidden="false" customHeight="false" outlineLevel="0" collapsed="false">
      <c r="A17" s="35" t="n">
        <f aca="false">A16+1</f>
        <v>36471</v>
      </c>
      <c r="B17" s="12" t="n">
        <v>1257</v>
      </c>
      <c r="C17" s="36" t="n">
        <v>1158</v>
      </c>
      <c r="D17" s="3" t="n">
        <f aca="false">F17+Q17+Z17+I17</f>
        <v>1158</v>
      </c>
      <c r="E17" s="37" t="n">
        <f aca="false">ROUND(F17/0.962,0)</f>
        <v>131</v>
      </c>
      <c r="F17" s="38" t="n">
        <v>126</v>
      </c>
      <c r="G17" s="39" t="n">
        <f aca="false">ROUND(H17/0.984,0)</f>
        <v>0</v>
      </c>
      <c r="H17" s="39" t="n">
        <v>0</v>
      </c>
      <c r="I17" s="40" t="n">
        <v>374</v>
      </c>
      <c r="J17" s="41" t="n">
        <f aca="false">ROUND(K17/0.984,0)</f>
        <v>0</v>
      </c>
      <c r="K17" s="41" t="n">
        <v>0</v>
      </c>
      <c r="L17" s="39" t="n">
        <f aca="false">E17+G17+J17</f>
        <v>131</v>
      </c>
      <c r="M17" s="39" t="n">
        <f aca="false">F17+H17+K17</f>
        <v>126</v>
      </c>
      <c r="N17" s="42" t="n">
        <f aca="false">N16</f>
        <v>2000</v>
      </c>
      <c r="O17" s="15"/>
      <c r="P17" s="43" t="n">
        <f aca="false">ROUND(Q17/0.9691,0)</f>
        <v>413</v>
      </c>
      <c r="Q17" s="44" t="n">
        <v>400</v>
      </c>
      <c r="R17" s="44" t="n">
        <f aca="false">ROUND(S17/0.99,0)</f>
        <v>0</v>
      </c>
      <c r="S17" s="44" t="n">
        <v>0</v>
      </c>
      <c r="T17" s="44" t="n">
        <f aca="false">Q17+S17</f>
        <v>400</v>
      </c>
      <c r="U17" s="46" t="n">
        <f aca="false">U16</f>
        <v>400</v>
      </c>
      <c r="V17" s="15"/>
      <c r="W17" s="47" t="n">
        <f aca="false">ROUND(X17/0.983,0)</f>
        <v>271</v>
      </c>
      <c r="X17" s="48" t="n">
        <f aca="false">ROUND(Y17/0.99,0)</f>
        <v>266</v>
      </c>
      <c r="Y17" s="48" t="n">
        <f aca="false">ROUND(Z17/0.9825,0)</f>
        <v>263</v>
      </c>
      <c r="Z17" s="49" t="n">
        <v>258</v>
      </c>
      <c r="AA17" s="48" t="n">
        <f aca="false">ROUND(AB17/0.9905,0)</f>
        <v>0</v>
      </c>
      <c r="AB17" s="50" t="n">
        <v>0</v>
      </c>
      <c r="AC17" s="48" t="n">
        <f aca="false">W17+AA17</f>
        <v>271</v>
      </c>
      <c r="AD17" s="48" t="n">
        <f aca="false">X17+AB17</f>
        <v>266</v>
      </c>
      <c r="AE17" s="48" t="n">
        <f aca="false">AE16</f>
        <v>802</v>
      </c>
      <c r="AF17" s="48" t="n">
        <f aca="false">Y17</f>
        <v>263</v>
      </c>
      <c r="AG17" s="48" t="n">
        <f aca="false">AG16</f>
        <v>794</v>
      </c>
      <c r="AH17" s="48" t="n">
        <f aca="false">Z17</f>
        <v>258</v>
      </c>
      <c r="AI17" s="51" t="n">
        <f aca="false">AI16</f>
        <v>794</v>
      </c>
      <c r="AJ17" s="11"/>
      <c r="AK17" s="52" t="n">
        <f aca="false">H17+S17+AB17</f>
        <v>0</v>
      </c>
      <c r="AL17" s="53" t="n">
        <f aca="false">AL16</f>
        <v>-747</v>
      </c>
    </row>
    <row r="18" customFormat="false" ht="12.75" hidden="false" customHeight="false" outlineLevel="0" collapsed="false">
      <c r="A18" s="35" t="n">
        <f aca="false">A17+1</f>
        <v>36472</v>
      </c>
      <c r="B18" s="12" t="n">
        <v>1346</v>
      </c>
      <c r="C18" s="36" t="n">
        <v>1117</v>
      </c>
      <c r="D18" s="3" t="n">
        <f aca="false">F18+Q18+Z18+I18</f>
        <v>1117</v>
      </c>
      <c r="E18" s="37" t="n">
        <f aca="false">ROUND(F18/0.962,0)</f>
        <v>131</v>
      </c>
      <c r="F18" s="38" t="n">
        <v>126</v>
      </c>
      <c r="G18" s="39" t="n">
        <f aca="false">ROUND(H18/0.984,0)</f>
        <v>0</v>
      </c>
      <c r="H18" s="39" t="n">
        <v>0</v>
      </c>
      <c r="I18" s="40" t="n">
        <v>374</v>
      </c>
      <c r="J18" s="41" t="n">
        <f aca="false">ROUND(K18/0.984,0)</f>
        <v>0</v>
      </c>
      <c r="K18" s="41" t="n">
        <v>0</v>
      </c>
      <c r="L18" s="39" t="n">
        <f aca="false">E18+G18+J18</f>
        <v>131</v>
      </c>
      <c r="M18" s="39" t="n">
        <f aca="false">F18+H18+K18</f>
        <v>126</v>
      </c>
      <c r="N18" s="42" t="n">
        <f aca="false">N17</f>
        <v>2000</v>
      </c>
      <c r="O18" s="15"/>
      <c r="P18" s="43" t="n">
        <f aca="false">ROUND(Q18/0.9691,0)</f>
        <v>413</v>
      </c>
      <c r="Q18" s="44" t="n">
        <v>400</v>
      </c>
      <c r="R18" s="44" t="n">
        <f aca="false">ROUND(S18/0.99,0)</f>
        <v>0</v>
      </c>
      <c r="S18" s="44" t="n">
        <v>0</v>
      </c>
      <c r="T18" s="44" t="n">
        <f aca="false">Q18+S18</f>
        <v>400</v>
      </c>
      <c r="U18" s="46" t="n">
        <f aca="false">U17</f>
        <v>400</v>
      </c>
      <c r="V18" s="15"/>
      <c r="W18" s="47" t="n">
        <f aca="false">ROUND(X18/0.983,0)</f>
        <v>227</v>
      </c>
      <c r="X18" s="48" t="n">
        <f aca="false">ROUND(Y18/0.99,0)</f>
        <v>223</v>
      </c>
      <c r="Y18" s="48" t="n">
        <f aca="false">ROUND(Z18/0.9825,0)</f>
        <v>221</v>
      </c>
      <c r="Z18" s="49" t="n">
        <v>217</v>
      </c>
      <c r="AA18" s="48" t="n">
        <f aca="false">ROUND(AB18/0.9905,0)</f>
        <v>0</v>
      </c>
      <c r="AB18" s="50" t="n">
        <v>0</v>
      </c>
      <c r="AC18" s="48" t="n">
        <f aca="false">W18+AA18</f>
        <v>227</v>
      </c>
      <c r="AD18" s="48" t="n">
        <f aca="false">X18+AB18</f>
        <v>223</v>
      </c>
      <c r="AE18" s="48" t="n">
        <f aca="false">AE17</f>
        <v>802</v>
      </c>
      <c r="AF18" s="48" t="n">
        <f aca="false">Y18</f>
        <v>221</v>
      </c>
      <c r="AG18" s="48" t="n">
        <f aca="false">AG17</f>
        <v>794</v>
      </c>
      <c r="AH18" s="48" t="n">
        <f aca="false">Z18</f>
        <v>217</v>
      </c>
      <c r="AI18" s="51" t="n">
        <f aca="false">AI17</f>
        <v>794</v>
      </c>
      <c r="AJ18" s="11"/>
      <c r="AK18" s="52" t="n">
        <f aca="false">H18+S18+AB18</f>
        <v>0</v>
      </c>
      <c r="AL18" s="53" t="n">
        <f aca="false">AL17</f>
        <v>-747</v>
      </c>
    </row>
    <row r="19" customFormat="false" ht="12.75" hidden="false" customHeight="false" outlineLevel="0" collapsed="false">
      <c r="A19" s="35" t="n">
        <f aca="false">A18+1</f>
        <v>36473</v>
      </c>
      <c r="B19" s="12" t="n">
        <v>1346</v>
      </c>
      <c r="C19" s="36" t="n">
        <v>656</v>
      </c>
      <c r="D19" s="3" t="n">
        <f aca="false">F19+Q19+Z19+I19</f>
        <v>656</v>
      </c>
      <c r="E19" s="37" t="n">
        <f aca="false">ROUND(F19/0.962,0)</f>
        <v>131</v>
      </c>
      <c r="F19" s="38" t="n">
        <v>126</v>
      </c>
      <c r="G19" s="39" t="n">
        <f aca="false">ROUND(H19/0.984,0)</f>
        <v>0</v>
      </c>
      <c r="H19" s="39" t="n">
        <v>0</v>
      </c>
      <c r="I19" s="40" t="n">
        <v>374</v>
      </c>
      <c r="J19" s="41" t="n">
        <f aca="false">ROUND(K19/0.984,0)</f>
        <v>0</v>
      </c>
      <c r="K19" s="41" t="n">
        <v>0</v>
      </c>
      <c r="L19" s="39" t="n">
        <f aca="false">E19+G19+J19</f>
        <v>131</v>
      </c>
      <c r="M19" s="39" t="n">
        <f aca="false">F19+H19+K19</f>
        <v>126</v>
      </c>
      <c r="N19" s="42" t="n">
        <f aca="false">N18</f>
        <v>2000</v>
      </c>
      <c r="O19" s="15"/>
      <c r="P19" s="43" t="n">
        <f aca="false">ROUND(Q19/0.9691,0)</f>
        <v>161</v>
      </c>
      <c r="Q19" s="44" t="n">
        <f aca="false">400-244</f>
        <v>156</v>
      </c>
      <c r="R19" s="44" t="n">
        <f aca="false">ROUND(S19/0.99,0)</f>
        <v>0</v>
      </c>
      <c r="S19" s="44" t="n">
        <v>0</v>
      </c>
      <c r="T19" s="44" t="n">
        <f aca="false">Q19+S19</f>
        <v>156</v>
      </c>
      <c r="U19" s="46" t="n">
        <f aca="false">U18</f>
        <v>400</v>
      </c>
      <c r="V19" s="15"/>
      <c r="W19" s="47" t="n">
        <f aca="false">ROUND(X19/0.983,0)</f>
        <v>0</v>
      </c>
      <c r="X19" s="48" t="n">
        <f aca="false">ROUND(Y19/0.99,0)</f>
        <v>0</v>
      </c>
      <c r="Y19" s="48" t="n">
        <f aca="false">ROUND(Z19/0.9825,0)</f>
        <v>0</v>
      </c>
      <c r="Z19" s="49" t="n">
        <v>0</v>
      </c>
      <c r="AA19" s="48" t="n">
        <f aca="false">ROUND(AB19/0.9905,0)</f>
        <v>0</v>
      </c>
      <c r="AB19" s="50" t="n">
        <v>0</v>
      </c>
      <c r="AC19" s="48" t="n">
        <f aca="false">W19+AA19</f>
        <v>0</v>
      </c>
      <c r="AD19" s="48" t="n">
        <f aca="false">X19+AB19</f>
        <v>0</v>
      </c>
      <c r="AE19" s="48" t="n">
        <f aca="false">AE18</f>
        <v>802</v>
      </c>
      <c r="AF19" s="48" t="n">
        <f aca="false">Y19</f>
        <v>0</v>
      </c>
      <c r="AG19" s="48" t="n">
        <f aca="false">AG18</f>
        <v>794</v>
      </c>
      <c r="AH19" s="48" t="n">
        <f aca="false">Z19</f>
        <v>0</v>
      </c>
      <c r="AI19" s="51" t="n">
        <f aca="false">AI18</f>
        <v>794</v>
      </c>
      <c r="AJ19" s="11"/>
      <c r="AK19" s="52" t="n">
        <f aca="false">H19+S19+AB19</f>
        <v>0</v>
      </c>
      <c r="AL19" s="53" t="n">
        <f aca="false">AL18</f>
        <v>-747</v>
      </c>
    </row>
    <row r="20" customFormat="false" ht="12.75" hidden="false" customHeight="false" outlineLevel="0" collapsed="false">
      <c r="A20" s="35" t="n">
        <f aca="false">A19+1</f>
        <v>36474</v>
      </c>
      <c r="B20" s="12" t="n">
        <v>1346</v>
      </c>
      <c r="C20" s="36" t="n">
        <v>793</v>
      </c>
      <c r="D20" s="3" t="n">
        <f aca="false">F20+Q20+Z20+I20</f>
        <v>793</v>
      </c>
      <c r="E20" s="37" t="n">
        <f aca="false">ROUND(F20/0.962,0)</f>
        <v>131</v>
      </c>
      <c r="F20" s="38" t="n">
        <v>126</v>
      </c>
      <c r="G20" s="39" t="n">
        <f aca="false">ROUND(H20/0.984,0)</f>
        <v>0</v>
      </c>
      <c r="H20" s="39" t="n">
        <v>0</v>
      </c>
      <c r="I20" s="40" t="n">
        <v>374</v>
      </c>
      <c r="J20" s="41" t="n">
        <f aca="false">ROUND(K20/0.984,0)</f>
        <v>0</v>
      </c>
      <c r="K20" s="41" t="n">
        <v>0</v>
      </c>
      <c r="L20" s="39" t="n">
        <f aca="false">E20+G20+J20</f>
        <v>131</v>
      </c>
      <c r="M20" s="39" t="n">
        <f aca="false">F20+H20+K20</f>
        <v>126</v>
      </c>
      <c r="N20" s="42" t="n">
        <f aca="false">N19</f>
        <v>2000</v>
      </c>
      <c r="O20" s="15"/>
      <c r="P20" s="43" t="n">
        <f aca="false">ROUND(Q20/0.9691,0)</f>
        <v>302</v>
      </c>
      <c r="Q20" s="44" t="n">
        <f aca="false">400-107</f>
        <v>293</v>
      </c>
      <c r="R20" s="44" t="n">
        <f aca="false">ROUND(S20/0.99,0)</f>
        <v>0</v>
      </c>
      <c r="S20" s="44" t="n">
        <v>0</v>
      </c>
      <c r="T20" s="44" t="n">
        <f aca="false">Q20+S20</f>
        <v>293</v>
      </c>
      <c r="U20" s="46" t="n">
        <f aca="false">U19</f>
        <v>400</v>
      </c>
      <c r="V20" s="15"/>
      <c r="W20" s="47" t="n">
        <f aca="false">ROUND(X20/0.983,0)</f>
        <v>0</v>
      </c>
      <c r="X20" s="48" t="n">
        <f aca="false">ROUND(Y20/0.99,0)</f>
        <v>0</v>
      </c>
      <c r="Y20" s="48" t="n">
        <f aca="false">ROUND(Z20/0.9825,0)</f>
        <v>0</v>
      </c>
      <c r="Z20" s="49" t="n">
        <v>0</v>
      </c>
      <c r="AA20" s="48" t="n">
        <f aca="false">ROUND(AB20/0.9905,0)</f>
        <v>0</v>
      </c>
      <c r="AB20" s="50" t="n">
        <v>0</v>
      </c>
      <c r="AC20" s="48" t="n">
        <f aca="false">W20+AA20</f>
        <v>0</v>
      </c>
      <c r="AD20" s="48" t="n">
        <f aca="false">X20+AB20</f>
        <v>0</v>
      </c>
      <c r="AE20" s="48" t="n">
        <f aca="false">AE19</f>
        <v>802</v>
      </c>
      <c r="AF20" s="48" t="n">
        <f aca="false">Y20</f>
        <v>0</v>
      </c>
      <c r="AG20" s="48" t="n">
        <f aca="false">AG19</f>
        <v>794</v>
      </c>
      <c r="AH20" s="48" t="n">
        <f aca="false">Z20</f>
        <v>0</v>
      </c>
      <c r="AI20" s="51" t="n">
        <f aca="false">AI19</f>
        <v>794</v>
      </c>
      <c r="AJ20" s="11"/>
      <c r="AK20" s="52" t="n">
        <f aca="false">H20+S20+AB20</f>
        <v>0</v>
      </c>
      <c r="AL20" s="53" t="n">
        <f aca="false">AL19</f>
        <v>-747</v>
      </c>
    </row>
    <row r="21" customFormat="false" ht="12.75" hidden="false" customHeight="false" outlineLevel="0" collapsed="false">
      <c r="A21" s="35" t="n">
        <f aca="false">A20+1</f>
        <v>36475</v>
      </c>
      <c r="B21" s="12" t="n">
        <v>1204</v>
      </c>
      <c r="C21" s="36" t="n">
        <v>898</v>
      </c>
      <c r="D21" s="3" t="n">
        <f aca="false">F21+Q21+Z21+I21</f>
        <v>898</v>
      </c>
      <c r="E21" s="37" t="n">
        <f aca="false">ROUND(F21/0.962,0)</f>
        <v>131</v>
      </c>
      <c r="F21" s="38" t="n">
        <v>126</v>
      </c>
      <c r="G21" s="39" t="n">
        <f aca="false">ROUND(H21/0.984,0)</f>
        <v>0</v>
      </c>
      <c r="H21" s="39" t="n">
        <v>0</v>
      </c>
      <c r="I21" s="40" t="n">
        <v>374</v>
      </c>
      <c r="J21" s="41" t="n">
        <f aca="false">ROUND(K21/0.984,0)</f>
        <v>0</v>
      </c>
      <c r="K21" s="41" t="n">
        <v>0</v>
      </c>
      <c r="L21" s="39" t="n">
        <f aca="false">E21+G21+J21</f>
        <v>131</v>
      </c>
      <c r="M21" s="39" t="n">
        <f aca="false">F21+H21+K21</f>
        <v>126</v>
      </c>
      <c r="N21" s="42" t="n">
        <f aca="false">N20</f>
        <v>2000</v>
      </c>
      <c r="O21" s="15"/>
      <c r="P21" s="43" t="n">
        <f aca="false">ROUND(Q21/0.9691,0)</f>
        <v>411</v>
      </c>
      <c r="Q21" s="44" t="n">
        <f aca="false">400-2</f>
        <v>398</v>
      </c>
      <c r="R21" s="44" t="n">
        <f aca="false">ROUND(S21/0.99,0)</f>
        <v>0</v>
      </c>
      <c r="S21" s="44" t="n">
        <v>0</v>
      </c>
      <c r="T21" s="44" t="n">
        <f aca="false">Q21+S21</f>
        <v>398</v>
      </c>
      <c r="U21" s="46" t="n">
        <f aca="false">U20</f>
        <v>400</v>
      </c>
      <c r="V21" s="15"/>
      <c r="W21" s="47" t="n">
        <f aca="false">ROUND(X21/0.983,0)</f>
        <v>0</v>
      </c>
      <c r="X21" s="48" t="n">
        <f aca="false">ROUND(Y21/0.99,0)</f>
        <v>0</v>
      </c>
      <c r="Y21" s="48" t="n">
        <f aca="false">ROUND(Z21/0.9825,0)</f>
        <v>0</v>
      </c>
      <c r="Z21" s="49" t="n">
        <v>0</v>
      </c>
      <c r="AA21" s="48" t="n">
        <f aca="false">ROUND(AB21/0.9905,0)</f>
        <v>0</v>
      </c>
      <c r="AB21" s="50" t="n">
        <v>0</v>
      </c>
      <c r="AC21" s="48" t="n">
        <f aca="false">W21+AA21</f>
        <v>0</v>
      </c>
      <c r="AD21" s="48" t="n">
        <f aca="false">X21+AB21</f>
        <v>0</v>
      </c>
      <c r="AE21" s="48" t="n">
        <f aca="false">AE20</f>
        <v>802</v>
      </c>
      <c r="AF21" s="48" t="n">
        <f aca="false">Y21</f>
        <v>0</v>
      </c>
      <c r="AG21" s="48" t="n">
        <f aca="false">AG20</f>
        <v>794</v>
      </c>
      <c r="AH21" s="48" t="n">
        <f aca="false">Z21</f>
        <v>0</v>
      </c>
      <c r="AI21" s="51" t="n">
        <f aca="false">AI20</f>
        <v>794</v>
      </c>
      <c r="AJ21" s="11"/>
      <c r="AK21" s="52" t="n">
        <f aca="false">H21+S21+AB21</f>
        <v>0</v>
      </c>
      <c r="AL21" s="53" t="n">
        <f aca="false">AL20</f>
        <v>-747</v>
      </c>
    </row>
    <row r="22" customFormat="false" ht="12.75" hidden="false" customHeight="false" outlineLevel="0" collapsed="false">
      <c r="A22" s="35" t="n">
        <f aca="false">A21+1</f>
        <v>36476</v>
      </c>
      <c r="B22" s="12" t="n">
        <v>1285</v>
      </c>
      <c r="C22" s="36" t="n">
        <v>887</v>
      </c>
      <c r="D22" s="3" t="n">
        <f aca="false">F22+Q22+Z22+I22</f>
        <v>887</v>
      </c>
      <c r="E22" s="37" t="n">
        <f aca="false">ROUND(F22/0.962,0)</f>
        <v>131</v>
      </c>
      <c r="F22" s="38" t="n">
        <v>126</v>
      </c>
      <c r="G22" s="39" t="n">
        <f aca="false">ROUND(H22/0.984,0)</f>
        <v>0</v>
      </c>
      <c r="H22" s="39" t="n">
        <v>0</v>
      </c>
      <c r="I22" s="40" t="n">
        <v>374</v>
      </c>
      <c r="J22" s="41" t="n">
        <f aca="false">ROUND(K22/0.984,0)</f>
        <v>0</v>
      </c>
      <c r="K22" s="41" t="n">
        <v>0</v>
      </c>
      <c r="L22" s="39" t="n">
        <f aca="false">E22+G22+J22</f>
        <v>131</v>
      </c>
      <c r="M22" s="39" t="n">
        <f aca="false">F22+H22+K22</f>
        <v>126</v>
      </c>
      <c r="N22" s="42" t="n">
        <f aca="false">N21</f>
        <v>2000</v>
      </c>
      <c r="O22" s="15"/>
      <c r="P22" s="43" t="n">
        <f aca="false">ROUND(Q22/0.9691,0)</f>
        <v>399</v>
      </c>
      <c r="Q22" s="44" t="n">
        <f aca="false">400-13</f>
        <v>387</v>
      </c>
      <c r="R22" s="44" t="n">
        <f aca="false">ROUND(S22/0.99,0)</f>
        <v>0</v>
      </c>
      <c r="S22" s="44" t="n">
        <v>0</v>
      </c>
      <c r="T22" s="44" t="n">
        <f aca="false">Q22+S22</f>
        <v>387</v>
      </c>
      <c r="U22" s="46" t="n">
        <f aca="false">U21</f>
        <v>400</v>
      </c>
      <c r="V22" s="15"/>
      <c r="W22" s="47" t="n">
        <f aca="false">ROUND(X22/0.983,0)</f>
        <v>0</v>
      </c>
      <c r="X22" s="48" t="n">
        <f aca="false">ROUND(Y22/0.99,0)</f>
        <v>0</v>
      </c>
      <c r="Y22" s="48" t="n">
        <f aca="false">ROUND(Z22/0.9825,0)</f>
        <v>0</v>
      </c>
      <c r="Z22" s="49" t="n">
        <v>0</v>
      </c>
      <c r="AA22" s="48" t="n">
        <f aca="false">ROUND(AB22/0.9905,0)</f>
        <v>0</v>
      </c>
      <c r="AB22" s="50" t="n">
        <v>0</v>
      </c>
      <c r="AC22" s="48" t="n">
        <f aca="false">W22+AA22</f>
        <v>0</v>
      </c>
      <c r="AD22" s="48" t="n">
        <f aca="false">X22+AB22</f>
        <v>0</v>
      </c>
      <c r="AE22" s="48" t="n">
        <f aca="false">AE21</f>
        <v>802</v>
      </c>
      <c r="AF22" s="48" t="n">
        <f aca="false">Y22</f>
        <v>0</v>
      </c>
      <c r="AG22" s="48" t="n">
        <f aca="false">AG21</f>
        <v>794</v>
      </c>
      <c r="AH22" s="48" t="n">
        <f aca="false">Z22</f>
        <v>0</v>
      </c>
      <c r="AI22" s="51" t="n">
        <f aca="false">AI21</f>
        <v>794</v>
      </c>
      <c r="AJ22" s="11"/>
      <c r="AK22" s="52" t="n">
        <f aca="false">H22+S22+AB22</f>
        <v>0</v>
      </c>
      <c r="AL22" s="53" t="n">
        <f aca="false">AL21</f>
        <v>-747</v>
      </c>
    </row>
    <row r="23" customFormat="false" ht="12.75" hidden="false" customHeight="false" outlineLevel="0" collapsed="false">
      <c r="A23" s="35" t="n">
        <f aca="false">A22+1</f>
        <v>36477</v>
      </c>
      <c r="B23" s="12" t="n">
        <v>1204</v>
      </c>
      <c r="C23" s="36" t="n">
        <v>644</v>
      </c>
      <c r="D23" s="3" t="n">
        <f aca="false">F23+Q23+Z23+I23</f>
        <v>644</v>
      </c>
      <c r="E23" s="37" t="n">
        <f aca="false">ROUND(F23/0.962,0)</f>
        <v>131</v>
      </c>
      <c r="F23" s="38" t="n">
        <v>126</v>
      </c>
      <c r="G23" s="39" t="n">
        <f aca="false">ROUND(H23/0.984,0)</f>
        <v>0</v>
      </c>
      <c r="H23" s="39" t="n">
        <v>0</v>
      </c>
      <c r="I23" s="40" t="n">
        <v>374</v>
      </c>
      <c r="J23" s="41" t="n">
        <f aca="false">ROUND(K23/0.984,0)</f>
        <v>0</v>
      </c>
      <c r="K23" s="41" t="n">
        <v>0</v>
      </c>
      <c r="L23" s="39" t="n">
        <f aca="false">E23+G23+J23</f>
        <v>131</v>
      </c>
      <c r="M23" s="39" t="n">
        <f aca="false">F23+H23+K23</f>
        <v>126</v>
      </c>
      <c r="N23" s="42" t="n">
        <f aca="false">N22</f>
        <v>2000</v>
      </c>
      <c r="O23" s="15"/>
      <c r="P23" s="43" t="n">
        <f aca="false">ROUND(Q23/0.9691,0)</f>
        <v>149</v>
      </c>
      <c r="Q23" s="44" t="n">
        <f aca="false">400-256</f>
        <v>144</v>
      </c>
      <c r="R23" s="44" t="n">
        <f aca="false">ROUND(S23/0.99,0)</f>
        <v>0</v>
      </c>
      <c r="S23" s="44" t="n">
        <v>0</v>
      </c>
      <c r="T23" s="44" t="n">
        <f aca="false">Q23+S23</f>
        <v>144</v>
      </c>
      <c r="U23" s="46" t="n">
        <f aca="false">U22</f>
        <v>400</v>
      </c>
      <c r="V23" s="15"/>
      <c r="W23" s="47" t="n">
        <f aca="false">ROUND(X23/0.983,0)</f>
        <v>0</v>
      </c>
      <c r="X23" s="48" t="n">
        <f aca="false">ROUND(Y23/0.99,0)</f>
        <v>0</v>
      </c>
      <c r="Y23" s="48" t="n">
        <f aca="false">ROUND(Z23/0.9825,0)</f>
        <v>0</v>
      </c>
      <c r="Z23" s="49" t="n">
        <v>0</v>
      </c>
      <c r="AA23" s="48" t="n">
        <f aca="false">ROUND(AB23/0.9905,0)</f>
        <v>0</v>
      </c>
      <c r="AB23" s="50" t="n">
        <v>0</v>
      </c>
      <c r="AC23" s="48" t="n">
        <f aca="false">W23+AA23</f>
        <v>0</v>
      </c>
      <c r="AD23" s="48" t="n">
        <f aca="false">X23+AB23</f>
        <v>0</v>
      </c>
      <c r="AE23" s="48" t="n">
        <f aca="false">AE22</f>
        <v>802</v>
      </c>
      <c r="AF23" s="48" t="n">
        <f aca="false">Y23</f>
        <v>0</v>
      </c>
      <c r="AG23" s="48" t="n">
        <f aca="false">AG22</f>
        <v>794</v>
      </c>
      <c r="AH23" s="48" t="n">
        <f aca="false">Z23</f>
        <v>0</v>
      </c>
      <c r="AI23" s="51" t="n">
        <f aca="false">AI22</f>
        <v>794</v>
      </c>
      <c r="AJ23" s="11"/>
      <c r="AK23" s="52" t="n">
        <f aca="false">H23+S23+AB23</f>
        <v>0</v>
      </c>
      <c r="AL23" s="53" t="n">
        <f aca="false">AL22</f>
        <v>-747</v>
      </c>
    </row>
    <row r="24" customFormat="false" ht="12.75" hidden="false" customHeight="false" outlineLevel="0" collapsed="false">
      <c r="A24" s="35" t="n">
        <f aca="false">A23+1</f>
        <v>36478</v>
      </c>
      <c r="B24" s="12" t="n">
        <v>1257</v>
      </c>
      <c r="C24" s="36" t="n">
        <v>944</v>
      </c>
      <c r="D24" s="3" t="n">
        <f aca="false">F24+Q24+Z24+I24</f>
        <v>944</v>
      </c>
      <c r="E24" s="37" t="n">
        <f aca="false">ROUND(F24/0.962,0)</f>
        <v>131</v>
      </c>
      <c r="F24" s="38" t="n">
        <v>126</v>
      </c>
      <c r="G24" s="39" t="n">
        <f aca="false">ROUND(H24/0.984,0)</f>
        <v>0</v>
      </c>
      <c r="H24" s="39" t="n">
        <v>0</v>
      </c>
      <c r="I24" s="40" t="n">
        <v>374</v>
      </c>
      <c r="J24" s="41" t="n">
        <f aca="false">ROUND(K24/0.984,0)</f>
        <v>0</v>
      </c>
      <c r="K24" s="41" t="n">
        <v>0</v>
      </c>
      <c r="L24" s="39" t="n">
        <f aca="false">E24+G24+J24</f>
        <v>131</v>
      </c>
      <c r="M24" s="39" t="n">
        <f aca="false">F24+H24+K24</f>
        <v>126</v>
      </c>
      <c r="N24" s="42" t="n">
        <f aca="false">N23</f>
        <v>2000</v>
      </c>
      <c r="O24" s="15"/>
      <c r="P24" s="43" t="n">
        <f aca="false">ROUND(Q24/0.9691,0)</f>
        <v>413</v>
      </c>
      <c r="Q24" s="44" t="n">
        <v>400</v>
      </c>
      <c r="R24" s="44" t="n">
        <f aca="false">ROUND(S24/0.99,0)</f>
        <v>0</v>
      </c>
      <c r="S24" s="44" t="n">
        <v>0</v>
      </c>
      <c r="T24" s="44" t="n">
        <f aca="false">Q24+S24</f>
        <v>400</v>
      </c>
      <c r="U24" s="46" t="n">
        <f aca="false">U23</f>
        <v>400</v>
      </c>
      <c r="V24" s="15"/>
      <c r="W24" s="47" t="n">
        <f aca="false">ROUND(X24/0.983,0)</f>
        <v>46</v>
      </c>
      <c r="X24" s="48" t="n">
        <f aca="false">ROUND(Y24/0.99,0)</f>
        <v>45</v>
      </c>
      <c r="Y24" s="48" t="n">
        <f aca="false">ROUND(Z24/0.9825,0)</f>
        <v>45</v>
      </c>
      <c r="Z24" s="49" t="n">
        <v>44</v>
      </c>
      <c r="AA24" s="48" t="n">
        <f aca="false">ROUND(AB24/0.9905,0)</f>
        <v>0</v>
      </c>
      <c r="AB24" s="50" t="n">
        <v>0</v>
      </c>
      <c r="AC24" s="48" t="n">
        <f aca="false">W24+AA24</f>
        <v>46</v>
      </c>
      <c r="AD24" s="48" t="n">
        <f aca="false">X24+AB24</f>
        <v>45</v>
      </c>
      <c r="AE24" s="48" t="n">
        <f aca="false">AE23</f>
        <v>802</v>
      </c>
      <c r="AF24" s="48" t="n">
        <f aca="false">Y24</f>
        <v>45</v>
      </c>
      <c r="AG24" s="48" t="n">
        <f aca="false">AG23</f>
        <v>794</v>
      </c>
      <c r="AH24" s="48" t="n">
        <f aca="false">Z24</f>
        <v>44</v>
      </c>
      <c r="AI24" s="51" t="n">
        <f aca="false">AI23</f>
        <v>794</v>
      </c>
      <c r="AJ24" s="11"/>
      <c r="AK24" s="52" t="n">
        <f aca="false">H24+S24+AB24</f>
        <v>0</v>
      </c>
      <c r="AL24" s="53" t="n">
        <f aca="false">AL23</f>
        <v>-747</v>
      </c>
    </row>
    <row r="25" customFormat="false" ht="12.75" hidden="false" customHeight="false" outlineLevel="0" collapsed="false">
      <c r="A25" s="35" t="n">
        <f aca="false">A24+1</f>
        <v>36479</v>
      </c>
      <c r="B25" s="12" t="n">
        <v>1346</v>
      </c>
      <c r="C25" s="36" t="n">
        <v>1225</v>
      </c>
      <c r="D25" s="3" t="n">
        <f aca="false">F25+Q25+Z25+I25</f>
        <v>1225</v>
      </c>
      <c r="E25" s="37" t="n">
        <f aca="false">ROUND(F25/0.962,0)</f>
        <v>131</v>
      </c>
      <c r="F25" s="38" t="n">
        <v>126</v>
      </c>
      <c r="G25" s="39" t="n">
        <f aca="false">ROUND(H25/0.984,0)</f>
        <v>0</v>
      </c>
      <c r="H25" s="39" t="n">
        <v>0</v>
      </c>
      <c r="I25" s="40" t="n">
        <v>374</v>
      </c>
      <c r="J25" s="41" t="n">
        <f aca="false">ROUND(K25/0.984,0)</f>
        <v>0</v>
      </c>
      <c r="K25" s="41" t="n">
        <v>0</v>
      </c>
      <c r="L25" s="39" t="n">
        <f aca="false">E25+G25+J25</f>
        <v>131</v>
      </c>
      <c r="M25" s="39" t="n">
        <f aca="false">F25+H25+K25</f>
        <v>126</v>
      </c>
      <c r="N25" s="42" t="n">
        <f aca="false">N24</f>
        <v>2000</v>
      </c>
      <c r="O25" s="15"/>
      <c r="P25" s="43" t="n">
        <f aca="false">ROUND(Q25/0.9691,0)</f>
        <v>413</v>
      </c>
      <c r="Q25" s="44" t="n">
        <v>400</v>
      </c>
      <c r="R25" s="44" t="n">
        <f aca="false">ROUND(S25/0.99,0)</f>
        <v>0</v>
      </c>
      <c r="S25" s="44" t="n">
        <v>0</v>
      </c>
      <c r="T25" s="44" t="n">
        <f aca="false">Q25+S25</f>
        <v>400</v>
      </c>
      <c r="U25" s="46" t="n">
        <f aca="false">U24</f>
        <v>400</v>
      </c>
      <c r="V25" s="15"/>
      <c r="W25" s="47" t="n">
        <f aca="false">ROUND(X25/0.983,0)</f>
        <v>340</v>
      </c>
      <c r="X25" s="48" t="n">
        <f aca="false">ROUND(Y25/0.99,0)</f>
        <v>334</v>
      </c>
      <c r="Y25" s="48" t="n">
        <f aca="false">ROUND(Z25/0.9825,0)</f>
        <v>331</v>
      </c>
      <c r="Z25" s="49" t="n">
        <v>325</v>
      </c>
      <c r="AA25" s="48" t="n">
        <f aca="false">ROUND(AB25/0.9905,0)</f>
        <v>0</v>
      </c>
      <c r="AB25" s="50" t="n">
        <v>0</v>
      </c>
      <c r="AC25" s="48" t="n">
        <f aca="false">W25+AA25</f>
        <v>340</v>
      </c>
      <c r="AD25" s="48" t="n">
        <f aca="false">X25+AB25</f>
        <v>334</v>
      </c>
      <c r="AE25" s="48" t="n">
        <f aca="false">AE24</f>
        <v>802</v>
      </c>
      <c r="AF25" s="48" t="n">
        <f aca="false">Y25</f>
        <v>331</v>
      </c>
      <c r="AG25" s="48" t="n">
        <f aca="false">AG24</f>
        <v>794</v>
      </c>
      <c r="AH25" s="48" t="n">
        <f aca="false">Z25</f>
        <v>325</v>
      </c>
      <c r="AI25" s="51" t="n">
        <f aca="false">AI24</f>
        <v>794</v>
      </c>
      <c r="AJ25" s="11"/>
      <c r="AK25" s="52" t="n">
        <f aca="false">H25+S25+AB25</f>
        <v>0</v>
      </c>
      <c r="AL25" s="53" t="n">
        <f aca="false">AL24</f>
        <v>-747</v>
      </c>
    </row>
    <row r="26" customFormat="false" ht="12.75" hidden="false" customHeight="false" outlineLevel="0" collapsed="false">
      <c r="A26" s="35" t="n">
        <f aca="false">A25+1</f>
        <v>36480</v>
      </c>
      <c r="B26" s="12" t="n">
        <v>1346</v>
      </c>
      <c r="C26" s="36" t="n">
        <v>1288</v>
      </c>
      <c r="D26" s="3" t="n">
        <f aca="false">F26+Q26+Z26+I26</f>
        <v>1288</v>
      </c>
      <c r="E26" s="37" t="n">
        <f aca="false">ROUND(F26/0.962,0)</f>
        <v>131</v>
      </c>
      <c r="F26" s="38" t="n">
        <v>126</v>
      </c>
      <c r="G26" s="39" t="n">
        <f aca="false">ROUND(H26/0.984,0)</f>
        <v>0</v>
      </c>
      <c r="H26" s="39" t="n">
        <v>0</v>
      </c>
      <c r="I26" s="40" t="n">
        <v>374</v>
      </c>
      <c r="J26" s="41" t="n">
        <f aca="false">ROUND(K26/0.984,0)</f>
        <v>0</v>
      </c>
      <c r="K26" s="41" t="n">
        <v>0</v>
      </c>
      <c r="L26" s="39" t="n">
        <f aca="false">E26+G26+J26</f>
        <v>131</v>
      </c>
      <c r="M26" s="39" t="n">
        <f aca="false">F26+H26+K26</f>
        <v>126</v>
      </c>
      <c r="N26" s="42" t="n">
        <f aca="false">N25</f>
        <v>2000</v>
      </c>
      <c r="O26" s="15"/>
      <c r="P26" s="43" t="n">
        <f aca="false">ROUND(Q26/0.9691,0)</f>
        <v>413</v>
      </c>
      <c r="Q26" s="44" t="n">
        <v>400</v>
      </c>
      <c r="R26" s="44" t="n">
        <f aca="false">ROUND(S26/0.99,0)</f>
        <v>0</v>
      </c>
      <c r="S26" s="44" t="n">
        <v>0</v>
      </c>
      <c r="T26" s="44" t="n">
        <f aca="false">Q26+S26</f>
        <v>400</v>
      </c>
      <c r="U26" s="46" t="n">
        <f aca="false">U25</f>
        <v>400</v>
      </c>
      <c r="V26" s="15"/>
      <c r="W26" s="47" t="n">
        <f aca="false">ROUND(X26/0.983,0)</f>
        <v>406</v>
      </c>
      <c r="X26" s="48" t="n">
        <f aca="false">ROUND(Y26/0.99,0)</f>
        <v>399</v>
      </c>
      <c r="Y26" s="48" t="n">
        <f aca="false">ROUND(Z26/0.9825,0)</f>
        <v>395</v>
      </c>
      <c r="Z26" s="49" t="n">
        <v>388</v>
      </c>
      <c r="AA26" s="48" t="n">
        <f aca="false">ROUND(AB26/0.9905,0)</f>
        <v>0</v>
      </c>
      <c r="AB26" s="50" t="n">
        <v>0</v>
      </c>
      <c r="AC26" s="48" t="n">
        <f aca="false">W26+AA26</f>
        <v>406</v>
      </c>
      <c r="AD26" s="48" t="n">
        <f aca="false">X26+AB26</f>
        <v>399</v>
      </c>
      <c r="AE26" s="48" t="n">
        <f aca="false">AE25</f>
        <v>802</v>
      </c>
      <c r="AF26" s="48" t="n">
        <f aca="false">Y26</f>
        <v>395</v>
      </c>
      <c r="AG26" s="48" t="n">
        <f aca="false">AG25</f>
        <v>794</v>
      </c>
      <c r="AH26" s="48" t="n">
        <f aca="false">Z26</f>
        <v>388</v>
      </c>
      <c r="AI26" s="51" t="n">
        <f aca="false">AI25</f>
        <v>794</v>
      </c>
      <c r="AJ26" s="11"/>
      <c r="AK26" s="52" t="n">
        <f aca="false">H26+S26+AB26</f>
        <v>0</v>
      </c>
      <c r="AL26" s="53" t="n">
        <f aca="false">AL25</f>
        <v>-747</v>
      </c>
    </row>
    <row r="27" customFormat="false" ht="12.75" hidden="false" customHeight="false" outlineLevel="0" collapsed="false">
      <c r="A27" s="35" t="n">
        <f aca="false">A26+1</f>
        <v>36481</v>
      </c>
      <c r="B27" s="12" t="n">
        <v>1346</v>
      </c>
      <c r="C27" s="36" t="n">
        <v>1213</v>
      </c>
      <c r="D27" s="3" t="n">
        <f aca="false">F27+Q27+Z27+I27</f>
        <v>1213</v>
      </c>
      <c r="E27" s="37" t="n">
        <f aca="false">ROUND(F27/0.962,0)</f>
        <v>131</v>
      </c>
      <c r="F27" s="38" t="n">
        <v>126</v>
      </c>
      <c r="G27" s="39" t="n">
        <f aca="false">ROUND(H27/0.984,0)</f>
        <v>0</v>
      </c>
      <c r="H27" s="39" t="n">
        <v>0</v>
      </c>
      <c r="I27" s="40" t="n">
        <v>374</v>
      </c>
      <c r="J27" s="41" t="n">
        <f aca="false">ROUND(K27/0.984,0)</f>
        <v>0</v>
      </c>
      <c r="K27" s="41" t="n">
        <v>0</v>
      </c>
      <c r="L27" s="39" t="n">
        <f aca="false">E27+G27+J27</f>
        <v>131</v>
      </c>
      <c r="M27" s="39" t="n">
        <f aca="false">F27+H27+K27</f>
        <v>126</v>
      </c>
      <c r="N27" s="42" t="n">
        <f aca="false">N26</f>
        <v>2000</v>
      </c>
      <c r="O27" s="15"/>
      <c r="P27" s="43" t="n">
        <f aca="false">ROUND(Q27/0.9691,0)</f>
        <v>413</v>
      </c>
      <c r="Q27" s="44" t="n">
        <v>400</v>
      </c>
      <c r="R27" s="44" t="n">
        <f aca="false">ROUND(S27/0.99,0)</f>
        <v>0</v>
      </c>
      <c r="S27" s="44" t="n">
        <v>0</v>
      </c>
      <c r="T27" s="44" t="n">
        <f aca="false">Q27+S27</f>
        <v>400</v>
      </c>
      <c r="U27" s="46" t="n">
        <f aca="false">U26</f>
        <v>400</v>
      </c>
      <c r="V27" s="15"/>
      <c r="W27" s="47" t="n">
        <f aca="false">ROUND(X27/0.983,0)</f>
        <v>328</v>
      </c>
      <c r="X27" s="48" t="n">
        <f aca="false">ROUND(Y27/0.99,0)</f>
        <v>322</v>
      </c>
      <c r="Y27" s="48" t="n">
        <f aca="false">ROUND(Z27/0.9825,0)</f>
        <v>319</v>
      </c>
      <c r="Z27" s="49" t="n">
        <v>313</v>
      </c>
      <c r="AA27" s="48" t="n">
        <f aca="false">ROUND(AB27/0.9905,0)</f>
        <v>0</v>
      </c>
      <c r="AB27" s="50" t="n">
        <v>0</v>
      </c>
      <c r="AC27" s="48" t="n">
        <f aca="false">W27+AA27</f>
        <v>328</v>
      </c>
      <c r="AD27" s="48" t="n">
        <f aca="false">X27+AB27</f>
        <v>322</v>
      </c>
      <c r="AE27" s="48" t="n">
        <f aca="false">AE26</f>
        <v>802</v>
      </c>
      <c r="AF27" s="48" t="n">
        <f aca="false">Y27</f>
        <v>319</v>
      </c>
      <c r="AG27" s="48" t="n">
        <f aca="false">AG26</f>
        <v>794</v>
      </c>
      <c r="AH27" s="48" t="n">
        <f aca="false">Z27</f>
        <v>313</v>
      </c>
      <c r="AI27" s="51" t="n">
        <f aca="false">AI26</f>
        <v>794</v>
      </c>
      <c r="AJ27" s="11"/>
      <c r="AK27" s="52" t="n">
        <f aca="false">H27+S27+AB27</f>
        <v>0</v>
      </c>
      <c r="AL27" s="53" t="n">
        <f aca="false">AL26</f>
        <v>-747</v>
      </c>
    </row>
    <row r="28" customFormat="false" ht="12.75" hidden="false" customHeight="false" outlineLevel="0" collapsed="false">
      <c r="A28" s="35" t="n">
        <f aca="false">A27+1</f>
        <v>36482</v>
      </c>
      <c r="B28" s="12" t="n">
        <v>1346</v>
      </c>
      <c r="C28" s="36" t="n">
        <v>923</v>
      </c>
      <c r="D28" s="3" t="n">
        <f aca="false">F28+Q28+Z28+I28</f>
        <v>923</v>
      </c>
      <c r="E28" s="37" t="n">
        <f aca="false">ROUND(F28/0.962,0)</f>
        <v>131</v>
      </c>
      <c r="F28" s="38" t="n">
        <v>126</v>
      </c>
      <c r="G28" s="39" t="n">
        <f aca="false">ROUND(H28/0.984,0)</f>
        <v>0</v>
      </c>
      <c r="H28" s="39" t="n">
        <v>0</v>
      </c>
      <c r="I28" s="40" t="n">
        <v>374</v>
      </c>
      <c r="J28" s="41" t="n">
        <f aca="false">ROUND(K28/0.984,0)</f>
        <v>0</v>
      </c>
      <c r="K28" s="41" t="n">
        <v>0</v>
      </c>
      <c r="L28" s="39" t="n">
        <f aca="false">E28+G28+J28</f>
        <v>131</v>
      </c>
      <c r="M28" s="39" t="n">
        <f aca="false">F28+H28+K28</f>
        <v>126</v>
      </c>
      <c r="N28" s="42" t="n">
        <f aca="false">N27</f>
        <v>2000</v>
      </c>
      <c r="O28" s="15"/>
      <c r="P28" s="43" t="n">
        <f aca="false">ROUND(Q28/0.9691,0)</f>
        <v>413</v>
      </c>
      <c r="Q28" s="44" t="n">
        <v>400</v>
      </c>
      <c r="R28" s="44" t="n">
        <f aca="false">ROUND(S28/0.99,0)</f>
        <v>0</v>
      </c>
      <c r="S28" s="44" t="n">
        <v>0</v>
      </c>
      <c r="T28" s="44" t="n">
        <f aca="false">Q28+S28</f>
        <v>400</v>
      </c>
      <c r="U28" s="46" t="n">
        <f aca="false">U27</f>
        <v>400</v>
      </c>
      <c r="V28" s="15"/>
      <c r="W28" s="47" t="n">
        <f aca="false">ROUND(X28/0.983,0)</f>
        <v>23</v>
      </c>
      <c r="X28" s="48" t="n">
        <f aca="false">ROUND(Y28/0.99,0)</f>
        <v>23</v>
      </c>
      <c r="Y28" s="48" t="n">
        <f aca="false">ROUND(Z28/0.9825,0)</f>
        <v>23</v>
      </c>
      <c r="Z28" s="49" t="n">
        <v>23</v>
      </c>
      <c r="AA28" s="48" t="n">
        <f aca="false">ROUND(AB28/0.9905,0)</f>
        <v>0</v>
      </c>
      <c r="AB28" s="50" t="n">
        <v>0</v>
      </c>
      <c r="AC28" s="48" t="n">
        <f aca="false">W28+AA28</f>
        <v>23</v>
      </c>
      <c r="AD28" s="48" t="n">
        <f aca="false">X28+AB28</f>
        <v>23</v>
      </c>
      <c r="AE28" s="48" t="n">
        <f aca="false">AE27</f>
        <v>802</v>
      </c>
      <c r="AF28" s="48" t="n">
        <f aca="false">Y28</f>
        <v>23</v>
      </c>
      <c r="AG28" s="48" t="n">
        <f aca="false">AG27</f>
        <v>794</v>
      </c>
      <c r="AH28" s="48" t="n">
        <f aca="false">Z28</f>
        <v>23</v>
      </c>
      <c r="AI28" s="51" t="n">
        <f aca="false">AI27</f>
        <v>794</v>
      </c>
      <c r="AJ28" s="11"/>
      <c r="AK28" s="52" t="n">
        <f aca="false">H28+S28+AB28</f>
        <v>0</v>
      </c>
      <c r="AL28" s="53" t="n">
        <f aca="false">AL27</f>
        <v>-747</v>
      </c>
    </row>
    <row r="29" customFormat="false" ht="12.75" hidden="false" customHeight="false" outlineLevel="0" collapsed="false">
      <c r="A29" s="35" t="n">
        <f aca="false">A28+1</f>
        <v>36483</v>
      </c>
      <c r="B29" s="12" t="n">
        <v>1285</v>
      </c>
      <c r="C29" s="36" t="n">
        <v>815</v>
      </c>
      <c r="D29" s="3" t="n">
        <f aca="false">F29+Q29+Z29+I29</f>
        <v>815</v>
      </c>
      <c r="E29" s="37" t="n">
        <f aca="false">ROUND(F29/0.962,0)</f>
        <v>131</v>
      </c>
      <c r="F29" s="38" t="n">
        <v>126</v>
      </c>
      <c r="G29" s="39" t="n">
        <f aca="false">ROUND(H29/0.984,0)</f>
        <v>0</v>
      </c>
      <c r="H29" s="39" t="n">
        <v>0</v>
      </c>
      <c r="I29" s="40" t="n">
        <v>374</v>
      </c>
      <c r="J29" s="41" t="n">
        <f aca="false">ROUND(K29/0.984,0)</f>
        <v>0</v>
      </c>
      <c r="K29" s="41" t="n">
        <v>0</v>
      </c>
      <c r="L29" s="39" t="n">
        <f aca="false">E29+G29+J29</f>
        <v>131</v>
      </c>
      <c r="M29" s="39" t="n">
        <f aca="false">F29+H29+K29</f>
        <v>126</v>
      </c>
      <c r="N29" s="42" t="n">
        <f aca="false">N28</f>
        <v>2000</v>
      </c>
      <c r="O29" s="15"/>
      <c r="P29" s="43" t="n">
        <f aca="false">ROUND(Q29/0.9691,0)</f>
        <v>325</v>
      </c>
      <c r="Q29" s="44" t="n">
        <f aca="false">400-85</f>
        <v>315</v>
      </c>
      <c r="R29" s="44" t="n">
        <f aca="false">ROUND(S29/0.99,0)</f>
        <v>0</v>
      </c>
      <c r="S29" s="44" t="n">
        <v>0</v>
      </c>
      <c r="T29" s="44" t="n">
        <f aca="false">Q29+S29</f>
        <v>315</v>
      </c>
      <c r="U29" s="46" t="n">
        <f aca="false">U28</f>
        <v>400</v>
      </c>
      <c r="V29" s="15"/>
      <c r="W29" s="47" t="n">
        <f aca="false">ROUND(X29/0.983,0)</f>
        <v>0</v>
      </c>
      <c r="X29" s="48" t="n">
        <f aca="false">ROUND(Y29/0.99,0)</f>
        <v>0</v>
      </c>
      <c r="Y29" s="48" t="n">
        <f aca="false">ROUND(Z29/0.9825,0)</f>
        <v>0</v>
      </c>
      <c r="Z29" s="49" t="n">
        <v>0</v>
      </c>
      <c r="AA29" s="48" t="n">
        <f aca="false">ROUND(AB29/0.9905,0)</f>
        <v>0</v>
      </c>
      <c r="AB29" s="50" t="n">
        <v>0</v>
      </c>
      <c r="AC29" s="48" t="n">
        <f aca="false">W29+AA29</f>
        <v>0</v>
      </c>
      <c r="AD29" s="48" t="n">
        <f aca="false">X29+AB29</f>
        <v>0</v>
      </c>
      <c r="AE29" s="48" t="n">
        <f aca="false">AE28</f>
        <v>802</v>
      </c>
      <c r="AF29" s="48" t="n">
        <f aca="false">Y29</f>
        <v>0</v>
      </c>
      <c r="AG29" s="48" t="n">
        <f aca="false">AG28</f>
        <v>794</v>
      </c>
      <c r="AH29" s="48" t="n">
        <f aca="false">Z29</f>
        <v>0</v>
      </c>
      <c r="AI29" s="51" t="n">
        <f aca="false">AI28</f>
        <v>794</v>
      </c>
      <c r="AJ29" s="11"/>
      <c r="AK29" s="52" t="n">
        <f aca="false">H29+S29+AB29</f>
        <v>0</v>
      </c>
      <c r="AL29" s="53" t="n">
        <f aca="false">AL28</f>
        <v>-747</v>
      </c>
    </row>
    <row r="30" customFormat="false" ht="12.75" hidden="false" customHeight="false" outlineLevel="0" collapsed="false">
      <c r="A30" s="35" t="n">
        <f aca="false">A29+1</f>
        <v>36484</v>
      </c>
      <c r="B30" s="12" t="n">
        <v>1204</v>
      </c>
      <c r="C30" s="36" t="n">
        <v>945</v>
      </c>
      <c r="D30" s="3" t="n">
        <f aca="false">F30+Q30+Z30+I30</f>
        <v>945</v>
      </c>
      <c r="E30" s="37" t="n">
        <f aca="false">ROUND(F30/0.962,0)</f>
        <v>131</v>
      </c>
      <c r="F30" s="38" t="n">
        <v>126</v>
      </c>
      <c r="G30" s="39" t="n">
        <f aca="false">ROUND(H30/0.984,0)</f>
        <v>0</v>
      </c>
      <c r="H30" s="39" t="n">
        <v>0</v>
      </c>
      <c r="I30" s="40" t="n">
        <v>374</v>
      </c>
      <c r="J30" s="41" t="n">
        <f aca="false">ROUND(K30/0.984,0)</f>
        <v>0</v>
      </c>
      <c r="K30" s="41" t="n">
        <v>0</v>
      </c>
      <c r="L30" s="39" t="n">
        <f aca="false">E30+G30+J30</f>
        <v>131</v>
      </c>
      <c r="M30" s="39" t="n">
        <f aca="false">F30+H30+K30</f>
        <v>126</v>
      </c>
      <c r="N30" s="42" t="n">
        <f aca="false">N29</f>
        <v>2000</v>
      </c>
      <c r="O30" s="15"/>
      <c r="P30" s="43" t="n">
        <f aca="false">ROUND(Q30/0.9691,0)</f>
        <v>413</v>
      </c>
      <c r="Q30" s="44" t="n">
        <v>400</v>
      </c>
      <c r="R30" s="44" t="n">
        <f aca="false">ROUND(S30/0.99,0)</f>
        <v>0</v>
      </c>
      <c r="S30" s="44" t="n">
        <v>0</v>
      </c>
      <c r="T30" s="44" t="n">
        <f aca="false">Q30+S30</f>
        <v>400</v>
      </c>
      <c r="U30" s="46" t="n">
        <f aca="false">U29</f>
        <v>400</v>
      </c>
      <c r="V30" s="15"/>
      <c r="W30" s="47" t="n">
        <f aca="false">ROUND(X30/0.983,0)</f>
        <v>47</v>
      </c>
      <c r="X30" s="48" t="n">
        <f aca="false">ROUND(Y30/0.99,0)</f>
        <v>46</v>
      </c>
      <c r="Y30" s="48" t="n">
        <f aca="false">ROUND(Z30/0.9825,0)</f>
        <v>46</v>
      </c>
      <c r="Z30" s="49" t="n">
        <v>45</v>
      </c>
      <c r="AA30" s="48" t="n">
        <f aca="false">ROUND(AB30/0.9905,0)</f>
        <v>0</v>
      </c>
      <c r="AB30" s="50" t="n">
        <v>0</v>
      </c>
      <c r="AC30" s="48" t="n">
        <f aca="false">W30+AA30</f>
        <v>47</v>
      </c>
      <c r="AD30" s="48" t="n">
        <f aca="false">X30+AB30</f>
        <v>46</v>
      </c>
      <c r="AE30" s="48" t="n">
        <f aca="false">AE29</f>
        <v>802</v>
      </c>
      <c r="AF30" s="48" t="n">
        <f aca="false">Y30</f>
        <v>46</v>
      </c>
      <c r="AG30" s="48" t="n">
        <f aca="false">AG29</f>
        <v>794</v>
      </c>
      <c r="AH30" s="48" t="n">
        <f aca="false">Z30</f>
        <v>45</v>
      </c>
      <c r="AI30" s="51" t="n">
        <f aca="false">AI29</f>
        <v>794</v>
      </c>
      <c r="AJ30" s="11"/>
      <c r="AK30" s="52" t="n">
        <f aca="false">H30+S30+AB30</f>
        <v>0</v>
      </c>
      <c r="AL30" s="53" t="n">
        <f aca="false">AL29</f>
        <v>-747</v>
      </c>
    </row>
    <row r="31" customFormat="false" ht="12.75" hidden="false" customHeight="false" outlineLevel="0" collapsed="false">
      <c r="A31" s="35" t="n">
        <f aca="false">A30+1</f>
        <v>36485</v>
      </c>
      <c r="B31" s="12" t="n">
        <v>1257</v>
      </c>
      <c r="C31" s="36" t="n">
        <v>908</v>
      </c>
      <c r="D31" s="3" t="n">
        <f aca="false">F31+Q31+Z31+I31</f>
        <v>908</v>
      </c>
      <c r="E31" s="37" t="n">
        <f aca="false">ROUND(F31/0.962,0)</f>
        <v>131</v>
      </c>
      <c r="F31" s="38" t="n">
        <v>126</v>
      </c>
      <c r="G31" s="39" t="n">
        <f aca="false">ROUND(H31/0.984,0)</f>
        <v>0</v>
      </c>
      <c r="H31" s="39" t="n">
        <v>0</v>
      </c>
      <c r="I31" s="40" t="n">
        <v>374</v>
      </c>
      <c r="J31" s="41" t="n">
        <f aca="false">ROUND(K31/0.984,0)</f>
        <v>0</v>
      </c>
      <c r="K31" s="41" t="n">
        <v>0</v>
      </c>
      <c r="L31" s="39" t="n">
        <f aca="false">E31+G31+J31</f>
        <v>131</v>
      </c>
      <c r="M31" s="39" t="n">
        <f aca="false">F31+H31+K31</f>
        <v>126</v>
      </c>
      <c r="N31" s="42" t="n">
        <f aca="false">N30</f>
        <v>2000</v>
      </c>
      <c r="O31" s="15"/>
      <c r="P31" s="43" t="n">
        <f aca="false">ROUND(Q31/0.9691,0)</f>
        <v>413</v>
      </c>
      <c r="Q31" s="44" t="n">
        <v>400</v>
      </c>
      <c r="R31" s="44" t="n">
        <f aca="false">ROUND(S31/0.99,0)</f>
        <v>0</v>
      </c>
      <c r="S31" s="44" t="n">
        <v>0</v>
      </c>
      <c r="T31" s="44" t="n">
        <f aca="false">Q31+S31</f>
        <v>400</v>
      </c>
      <c r="U31" s="46" t="n">
        <f aca="false">U30</f>
        <v>400</v>
      </c>
      <c r="V31" s="15"/>
      <c r="W31" s="47" t="n">
        <f aca="false">ROUND(X31/0.983,0)</f>
        <v>8</v>
      </c>
      <c r="X31" s="48" t="n">
        <f aca="false">ROUND(Y31/0.99,0)</f>
        <v>8</v>
      </c>
      <c r="Y31" s="48" t="n">
        <f aca="false">ROUND(Z31/0.9825,0)</f>
        <v>8</v>
      </c>
      <c r="Z31" s="49" t="n">
        <v>8</v>
      </c>
      <c r="AA31" s="48" t="n">
        <f aca="false">ROUND(AB31/0.9905,0)</f>
        <v>0</v>
      </c>
      <c r="AB31" s="50" t="n">
        <v>0</v>
      </c>
      <c r="AC31" s="48" t="n">
        <f aca="false">W31+AA31</f>
        <v>8</v>
      </c>
      <c r="AD31" s="48" t="n">
        <f aca="false">X31+AB31</f>
        <v>8</v>
      </c>
      <c r="AE31" s="48" t="n">
        <f aca="false">AE30</f>
        <v>802</v>
      </c>
      <c r="AF31" s="48" t="n">
        <f aca="false">Y31</f>
        <v>8</v>
      </c>
      <c r="AG31" s="48" t="n">
        <f aca="false">AG30</f>
        <v>794</v>
      </c>
      <c r="AH31" s="48" t="n">
        <f aca="false">Z31</f>
        <v>8</v>
      </c>
      <c r="AI31" s="51" t="n">
        <f aca="false">AI30</f>
        <v>794</v>
      </c>
      <c r="AJ31" s="11"/>
      <c r="AK31" s="52" t="n">
        <f aca="false">H31+S31+AB31</f>
        <v>0</v>
      </c>
      <c r="AL31" s="53" t="n">
        <f aca="false">AL30</f>
        <v>-747</v>
      </c>
    </row>
    <row r="32" customFormat="false" ht="12.75" hidden="false" customHeight="false" outlineLevel="0" collapsed="false">
      <c r="A32" s="35" t="n">
        <f aca="false">A31+1</f>
        <v>36486</v>
      </c>
      <c r="B32" s="12" t="n">
        <v>1346</v>
      </c>
      <c r="C32" s="36" t="n">
        <v>879</v>
      </c>
      <c r="D32" s="3" t="n">
        <f aca="false">F32+Q32+Z32+I32</f>
        <v>879</v>
      </c>
      <c r="E32" s="37" t="n">
        <f aca="false">ROUND(F32/0.962,0)</f>
        <v>131</v>
      </c>
      <c r="F32" s="38" t="n">
        <v>126</v>
      </c>
      <c r="G32" s="39" t="n">
        <f aca="false">ROUND(H32/0.984,0)</f>
        <v>0</v>
      </c>
      <c r="H32" s="39" t="n">
        <v>0</v>
      </c>
      <c r="I32" s="40" t="n">
        <v>374</v>
      </c>
      <c r="J32" s="41" t="n">
        <f aca="false">ROUND(K32/0.984,0)</f>
        <v>0</v>
      </c>
      <c r="K32" s="41" t="n">
        <v>0</v>
      </c>
      <c r="L32" s="39" t="n">
        <f aca="false">E32+G32+J32</f>
        <v>131</v>
      </c>
      <c r="M32" s="39" t="n">
        <f aca="false">F32+H32+K32</f>
        <v>126</v>
      </c>
      <c r="N32" s="42" t="n">
        <f aca="false">N31</f>
        <v>2000</v>
      </c>
      <c r="O32" s="15"/>
      <c r="P32" s="43" t="n">
        <f aca="false">ROUND(Q32/0.9691,0)</f>
        <v>391</v>
      </c>
      <c r="Q32" s="44" t="n">
        <f aca="false">400-21</f>
        <v>379</v>
      </c>
      <c r="R32" s="44" t="n">
        <f aca="false">ROUND(S32/0.99,0)</f>
        <v>0</v>
      </c>
      <c r="S32" s="44" t="n">
        <v>0</v>
      </c>
      <c r="T32" s="44" t="n">
        <f aca="false">Q32+S32</f>
        <v>379</v>
      </c>
      <c r="U32" s="46" t="n">
        <f aca="false">U31</f>
        <v>400</v>
      </c>
      <c r="V32" s="15"/>
      <c r="W32" s="47" t="n">
        <f aca="false">ROUND(X32/0.983,0)</f>
        <v>0</v>
      </c>
      <c r="X32" s="48" t="n">
        <f aca="false">ROUND(Y32/0.99,0)</f>
        <v>0</v>
      </c>
      <c r="Y32" s="48" t="n">
        <f aca="false">ROUND(Z32/0.9825,0)</f>
        <v>0</v>
      </c>
      <c r="Z32" s="49" t="n">
        <v>0</v>
      </c>
      <c r="AA32" s="48" t="n">
        <f aca="false">ROUND(AB32/0.9905,0)</f>
        <v>0</v>
      </c>
      <c r="AB32" s="50" t="n">
        <v>0</v>
      </c>
      <c r="AC32" s="48" t="n">
        <f aca="false">W32+AA32</f>
        <v>0</v>
      </c>
      <c r="AD32" s="48" t="n">
        <f aca="false">X32+AB32</f>
        <v>0</v>
      </c>
      <c r="AE32" s="48" t="n">
        <f aca="false">AE31</f>
        <v>802</v>
      </c>
      <c r="AF32" s="48" t="n">
        <f aca="false">Y32</f>
        <v>0</v>
      </c>
      <c r="AG32" s="48" t="n">
        <f aca="false">AG31</f>
        <v>794</v>
      </c>
      <c r="AH32" s="48" t="n">
        <f aca="false">Z32</f>
        <v>0</v>
      </c>
      <c r="AI32" s="51" t="n">
        <f aca="false">AI31</f>
        <v>794</v>
      </c>
      <c r="AJ32" s="11"/>
      <c r="AK32" s="52" t="n">
        <f aca="false">H32+S32+AB32</f>
        <v>0</v>
      </c>
      <c r="AL32" s="53" t="n">
        <f aca="false">AL31</f>
        <v>-747</v>
      </c>
    </row>
    <row r="33" customFormat="false" ht="12.75" hidden="false" customHeight="false" outlineLevel="0" collapsed="false">
      <c r="A33" s="35" t="n">
        <f aca="false">A32+1</f>
        <v>36487</v>
      </c>
      <c r="B33" s="12" t="n">
        <v>1346</v>
      </c>
      <c r="C33" s="36" t="n">
        <v>736</v>
      </c>
      <c r="D33" s="3" t="n">
        <f aca="false">F33+Q33+Z33+I33</f>
        <v>736</v>
      </c>
      <c r="E33" s="37" t="n">
        <f aca="false">ROUND(F33/0.962,0)</f>
        <v>131</v>
      </c>
      <c r="F33" s="38" t="n">
        <v>126</v>
      </c>
      <c r="G33" s="39" t="n">
        <f aca="false">ROUND(H33/0.984,0)</f>
        <v>0</v>
      </c>
      <c r="H33" s="39" t="n">
        <v>0</v>
      </c>
      <c r="I33" s="40" t="n">
        <v>374</v>
      </c>
      <c r="J33" s="41" t="n">
        <f aca="false">ROUND(K33/0.984,0)</f>
        <v>0</v>
      </c>
      <c r="K33" s="41" t="n">
        <v>0</v>
      </c>
      <c r="L33" s="39" t="n">
        <f aca="false">E33+G33+J33</f>
        <v>131</v>
      </c>
      <c r="M33" s="39" t="n">
        <f aca="false">F33+H33+K33</f>
        <v>126</v>
      </c>
      <c r="N33" s="42" t="n">
        <f aca="false">N32</f>
        <v>2000</v>
      </c>
      <c r="O33" s="15"/>
      <c r="P33" s="43" t="n">
        <f aca="false">ROUND(Q33/0.9691,0)</f>
        <v>244</v>
      </c>
      <c r="Q33" s="44" t="n">
        <f aca="false">400-164</f>
        <v>236</v>
      </c>
      <c r="R33" s="44" t="n">
        <f aca="false">ROUND(S33/0.99,0)</f>
        <v>0</v>
      </c>
      <c r="S33" s="44" t="n">
        <v>0</v>
      </c>
      <c r="T33" s="44" t="n">
        <f aca="false">Q33+S33</f>
        <v>236</v>
      </c>
      <c r="U33" s="46" t="n">
        <f aca="false">U32</f>
        <v>400</v>
      </c>
      <c r="V33" s="15"/>
      <c r="W33" s="47" t="n">
        <f aca="false">ROUND(X33/0.983,0)</f>
        <v>0</v>
      </c>
      <c r="X33" s="48" t="n">
        <f aca="false">ROUND(Y33/0.99,0)</f>
        <v>0</v>
      </c>
      <c r="Y33" s="48" t="n">
        <f aca="false">ROUND(Z33/0.9825,0)</f>
        <v>0</v>
      </c>
      <c r="Z33" s="49" t="n">
        <v>0</v>
      </c>
      <c r="AA33" s="48" t="n">
        <f aca="false">ROUND(AB33/0.9905,0)</f>
        <v>0</v>
      </c>
      <c r="AB33" s="50" t="n">
        <v>0</v>
      </c>
      <c r="AC33" s="48" t="n">
        <f aca="false">W33+AA33</f>
        <v>0</v>
      </c>
      <c r="AD33" s="48" t="n">
        <f aca="false">X33+AB33</f>
        <v>0</v>
      </c>
      <c r="AE33" s="48" t="n">
        <f aca="false">AE32</f>
        <v>802</v>
      </c>
      <c r="AF33" s="48" t="n">
        <f aca="false">Y33</f>
        <v>0</v>
      </c>
      <c r="AG33" s="48" t="n">
        <f aca="false">AG32</f>
        <v>794</v>
      </c>
      <c r="AH33" s="48" t="n">
        <f aca="false">Z33</f>
        <v>0</v>
      </c>
      <c r="AI33" s="51" t="n">
        <f aca="false">AI32</f>
        <v>794</v>
      </c>
      <c r="AJ33" s="11"/>
      <c r="AK33" s="52" t="n">
        <f aca="false">H33+S33+AB33</f>
        <v>0</v>
      </c>
      <c r="AL33" s="53" t="n">
        <f aca="false">AL32</f>
        <v>-747</v>
      </c>
    </row>
    <row r="34" customFormat="false" ht="12.75" hidden="false" customHeight="false" outlineLevel="0" collapsed="false">
      <c r="A34" s="35" t="n">
        <f aca="false">A33+1</f>
        <v>36488</v>
      </c>
      <c r="B34" s="12" t="n">
        <v>1346</v>
      </c>
      <c r="C34" s="36" t="n">
        <v>1095</v>
      </c>
      <c r="D34" s="3" t="n">
        <f aca="false">F34+Q34+Z34+I34</f>
        <v>1095</v>
      </c>
      <c r="E34" s="37" t="n">
        <f aca="false">ROUND(F34/0.962,0)</f>
        <v>131</v>
      </c>
      <c r="F34" s="38" t="n">
        <v>126</v>
      </c>
      <c r="G34" s="39" t="n">
        <f aca="false">ROUND(H34/0.984,0)</f>
        <v>0</v>
      </c>
      <c r="H34" s="39" t="n">
        <v>0</v>
      </c>
      <c r="I34" s="40" t="n">
        <v>374</v>
      </c>
      <c r="J34" s="41" t="n">
        <f aca="false">ROUND(K34/0.984,0)</f>
        <v>0</v>
      </c>
      <c r="K34" s="41" t="n">
        <v>0</v>
      </c>
      <c r="L34" s="39" t="n">
        <f aca="false">E34+G34+J34</f>
        <v>131</v>
      </c>
      <c r="M34" s="39" t="n">
        <f aca="false">F34+H34+K34</f>
        <v>126</v>
      </c>
      <c r="N34" s="42" t="n">
        <f aca="false">N33</f>
        <v>2000</v>
      </c>
      <c r="O34" s="15"/>
      <c r="P34" s="43" t="n">
        <f aca="false">ROUND(Q34/0.9691,0)</f>
        <v>413</v>
      </c>
      <c r="Q34" s="44" t="n">
        <v>400</v>
      </c>
      <c r="R34" s="44" t="n">
        <f aca="false">ROUND(S34/0.99,0)</f>
        <v>0</v>
      </c>
      <c r="S34" s="44" t="n">
        <v>0</v>
      </c>
      <c r="T34" s="44" t="n">
        <f aca="false">Q34+S34</f>
        <v>400</v>
      </c>
      <c r="U34" s="46" t="n">
        <f aca="false">U33</f>
        <v>400</v>
      </c>
      <c r="V34" s="15"/>
      <c r="W34" s="47" t="n">
        <f aca="false">ROUND(X34/0.983,0)</f>
        <v>203</v>
      </c>
      <c r="X34" s="48" t="n">
        <f aca="false">ROUND(Y34/0.99,0)</f>
        <v>200</v>
      </c>
      <c r="Y34" s="48" t="n">
        <f aca="false">ROUND(Z34/0.9825,0)</f>
        <v>198</v>
      </c>
      <c r="Z34" s="49" t="n">
        <v>195</v>
      </c>
      <c r="AA34" s="48" t="n">
        <f aca="false">ROUND(AB34/0.9905,0)</f>
        <v>0</v>
      </c>
      <c r="AB34" s="50" t="n">
        <v>0</v>
      </c>
      <c r="AC34" s="48" t="n">
        <f aca="false">W34+AA34</f>
        <v>203</v>
      </c>
      <c r="AD34" s="48" t="n">
        <f aca="false">X34+AB34</f>
        <v>200</v>
      </c>
      <c r="AE34" s="48" t="n">
        <f aca="false">AE33</f>
        <v>802</v>
      </c>
      <c r="AF34" s="48" t="n">
        <f aca="false">Y34</f>
        <v>198</v>
      </c>
      <c r="AG34" s="48" t="n">
        <f aca="false">AG33</f>
        <v>794</v>
      </c>
      <c r="AH34" s="48" t="n">
        <f aca="false">Z34</f>
        <v>195</v>
      </c>
      <c r="AI34" s="51" t="n">
        <f aca="false">AI33</f>
        <v>794</v>
      </c>
      <c r="AJ34" s="11"/>
      <c r="AK34" s="52" t="n">
        <f aca="false">H34+S34+AB34</f>
        <v>0</v>
      </c>
      <c r="AL34" s="53" t="n">
        <f aca="false">AL33</f>
        <v>-747</v>
      </c>
    </row>
    <row r="35" customFormat="false" ht="12.75" hidden="false" customHeight="false" outlineLevel="0" collapsed="false">
      <c r="A35" s="35" t="n">
        <f aca="false">A34+1</f>
        <v>36489</v>
      </c>
      <c r="B35" s="12" t="n">
        <v>1204</v>
      </c>
      <c r="C35" s="36" t="n">
        <v>1074</v>
      </c>
      <c r="D35" s="3" t="n">
        <f aca="false">F35+Q35+Z35+I35</f>
        <v>1074</v>
      </c>
      <c r="E35" s="37" t="n">
        <f aca="false">ROUND(F35/0.962,0)</f>
        <v>131</v>
      </c>
      <c r="F35" s="38" t="n">
        <v>126</v>
      </c>
      <c r="G35" s="39" t="n">
        <f aca="false">ROUND(H35/0.984,0)</f>
        <v>0</v>
      </c>
      <c r="H35" s="39" t="n">
        <v>0</v>
      </c>
      <c r="I35" s="40" t="n">
        <v>374</v>
      </c>
      <c r="J35" s="41" t="n">
        <f aca="false">ROUND(K35/0.984,0)</f>
        <v>0</v>
      </c>
      <c r="K35" s="41" t="n">
        <v>0</v>
      </c>
      <c r="L35" s="39" t="n">
        <f aca="false">E35+G35+J35</f>
        <v>131</v>
      </c>
      <c r="M35" s="39" t="n">
        <f aca="false">F35+H35+K35</f>
        <v>126</v>
      </c>
      <c r="N35" s="42" t="n">
        <f aca="false">N34</f>
        <v>2000</v>
      </c>
      <c r="O35" s="15"/>
      <c r="P35" s="43" t="n">
        <f aca="false">ROUND(Q35/0.9691,0)</f>
        <v>413</v>
      </c>
      <c r="Q35" s="44" t="n">
        <v>400</v>
      </c>
      <c r="R35" s="44" t="n">
        <f aca="false">ROUND(S35/0.99,0)</f>
        <v>0</v>
      </c>
      <c r="S35" s="44" t="n">
        <v>0</v>
      </c>
      <c r="T35" s="44" t="n">
        <f aca="false">Q35+S35</f>
        <v>400</v>
      </c>
      <c r="U35" s="46" t="n">
        <f aca="false">U34</f>
        <v>400</v>
      </c>
      <c r="V35" s="15"/>
      <c r="W35" s="47" t="n">
        <f aca="false">ROUND(X35/0.983,0)</f>
        <v>182</v>
      </c>
      <c r="X35" s="48" t="n">
        <f aca="false">ROUND(Y35/0.99,0)</f>
        <v>179</v>
      </c>
      <c r="Y35" s="48" t="n">
        <f aca="false">ROUND(Z35/0.9825,0)</f>
        <v>177</v>
      </c>
      <c r="Z35" s="49" t="n">
        <v>174</v>
      </c>
      <c r="AA35" s="48" t="n">
        <f aca="false">ROUND(AB35/0.9905,0)</f>
        <v>0</v>
      </c>
      <c r="AB35" s="50" t="n">
        <v>0</v>
      </c>
      <c r="AC35" s="48" t="n">
        <f aca="false">W35+AA35</f>
        <v>182</v>
      </c>
      <c r="AD35" s="48" t="n">
        <f aca="false">X35+AB35</f>
        <v>179</v>
      </c>
      <c r="AE35" s="48" t="n">
        <f aca="false">AE34</f>
        <v>802</v>
      </c>
      <c r="AF35" s="48" t="n">
        <f aca="false">Y35</f>
        <v>177</v>
      </c>
      <c r="AG35" s="48" t="n">
        <f aca="false">AG34</f>
        <v>794</v>
      </c>
      <c r="AH35" s="48" t="n">
        <f aca="false">Z35</f>
        <v>174</v>
      </c>
      <c r="AI35" s="51" t="n">
        <f aca="false">AI34</f>
        <v>794</v>
      </c>
      <c r="AJ35" s="11"/>
      <c r="AK35" s="52" t="n">
        <f aca="false">H35+S35+AB35</f>
        <v>0</v>
      </c>
      <c r="AL35" s="53" t="n">
        <f aca="false">AL34</f>
        <v>-747</v>
      </c>
    </row>
    <row r="36" customFormat="false" ht="12.75" hidden="false" customHeight="false" outlineLevel="0" collapsed="false">
      <c r="A36" s="35" t="n">
        <f aca="false">A35+1</f>
        <v>36490</v>
      </c>
      <c r="B36" s="12" t="n">
        <v>1204</v>
      </c>
      <c r="C36" s="36" t="n">
        <v>1050</v>
      </c>
      <c r="D36" s="3" t="n">
        <f aca="false">F36+Q36+Z36+I36</f>
        <v>1050</v>
      </c>
      <c r="E36" s="37" t="n">
        <f aca="false">ROUND(F36/0.962,0)</f>
        <v>131</v>
      </c>
      <c r="F36" s="38" t="n">
        <v>126</v>
      </c>
      <c r="G36" s="39" t="n">
        <f aca="false">ROUND(H36/0.984,0)</f>
        <v>0</v>
      </c>
      <c r="H36" s="39" t="n">
        <v>0</v>
      </c>
      <c r="I36" s="40" t="n">
        <v>374</v>
      </c>
      <c r="J36" s="41" t="n">
        <f aca="false">ROUND(K36/0.984,0)</f>
        <v>0</v>
      </c>
      <c r="K36" s="41" t="n">
        <v>0</v>
      </c>
      <c r="L36" s="39" t="n">
        <f aca="false">E36+G36+J36</f>
        <v>131</v>
      </c>
      <c r="M36" s="39" t="n">
        <f aca="false">F36+H36+K36</f>
        <v>126</v>
      </c>
      <c r="N36" s="42" t="n">
        <f aca="false">N35</f>
        <v>2000</v>
      </c>
      <c r="O36" s="15"/>
      <c r="P36" s="43" t="n">
        <f aca="false">ROUND(Q36/0.9691,0)</f>
        <v>413</v>
      </c>
      <c r="Q36" s="44" t="n">
        <v>400</v>
      </c>
      <c r="R36" s="44" t="n">
        <f aca="false">ROUND(S36/0.99,0)</f>
        <v>0</v>
      </c>
      <c r="S36" s="44" t="n">
        <v>0</v>
      </c>
      <c r="T36" s="44" t="n">
        <f aca="false">Q36+S36</f>
        <v>400</v>
      </c>
      <c r="U36" s="46" t="n">
        <f aca="false">U35</f>
        <v>400</v>
      </c>
      <c r="V36" s="15"/>
      <c r="W36" s="47" t="n">
        <f aca="false">ROUND(X36/0.983,0)</f>
        <v>158</v>
      </c>
      <c r="X36" s="48" t="n">
        <f aca="false">ROUND(Y36/0.99,0)</f>
        <v>155</v>
      </c>
      <c r="Y36" s="48" t="n">
        <f aca="false">ROUND(Z36/0.9825,0)</f>
        <v>153</v>
      </c>
      <c r="Z36" s="49" t="n">
        <v>150</v>
      </c>
      <c r="AA36" s="48" t="n">
        <f aca="false">ROUND(AB36/0.9905,0)</f>
        <v>0</v>
      </c>
      <c r="AB36" s="50" t="n">
        <v>0</v>
      </c>
      <c r="AC36" s="48" t="n">
        <f aca="false">W36+AA36</f>
        <v>158</v>
      </c>
      <c r="AD36" s="48" t="n">
        <f aca="false">X36+AB36</f>
        <v>155</v>
      </c>
      <c r="AE36" s="48" t="n">
        <f aca="false">AE35</f>
        <v>802</v>
      </c>
      <c r="AF36" s="48" t="n">
        <f aca="false">Y36</f>
        <v>153</v>
      </c>
      <c r="AG36" s="48" t="n">
        <f aca="false">AG35</f>
        <v>794</v>
      </c>
      <c r="AH36" s="48" t="n">
        <f aca="false">Z36</f>
        <v>150</v>
      </c>
      <c r="AI36" s="51" t="n">
        <f aca="false">AI35</f>
        <v>794</v>
      </c>
      <c r="AJ36" s="11"/>
      <c r="AK36" s="52" t="n">
        <f aca="false">H36+S36+AB36</f>
        <v>0</v>
      </c>
      <c r="AL36" s="53" t="n">
        <f aca="false">AL35</f>
        <v>-747</v>
      </c>
    </row>
    <row r="37" customFormat="false" ht="12.75" hidden="false" customHeight="false" outlineLevel="0" collapsed="false">
      <c r="A37" s="35" t="n">
        <f aca="false">A36+1</f>
        <v>36491</v>
      </c>
      <c r="B37" s="12" t="n">
        <v>1204</v>
      </c>
      <c r="C37" s="36" t="n">
        <v>1107</v>
      </c>
      <c r="D37" s="3" t="n">
        <f aca="false">F37+Q37+Z37+I37</f>
        <v>1107</v>
      </c>
      <c r="E37" s="37" t="n">
        <f aca="false">ROUND(F37/0.962,0)</f>
        <v>131</v>
      </c>
      <c r="F37" s="38" t="n">
        <v>126</v>
      </c>
      <c r="G37" s="39" t="n">
        <f aca="false">ROUND(H37/0.984,0)</f>
        <v>0</v>
      </c>
      <c r="H37" s="39" t="n">
        <v>0</v>
      </c>
      <c r="I37" s="40" t="n">
        <v>374</v>
      </c>
      <c r="J37" s="41" t="n">
        <f aca="false">ROUND(K37/0.984,0)</f>
        <v>0</v>
      </c>
      <c r="K37" s="41" t="n">
        <v>0</v>
      </c>
      <c r="L37" s="39" t="n">
        <f aca="false">E37+G37+J37</f>
        <v>131</v>
      </c>
      <c r="M37" s="39" t="n">
        <f aca="false">F37+H37+K37</f>
        <v>126</v>
      </c>
      <c r="N37" s="42" t="n">
        <f aca="false">N36</f>
        <v>2000</v>
      </c>
      <c r="O37" s="15"/>
      <c r="P37" s="43" t="n">
        <f aca="false">ROUND(Q37/0.9691,0)</f>
        <v>413</v>
      </c>
      <c r="Q37" s="44" t="n">
        <v>400</v>
      </c>
      <c r="R37" s="44" t="n">
        <f aca="false">ROUND(S37/0.99,0)</f>
        <v>0</v>
      </c>
      <c r="S37" s="44" t="n">
        <v>0</v>
      </c>
      <c r="T37" s="44" t="n">
        <f aca="false">Q37+S37</f>
        <v>400</v>
      </c>
      <c r="U37" s="46" t="n">
        <f aca="false">U36</f>
        <v>400</v>
      </c>
      <c r="V37" s="15"/>
      <c r="W37" s="47" t="n">
        <f aca="false">ROUND(X37/0.983,0)</f>
        <v>217</v>
      </c>
      <c r="X37" s="48" t="n">
        <f aca="false">ROUND(Y37/0.99,0)</f>
        <v>213</v>
      </c>
      <c r="Y37" s="48" t="n">
        <f aca="false">ROUND(Z37/0.9825,0)</f>
        <v>211</v>
      </c>
      <c r="Z37" s="49" t="n">
        <v>207</v>
      </c>
      <c r="AA37" s="48" t="n">
        <f aca="false">ROUND(AB37/0.9905,0)</f>
        <v>0</v>
      </c>
      <c r="AB37" s="50" t="n">
        <v>0</v>
      </c>
      <c r="AC37" s="48" t="n">
        <f aca="false">W37+AA37</f>
        <v>217</v>
      </c>
      <c r="AD37" s="48" t="n">
        <f aca="false">X37+AB37</f>
        <v>213</v>
      </c>
      <c r="AE37" s="48" t="n">
        <f aca="false">AE36</f>
        <v>802</v>
      </c>
      <c r="AF37" s="48" t="n">
        <f aca="false">Y37</f>
        <v>211</v>
      </c>
      <c r="AG37" s="48" t="n">
        <f aca="false">AG36</f>
        <v>794</v>
      </c>
      <c r="AH37" s="48" t="n">
        <f aca="false">Z37</f>
        <v>207</v>
      </c>
      <c r="AI37" s="51" t="n">
        <f aca="false">AI36</f>
        <v>794</v>
      </c>
      <c r="AJ37" s="11"/>
      <c r="AK37" s="52" t="n">
        <f aca="false">H37+S37+AB37</f>
        <v>0</v>
      </c>
      <c r="AL37" s="53" t="n">
        <f aca="false">AL36</f>
        <v>-747</v>
      </c>
    </row>
    <row r="38" customFormat="false" ht="12.75" hidden="false" customHeight="false" outlineLevel="0" collapsed="false">
      <c r="A38" s="35" t="n">
        <f aca="false">A37+1</f>
        <v>36492</v>
      </c>
      <c r="B38" s="12" t="n">
        <v>1257</v>
      </c>
      <c r="C38" s="36" t="n">
        <v>1250</v>
      </c>
      <c r="D38" s="3" t="n">
        <f aca="false">F38+Q38+Z38+I38</f>
        <v>1250</v>
      </c>
      <c r="E38" s="37" t="n">
        <f aca="false">ROUND(F38/0.962,0)</f>
        <v>131</v>
      </c>
      <c r="F38" s="38" t="n">
        <v>126</v>
      </c>
      <c r="G38" s="39" t="n">
        <f aca="false">ROUND(H38/0.984,0)</f>
        <v>0</v>
      </c>
      <c r="H38" s="39" t="n">
        <v>0</v>
      </c>
      <c r="I38" s="40" t="n">
        <v>374</v>
      </c>
      <c r="J38" s="41" t="n">
        <f aca="false">ROUND(K38/0.984,0)</f>
        <v>0</v>
      </c>
      <c r="K38" s="41" t="n">
        <v>0</v>
      </c>
      <c r="L38" s="39" t="n">
        <f aca="false">E38+G38+J38</f>
        <v>131</v>
      </c>
      <c r="M38" s="39" t="n">
        <f aca="false">F38+H38+K38</f>
        <v>126</v>
      </c>
      <c r="N38" s="42" t="n">
        <f aca="false">N37</f>
        <v>2000</v>
      </c>
      <c r="O38" s="15"/>
      <c r="P38" s="43" t="n">
        <f aca="false">ROUND(Q38/0.9691,0)</f>
        <v>413</v>
      </c>
      <c r="Q38" s="44" t="n">
        <v>400</v>
      </c>
      <c r="R38" s="44" t="n">
        <f aca="false">ROUND(S38/0.99,0)</f>
        <v>0</v>
      </c>
      <c r="S38" s="44" t="n">
        <v>0</v>
      </c>
      <c r="T38" s="44" t="n">
        <f aca="false">Q38+S38</f>
        <v>400</v>
      </c>
      <c r="U38" s="46" t="n">
        <f aca="false">U37</f>
        <v>400</v>
      </c>
      <c r="V38" s="15"/>
      <c r="W38" s="47" t="n">
        <f aca="false">ROUND(X38/0.983,0)</f>
        <v>366</v>
      </c>
      <c r="X38" s="48" t="n">
        <f aca="false">ROUND(Y38/0.99,0)</f>
        <v>360</v>
      </c>
      <c r="Y38" s="48" t="n">
        <f aca="false">ROUND(Z38/0.9825,0)</f>
        <v>356</v>
      </c>
      <c r="Z38" s="49" t="n">
        <v>350</v>
      </c>
      <c r="AA38" s="48" t="n">
        <f aca="false">ROUND(AB38/0.9905,0)</f>
        <v>0</v>
      </c>
      <c r="AB38" s="50" t="n">
        <v>0</v>
      </c>
      <c r="AC38" s="48" t="n">
        <f aca="false">W38+AA38</f>
        <v>366</v>
      </c>
      <c r="AD38" s="48" t="n">
        <f aca="false">X38+AB38</f>
        <v>360</v>
      </c>
      <c r="AE38" s="48" t="n">
        <f aca="false">AE37</f>
        <v>802</v>
      </c>
      <c r="AF38" s="48" t="n">
        <f aca="false">Y38</f>
        <v>356</v>
      </c>
      <c r="AG38" s="48" t="n">
        <f aca="false">AG37</f>
        <v>794</v>
      </c>
      <c r="AH38" s="48" t="n">
        <f aca="false">Z38</f>
        <v>350</v>
      </c>
      <c r="AI38" s="51" t="n">
        <f aca="false">AI37</f>
        <v>794</v>
      </c>
      <c r="AJ38" s="11"/>
      <c r="AK38" s="52" t="n">
        <f aca="false">H38+S38+AB38</f>
        <v>0</v>
      </c>
      <c r="AL38" s="53" t="n">
        <f aca="false">AL37</f>
        <v>-747</v>
      </c>
    </row>
    <row r="39" customFormat="false" ht="12.75" hidden="false" customHeight="false" outlineLevel="0" collapsed="false">
      <c r="A39" s="35" t="n">
        <f aca="false">A38+1</f>
        <v>36493</v>
      </c>
      <c r="B39" s="12" t="n">
        <v>1346</v>
      </c>
      <c r="C39" s="36" t="n">
        <v>1446</v>
      </c>
      <c r="D39" s="3" t="n">
        <f aca="false">F39+Q39+Z39+I39</f>
        <v>1446</v>
      </c>
      <c r="E39" s="37" t="n">
        <f aca="false">ROUND(F39/0.962,0)</f>
        <v>131</v>
      </c>
      <c r="F39" s="38" t="n">
        <v>126</v>
      </c>
      <c r="G39" s="39" t="n">
        <f aca="false">ROUND(H39/0.984,0)</f>
        <v>0</v>
      </c>
      <c r="H39" s="39" t="n">
        <v>0</v>
      </c>
      <c r="I39" s="40" t="n">
        <v>374</v>
      </c>
      <c r="J39" s="41" t="n">
        <f aca="false">ROUND(K39/0.984,0)</f>
        <v>0</v>
      </c>
      <c r="K39" s="41" t="n">
        <v>0</v>
      </c>
      <c r="L39" s="39" t="n">
        <f aca="false">E39+G39+J39</f>
        <v>131</v>
      </c>
      <c r="M39" s="39" t="n">
        <f aca="false">F39+H39+K39</f>
        <v>126</v>
      </c>
      <c r="N39" s="42" t="n">
        <f aca="false">N38</f>
        <v>2000</v>
      </c>
      <c r="O39" s="15"/>
      <c r="P39" s="43" t="n">
        <f aca="false">ROUND(Q39/0.9691,0)</f>
        <v>413</v>
      </c>
      <c r="Q39" s="44" t="n">
        <v>400</v>
      </c>
      <c r="R39" s="44" t="n">
        <f aca="false">ROUND(S39/0.99,0)</f>
        <v>0</v>
      </c>
      <c r="S39" s="44" t="n">
        <v>0</v>
      </c>
      <c r="T39" s="44" t="n">
        <f aca="false">Q39+S39</f>
        <v>400</v>
      </c>
      <c r="U39" s="46" t="n">
        <f aca="false">U38</f>
        <v>400</v>
      </c>
      <c r="V39" s="15"/>
      <c r="W39" s="47" t="n">
        <f aca="false">ROUND(X39/0.983,0)</f>
        <v>572</v>
      </c>
      <c r="X39" s="48" t="n">
        <f aca="false">ROUND(Y39/0.99,0)</f>
        <v>562</v>
      </c>
      <c r="Y39" s="48" t="n">
        <f aca="false">ROUND(Z39/0.9825,0)</f>
        <v>556</v>
      </c>
      <c r="Z39" s="49" t="n">
        <v>546</v>
      </c>
      <c r="AA39" s="48" t="n">
        <f aca="false">ROUND(AB39/0.9905,0)</f>
        <v>0</v>
      </c>
      <c r="AB39" s="50" t="n">
        <v>0</v>
      </c>
      <c r="AC39" s="48" t="n">
        <f aca="false">W39+AA39</f>
        <v>572</v>
      </c>
      <c r="AD39" s="48" t="n">
        <f aca="false">X39+AB39</f>
        <v>562</v>
      </c>
      <c r="AE39" s="48" t="n">
        <f aca="false">AE38</f>
        <v>802</v>
      </c>
      <c r="AF39" s="48" t="n">
        <f aca="false">Y39</f>
        <v>556</v>
      </c>
      <c r="AG39" s="48" t="n">
        <f aca="false">AG38</f>
        <v>794</v>
      </c>
      <c r="AH39" s="48" t="n">
        <f aca="false">Z39</f>
        <v>546</v>
      </c>
      <c r="AI39" s="51" t="n">
        <f aca="false">AI38</f>
        <v>794</v>
      </c>
      <c r="AJ39" s="11"/>
      <c r="AK39" s="52" t="n">
        <f aca="false">H39+S39+AB39</f>
        <v>0</v>
      </c>
      <c r="AL39" s="53" t="n">
        <f aca="false">AL38</f>
        <v>-747</v>
      </c>
    </row>
    <row r="40" customFormat="false" ht="12.75" hidden="false" customHeight="false" outlineLevel="0" collapsed="false">
      <c r="A40" s="35" t="n">
        <f aca="false">A39+1</f>
        <v>36494</v>
      </c>
      <c r="B40" s="12" t="n">
        <v>1346</v>
      </c>
      <c r="C40" s="54" t="n">
        <v>1504</v>
      </c>
      <c r="D40" s="3" t="n">
        <f aca="false">F40+Q40+Z40+I40</f>
        <v>1504</v>
      </c>
      <c r="E40" s="37" t="n">
        <f aca="false">ROUND(F40/0.962,0)</f>
        <v>131</v>
      </c>
      <c r="F40" s="38" t="n">
        <v>126</v>
      </c>
      <c r="G40" s="39" t="n">
        <f aca="false">ROUND(H40/0.984,0)</f>
        <v>0</v>
      </c>
      <c r="H40" s="39" t="n">
        <v>0</v>
      </c>
      <c r="I40" s="40" t="n">
        <f aca="false">374+393</f>
        <v>767</v>
      </c>
      <c r="J40" s="41" t="n">
        <f aca="false">ROUND(K40/0.984,0)</f>
        <v>0</v>
      </c>
      <c r="K40" s="41" t="n">
        <v>0</v>
      </c>
      <c r="L40" s="39" t="n">
        <f aca="false">E40+G40+J40</f>
        <v>131</v>
      </c>
      <c r="M40" s="39" t="n">
        <f aca="false">F40+H40+K40</f>
        <v>126</v>
      </c>
      <c r="N40" s="42" t="n">
        <f aca="false">N39</f>
        <v>2000</v>
      </c>
      <c r="O40" s="15"/>
      <c r="P40" s="43" t="n">
        <f aca="false">ROUND(Q40/0.9691,0)</f>
        <v>413</v>
      </c>
      <c r="Q40" s="44" t="n">
        <v>400</v>
      </c>
      <c r="R40" s="44" t="n">
        <f aca="false">ROUND(S40/0.99,0)</f>
        <v>0</v>
      </c>
      <c r="S40" s="44" t="n">
        <v>0</v>
      </c>
      <c r="T40" s="44" t="n">
        <f aca="false">Q40+S40</f>
        <v>400</v>
      </c>
      <c r="U40" s="46" t="n">
        <f aca="false">U39</f>
        <v>400</v>
      </c>
      <c r="V40" s="15"/>
      <c r="W40" s="47" t="n">
        <f aca="false">ROUND(X40/0.983,0)</f>
        <v>221</v>
      </c>
      <c r="X40" s="48" t="n">
        <f aca="false">ROUND(Y40/0.99,0)</f>
        <v>217</v>
      </c>
      <c r="Y40" s="48" t="n">
        <f aca="false">ROUND(Z40/0.9825,0)</f>
        <v>215</v>
      </c>
      <c r="Z40" s="49" t="n">
        <v>211</v>
      </c>
      <c r="AA40" s="48" t="n">
        <f aca="false">ROUND(AB40/0.9905,0)</f>
        <v>0</v>
      </c>
      <c r="AB40" s="50" t="n">
        <v>0</v>
      </c>
      <c r="AC40" s="48" t="n">
        <f aca="false">W40+AA40</f>
        <v>221</v>
      </c>
      <c r="AD40" s="48" t="n">
        <f aca="false">X40+AB40</f>
        <v>217</v>
      </c>
      <c r="AE40" s="48" t="n">
        <f aca="false">AE39</f>
        <v>802</v>
      </c>
      <c r="AF40" s="48" t="n">
        <f aca="false">Y40</f>
        <v>215</v>
      </c>
      <c r="AG40" s="48" t="n">
        <f aca="false">AG39</f>
        <v>794</v>
      </c>
      <c r="AH40" s="48" t="n">
        <f aca="false">Z40</f>
        <v>211</v>
      </c>
      <c r="AI40" s="51" t="n">
        <f aca="false">AI39</f>
        <v>794</v>
      </c>
      <c r="AJ40" s="11"/>
      <c r="AK40" s="52" t="n">
        <f aca="false">H40+S40+AB40</f>
        <v>0</v>
      </c>
      <c r="AL40" s="53" t="n">
        <f aca="false">AL39</f>
        <v>-747</v>
      </c>
    </row>
    <row r="41" customFormat="false" ht="12.75" hidden="false" customHeight="false" outlineLevel="0" collapsed="false">
      <c r="A41" s="35"/>
      <c r="B41" s="12" t="n">
        <v>0</v>
      </c>
      <c r="C41" s="36" t="n">
        <v>0</v>
      </c>
      <c r="D41" s="3" t="n">
        <f aca="false">F41+Q41+Z41+I41</f>
        <v>0</v>
      </c>
      <c r="E41" s="37" t="n">
        <f aca="false">ROUND(F41/0.962,0)</f>
        <v>0</v>
      </c>
      <c r="F41" s="38" t="n">
        <v>0</v>
      </c>
      <c r="G41" s="39" t="n">
        <f aca="false">ROUND(H41/0.984,0)</f>
        <v>0</v>
      </c>
      <c r="H41" s="39" t="n">
        <v>0</v>
      </c>
      <c r="I41" s="40" t="n">
        <v>0</v>
      </c>
      <c r="J41" s="41" t="n">
        <f aca="false">ROUND(K41/0.984,0)</f>
        <v>0</v>
      </c>
      <c r="K41" s="41" t="n">
        <v>0</v>
      </c>
      <c r="L41" s="39" t="n">
        <f aca="false">E41+G41+J41</f>
        <v>0</v>
      </c>
      <c r="M41" s="39" t="n">
        <f aca="false">F41+H41+K41</f>
        <v>0</v>
      </c>
      <c r="N41" s="42" t="n">
        <f aca="false">N40</f>
        <v>2000</v>
      </c>
      <c r="O41" s="15"/>
      <c r="P41" s="43" t="n">
        <f aca="false">ROUND(Q41/0.9691,0)</f>
        <v>0</v>
      </c>
      <c r="Q41" s="44" t="n">
        <v>0</v>
      </c>
      <c r="R41" s="44" t="n">
        <f aca="false">ROUND(S41/0.99,0)</f>
        <v>0</v>
      </c>
      <c r="S41" s="44" t="n">
        <v>0</v>
      </c>
      <c r="T41" s="44" t="n">
        <f aca="false">Q41+S41</f>
        <v>0</v>
      </c>
      <c r="U41" s="46" t="n">
        <f aca="false">U40</f>
        <v>400</v>
      </c>
      <c r="V41" s="15"/>
      <c r="W41" s="47" t="n">
        <f aca="false">ROUND(X41/0.983,0)</f>
        <v>0</v>
      </c>
      <c r="X41" s="48" t="n">
        <f aca="false">ROUND(Y41/0.99,0)</f>
        <v>0</v>
      </c>
      <c r="Y41" s="48" t="n">
        <f aca="false">ROUND(Z41/0.9825,0)</f>
        <v>0</v>
      </c>
      <c r="Z41" s="49" t="n">
        <v>0</v>
      </c>
      <c r="AA41" s="48" t="n">
        <f aca="false">ROUND(AB41/0.9905,0)</f>
        <v>0</v>
      </c>
      <c r="AB41" s="50" t="n">
        <v>0</v>
      </c>
      <c r="AC41" s="48" t="n">
        <f aca="false">W41+AA41</f>
        <v>0</v>
      </c>
      <c r="AD41" s="48" t="n">
        <f aca="false">X41+AB41</f>
        <v>0</v>
      </c>
      <c r="AE41" s="48" t="n">
        <f aca="false">AE40</f>
        <v>802</v>
      </c>
      <c r="AF41" s="48" t="n">
        <f aca="false">Y41</f>
        <v>0</v>
      </c>
      <c r="AG41" s="48" t="n">
        <f aca="false">AG40</f>
        <v>794</v>
      </c>
      <c r="AH41" s="48" t="n">
        <f aca="false">Z41</f>
        <v>0</v>
      </c>
      <c r="AI41" s="51" t="n">
        <f aca="false">AI40</f>
        <v>794</v>
      </c>
      <c r="AJ41" s="11"/>
      <c r="AK41" s="52" t="n">
        <f aca="false">H41+S41+AB41</f>
        <v>0</v>
      </c>
      <c r="AL41" s="53" t="n">
        <f aca="false">AL40</f>
        <v>-747</v>
      </c>
    </row>
    <row r="42" customFormat="false" ht="12.75" hidden="false" customHeight="false" outlineLevel="0" collapsed="false">
      <c r="A42" s="11"/>
      <c r="B42" s="12"/>
      <c r="E42" s="12"/>
      <c r="N42" s="14"/>
      <c r="O42" s="15"/>
      <c r="P42" s="12"/>
      <c r="U42" s="14"/>
      <c r="V42" s="15"/>
      <c r="W42" s="12"/>
      <c r="AI42" s="14"/>
      <c r="AJ42" s="11"/>
      <c r="AK42" s="17"/>
      <c r="AL42" s="14"/>
    </row>
    <row r="43" customFormat="false" ht="12.75" hidden="false" customHeight="false" outlineLevel="0" collapsed="false">
      <c r="A43" s="56" t="s">
        <v>10</v>
      </c>
      <c r="B43" s="57" t="n">
        <f aca="false">SUM(B11:B42)</f>
        <v>38585</v>
      </c>
      <c r="C43" s="58" t="n">
        <f aca="false">SUM(C11:C42)</f>
        <v>31935</v>
      </c>
      <c r="D43" s="59" t="n">
        <f aca="false">SUM(D11:D42)</f>
        <v>31935</v>
      </c>
      <c r="E43" s="57"/>
      <c r="F43" s="58" t="n">
        <f aca="false">SUM(F11:F42)</f>
        <v>3780</v>
      </c>
      <c r="G43" s="58"/>
      <c r="H43" s="58" t="n">
        <f aca="false">SUM(H11:H42)</f>
        <v>0</v>
      </c>
      <c r="I43" s="58" t="n">
        <f aca="false">SUM(I11:I42)</f>
        <v>11613</v>
      </c>
      <c r="J43" s="58"/>
      <c r="K43" s="58" t="n">
        <f aca="false">SUM(K11:K42)</f>
        <v>0</v>
      </c>
      <c r="L43" s="58" t="n">
        <f aca="false">SUM(L11:L42)</f>
        <v>3930</v>
      </c>
      <c r="M43" s="58" t="n">
        <f aca="false">SUM(M11:M42)</f>
        <v>3780</v>
      </c>
      <c r="N43" s="59" t="n">
        <f aca="false">SUM(N11:N42)</f>
        <v>62000</v>
      </c>
      <c r="O43" s="61"/>
      <c r="P43" s="57"/>
      <c r="Q43" s="58" t="n">
        <f aca="false">SUM(Q11:Q42)</f>
        <v>11108</v>
      </c>
      <c r="R43" s="58"/>
      <c r="S43" s="58" t="n">
        <f aca="false">SUM(S11:S42)</f>
        <v>0</v>
      </c>
      <c r="T43" s="58" t="n">
        <f aca="false">SUM(T11:T42)</f>
        <v>11108</v>
      </c>
      <c r="U43" s="59" t="n">
        <f aca="false">SUM(U11:U42)</f>
        <v>12400</v>
      </c>
      <c r="V43" s="61"/>
      <c r="W43" s="57" t="n">
        <f aca="false">SUM(W11:W42)</f>
        <v>5683</v>
      </c>
      <c r="X43" s="58" t="n">
        <f aca="false">SUM(X11:X42)</f>
        <v>5586</v>
      </c>
      <c r="Y43" s="58" t="n">
        <f aca="false">SUM(Y11:Y42)</f>
        <v>5531</v>
      </c>
      <c r="Z43" s="58" t="n">
        <f aca="false">SUM(Z11:Z42)</f>
        <v>5434</v>
      </c>
      <c r="AA43" s="58"/>
      <c r="AB43" s="58" t="n">
        <f aca="false">SUM(AB11:AB42)</f>
        <v>0</v>
      </c>
      <c r="AC43" s="58" t="n">
        <f aca="false">SUM(AC11:AC42)</f>
        <v>5683</v>
      </c>
      <c r="AD43" s="58" t="n">
        <f aca="false">SUM(AD11:AD42)</f>
        <v>5586</v>
      </c>
      <c r="AE43" s="58" t="n">
        <f aca="false">SUM(AE11:AE42)</f>
        <v>24862</v>
      </c>
      <c r="AF43" s="58" t="n">
        <f aca="false">SUM(AF11:AF42)</f>
        <v>5531</v>
      </c>
      <c r="AG43" s="58" t="n">
        <f aca="false">SUM(AG11:AG42)</f>
        <v>24614</v>
      </c>
      <c r="AH43" s="58" t="n">
        <f aca="false">SUM(AH11:AH41)</f>
        <v>5434</v>
      </c>
      <c r="AI43" s="59" t="n">
        <f aca="false">SUM(AI11:AI41)</f>
        <v>24614</v>
      </c>
      <c r="AJ43" s="56"/>
      <c r="AK43" s="62" t="n">
        <f aca="false">SUM(AK11:AK42)</f>
        <v>0</v>
      </c>
      <c r="AL43" s="59" t="n">
        <f aca="false">SUM(AL11:AL42)</f>
        <v>-23157</v>
      </c>
    </row>
    <row r="44" customFormat="false" ht="12.75" hidden="false" customHeight="false" outlineLevel="0" collapsed="false">
      <c r="G44" s="16" t="s">
        <v>33</v>
      </c>
      <c r="H44" s="63" t="n">
        <f aca="false">H43*0.9787</f>
        <v>0</v>
      </c>
      <c r="I44" s="63"/>
      <c r="R44" s="16" t="s">
        <v>33</v>
      </c>
      <c r="S44" s="63" t="n">
        <f aca="false">S43*0.9787</f>
        <v>0</v>
      </c>
      <c r="AA44" s="16" t="s">
        <v>33</v>
      </c>
      <c r="AB44" s="63" t="n">
        <f aca="false">AB43*0.9787</f>
        <v>0</v>
      </c>
    </row>
    <row r="45" customFormat="false" ht="13.5" hidden="false" customHeight="false" outlineLevel="0" collapsed="false"/>
    <row r="46" customFormat="false" ht="13.5" hidden="false" customHeight="false" outlineLevel="0" collapsed="false">
      <c r="C46" s="65" t="s">
        <v>34</v>
      </c>
      <c r="D46" s="66"/>
      <c r="E46" s="66"/>
      <c r="F46" s="67" t="n">
        <v>36465</v>
      </c>
      <c r="G46" s="68" t="n">
        <v>36494</v>
      </c>
    </row>
    <row r="47" customFormat="false" ht="12.75" hidden="false" customHeight="false" outlineLevel="0" collapsed="false">
      <c r="C47" s="69"/>
      <c r="G47" s="70"/>
    </row>
    <row r="48" customFormat="false" ht="12.75" hidden="false" customHeight="false" outlineLevel="0" collapsed="false">
      <c r="C48" s="71"/>
      <c r="D48" s="16"/>
      <c r="E48" s="16" t="s">
        <v>35</v>
      </c>
      <c r="F48" s="63" t="n">
        <v>73299</v>
      </c>
      <c r="G48" s="72" t="n">
        <f aca="false">(F48+H44)-I43</f>
        <v>61686</v>
      </c>
    </row>
    <row r="49" customFormat="false" ht="12.75" hidden="false" customHeight="false" outlineLevel="0" collapsed="false">
      <c r="C49" s="69"/>
      <c r="G49" s="70"/>
    </row>
    <row r="50" customFormat="false" ht="12.75" hidden="false" customHeight="false" outlineLevel="0" collapsed="false">
      <c r="C50" s="71"/>
      <c r="D50" s="16"/>
      <c r="E50" s="16" t="s">
        <v>36</v>
      </c>
      <c r="F50" s="63" t="n">
        <v>38824</v>
      </c>
      <c r="G50" s="72" t="n">
        <f aca="false">F50+(S44+AB44)</f>
        <v>38824</v>
      </c>
    </row>
    <row r="51" customFormat="false" ht="13.5" hidden="false" customHeight="false" outlineLevel="0" collapsed="false">
      <c r="C51" s="71"/>
      <c r="D51" s="16"/>
      <c r="E51" s="16"/>
      <c r="F51" s="73"/>
      <c r="G51" s="74"/>
    </row>
    <row r="52" customFormat="false" ht="13.5" hidden="false" customHeight="false" outlineLevel="0" collapsed="false">
      <c r="C52" s="75"/>
      <c r="D52" s="76"/>
      <c r="E52" s="77" t="s">
        <v>37</v>
      </c>
      <c r="F52" s="78" t="n">
        <f aca="false">SUM(F48:F51)</f>
        <v>112123</v>
      </c>
      <c r="G52" s="79" t="n">
        <f aca="false">SUM(G48:G51)</f>
        <v>100510</v>
      </c>
    </row>
    <row r="53" customFormat="false" ht="13.5" hidden="false" customHeight="false" outlineLevel="0" collapsed="false">
      <c r="E53" s="16" t="s">
        <v>54</v>
      </c>
      <c r="F53" s="1" t="n">
        <v>100911</v>
      </c>
    </row>
    <row r="55" customFormat="false" ht="12.75" hidden="false" customHeight="false" outlineLevel="0" collapsed="false">
      <c r="C55" s="1" t="s">
        <v>50</v>
      </c>
      <c r="F55" s="1" t="n">
        <f aca="false">G52-F53</f>
        <v>-401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9" topLeftCell="BM26" activePane="bottomLeft" state="frozen"/>
      <selection pane="topLeft" activeCell="A1" activeCellId="0" sqref="A1"/>
      <selection pane="bottomLeft" activeCell="K42" activeCellId="0" sqref="K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1" width="9.99"/>
    <col collapsed="false" customWidth="true" hidden="false" outlineLevel="0" max="3" min="3" style="1" width="9.7"/>
    <col collapsed="false" customWidth="true" hidden="false" outlineLevel="0" max="4" min="4" style="1" width="10.28"/>
    <col collapsed="false" customWidth="true" hidden="false" outlineLevel="0" max="5" min="5" style="1" width="7.85"/>
    <col collapsed="false" customWidth="true" hidden="false" outlineLevel="0" max="6" min="6" style="1" width="10.71"/>
    <col collapsed="false" customWidth="true" hidden="false" outlineLevel="0" max="7" min="7" style="1" width="11.85"/>
    <col collapsed="false" customWidth="true" hidden="false" outlineLevel="0" max="8" min="8" style="1" width="8.99"/>
    <col collapsed="false" customWidth="true" hidden="false" outlineLevel="0" max="9" min="9" style="1" width="9.99"/>
    <col collapsed="false" customWidth="true" hidden="false" outlineLevel="0" max="10" min="10" style="1" width="8.99"/>
    <col collapsed="false" customWidth="true" hidden="false" outlineLevel="0" max="11" min="11" style="1" width="9.85"/>
    <col collapsed="false" customWidth="true" hidden="false" outlineLevel="0" max="12" min="12" style="1" width="9.56"/>
    <col collapsed="false" customWidth="true" hidden="false" outlineLevel="0" max="13" min="13" style="1" width="9.7"/>
    <col collapsed="false" customWidth="true" hidden="false" outlineLevel="0" max="14" min="14" style="1" width="10.13"/>
    <col collapsed="false" customWidth="true" hidden="false" outlineLevel="0" max="15" min="15" style="1" width="0.99"/>
    <col collapsed="false" customWidth="true" hidden="false" outlineLevel="0" max="21" min="16" style="1" width="7.85"/>
    <col collapsed="false" customWidth="true" hidden="false" outlineLevel="0" max="22" min="22" style="1" width="0.85"/>
    <col collapsed="false" customWidth="true" hidden="false" outlineLevel="0" max="23" min="23" style="1" width="9.99"/>
    <col collapsed="false" customWidth="true" hidden="false" outlineLevel="0" max="26" min="24" style="1" width="10.13"/>
    <col collapsed="false" customWidth="true" hidden="false" outlineLevel="0" max="28" min="27" style="1" width="7.85"/>
    <col collapsed="false" customWidth="true" hidden="false" outlineLevel="0" max="29" min="29" style="1" width="9.7"/>
    <col collapsed="false" customWidth="true" hidden="false" outlineLevel="0" max="30" min="30" style="1" width="9.14"/>
    <col collapsed="false" customWidth="true" hidden="false" outlineLevel="0" max="32" min="31" style="1" width="10.13"/>
    <col collapsed="false" customWidth="true" hidden="false" outlineLevel="0" max="33" min="33" style="1" width="10.41"/>
    <col collapsed="false" customWidth="true" hidden="false" outlineLevel="0" max="34" min="34" style="1" width="10.71"/>
    <col collapsed="false" customWidth="true" hidden="false" outlineLevel="0" max="35" min="35" style="1" width="10.13"/>
    <col collapsed="false" customWidth="true" hidden="false" outlineLevel="0" max="36" min="36" style="0" width="1.28"/>
    <col collapsed="false" customWidth="true" hidden="false" outlineLevel="0" max="38" min="38" style="1" width="10.71"/>
  </cols>
  <sheetData>
    <row r="1" customFormat="false" ht="15.75" hidden="false" customHeight="false" outlineLevel="0" collapsed="false">
      <c r="A1" s="2" t="n">
        <v>36434</v>
      </c>
      <c r="B1" s="3" t="s">
        <v>0</v>
      </c>
    </row>
    <row r="4" customFormat="false" ht="12.75" hidden="false" customHeight="false" outlineLevel="0" collapsed="false">
      <c r="A4" s="4"/>
      <c r="B4" s="5" t="s">
        <v>1</v>
      </c>
      <c r="C4" s="6"/>
      <c r="D4" s="6"/>
      <c r="E4" s="5" t="s">
        <v>2</v>
      </c>
      <c r="F4" s="6"/>
      <c r="G4" s="6"/>
      <c r="H4" s="6"/>
      <c r="I4" s="6"/>
      <c r="J4" s="6"/>
      <c r="K4" s="6"/>
      <c r="L4" s="6"/>
      <c r="M4" s="6"/>
      <c r="N4" s="7"/>
      <c r="O4" s="8"/>
      <c r="P4" s="5" t="s">
        <v>3</v>
      </c>
      <c r="Q4" s="6"/>
      <c r="R4" s="6"/>
      <c r="S4" s="6"/>
      <c r="T4" s="6"/>
      <c r="U4" s="7"/>
      <c r="V4" s="8"/>
      <c r="W4" s="5" t="s">
        <v>4</v>
      </c>
      <c r="X4" s="9"/>
      <c r="Y4" s="9"/>
      <c r="Z4" s="6"/>
      <c r="AA4" s="6"/>
      <c r="AB4" s="6"/>
      <c r="AC4" s="6"/>
      <c r="AD4" s="6"/>
      <c r="AE4" s="6"/>
      <c r="AF4" s="6"/>
      <c r="AG4" s="6"/>
      <c r="AH4" s="6"/>
      <c r="AI4" s="7"/>
      <c r="AJ4" s="4"/>
      <c r="AK4" s="10" t="s">
        <v>5</v>
      </c>
      <c r="AL4" s="7"/>
    </row>
    <row r="5" customFormat="false" ht="12.75" hidden="false" customHeight="false" outlineLevel="0" collapsed="false">
      <c r="A5" s="11"/>
      <c r="B5" s="12"/>
      <c r="E5" s="12" t="s">
        <v>55</v>
      </c>
      <c r="G5" s="13" t="n">
        <v>36464</v>
      </c>
      <c r="H5" s="1" t="s">
        <v>7</v>
      </c>
      <c r="J5" s="1" t="n">
        <v>1284</v>
      </c>
      <c r="N5" s="14"/>
      <c r="O5" s="15"/>
      <c r="P5" s="12" t="s">
        <v>56</v>
      </c>
      <c r="R5" s="13" t="n">
        <v>36464</v>
      </c>
      <c r="T5" s="16" t="s">
        <v>7</v>
      </c>
      <c r="U5" s="14" t="n">
        <v>282</v>
      </c>
      <c r="V5" s="15"/>
      <c r="W5" s="12" t="s">
        <v>57</v>
      </c>
      <c r="AE5" s="13" t="n">
        <v>36464</v>
      </c>
      <c r="AI5" s="14"/>
      <c r="AJ5" s="11"/>
      <c r="AK5" s="17"/>
      <c r="AL5" s="14"/>
    </row>
    <row r="6" customFormat="false" ht="12.75" hidden="false" customHeight="false" outlineLevel="0" collapsed="false">
      <c r="A6" s="11"/>
      <c r="B6" s="12"/>
      <c r="E6" s="12"/>
      <c r="N6" s="14"/>
      <c r="O6" s="15"/>
      <c r="P6" s="12"/>
      <c r="U6" s="14"/>
      <c r="V6" s="15"/>
      <c r="W6" s="18" t="s">
        <v>7</v>
      </c>
      <c r="X6" s="1" t="n">
        <v>579</v>
      </c>
      <c r="Z6" s="16" t="s">
        <v>7</v>
      </c>
      <c r="AA6" s="1" t="n">
        <v>573</v>
      </c>
      <c r="AC6" s="16" t="s">
        <v>7</v>
      </c>
      <c r="AD6" s="19" t="n">
        <v>573</v>
      </c>
      <c r="AI6" s="14"/>
      <c r="AJ6" s="11"/>
      <c r="AK6" s="17"/>
      <c r="AL6" s="14"/>
    </row>
    <row r="7" customFormat="false" ht="12.75" hidden="false" customHeight="false" outlineLevel="0" collapsed="false">
      <c r="A7" s="20"/>
      <c r="B7" s="21"/>
      <c r="C7" s="19"/>
      <c r="D7" s="22" t="s">
        <v>10</v>
      </c>
      <c r="E7" s="12"/>
      <c r="F7" s="19"/>
      <c r="G7" s="19"/>
      <c r="H7" s="19" t="s">
        <v>11</v>
      </c>
      <c r="I7" s="19" t="s">
        <v>12</v>
      </c>
      <c r="J7" s="19"/>
      <c r="K7" s="19" t="s">
        <v>11</v>
      </c>
      <c r="L7" s="19" t="s">
        <v>10</v>
      </c>
      <c r="M7" s="19"/>
      <c r="N7" s="23"/>
      <c r="O7" s="24"/>
      <c r="P7" s="12"/>
      <c r="Q7" s="19"/>
      <c r="R7" s="19"/>
      <c r="S7" s="19"/>
      <c r="T7" s="19"/>
      <c r="U7" s="23"/>
      <c r="V7" s="24"/>
      <c r="W7" s="12"/>
      <c r="X7" s="19" t="s">
        <v>11</v>
      </c>
      <c r="Y7" s="19" t="s">
        <v>11</v>
      </c>
      <c r="Z7" s="19"/>
      <c r="AA7" s="19"/>
      <c r="AB7" s="19"/>
      <c r="AC7" s="19" t="s">
        <v>10</v>
      </c>
      <c r="AD7" s="19" t="s">
        <v>13</v>
      </c>
      <c r="AE7" s="19" t="s">
        <v>13</v>
      </c>
      <c r="AF7" s="19" t="s">
        <v>14</v>
      </c>
      <c r="AG7" s="19" t="s">
        <v>14</v>
      </c>
      <c r="AH7" s="19" t="s">
        <v>2</v>
      </c>
      <c r="AI7" s="23" t="s">
        <v>2</v>
      </c>
      <c r="AJ7" s="20"/>
      <c r="AK7" s="25"/>
      <c r="AL7" s="23"/>
    </row>
    <row r="8" customFormat="false" ht="12.75" hidden="false" customHeight="false" outlineLevel="0" collapsed="false">
      <c r="A8" s="20"/>
      <c r="B8" s="21"/>
      <c r="C8" s="19"/>
      <c r="D8" s="22" t="s">
        <v>11</v>
      </c>
      <c r="E8" s="21" t="s">
        <v>16</v>
      </c>
      <c r="F8" s="19" t="s">
        <v>11</v>
      </c>
      <c r="G8" s="19" t="s">
        <v>16</v>
      </c>
      <c r="H8" s="19" t="s">
        <v>17</v>
      </c>
      <c r="I8" s="19" t="s">
        <v>17</v>
      </c>
      <c r="J8" s="19" t="s">
        <v>16</v>
      </c>
      <c r="K8" s="19" t="s">
        <v>18</v>
      </c>
      <c r="L8" s="19" t="s">
        <v>16</v>
      </c>
      <c r="M8" s="19" t="s">
        <v>19</v>
      </c>
      <c r="N8" s="23" t="s">
        <v>19</v>
      </c>
      <c r="O8" s="24"/>
      <c r="P8" s="21" t="s">
        <v>16</v>
      </c>
      <c r="Q8" s="19" t="s">
        <v>11</v>
      </c>
      <c r="R8" s="19" t="s">
        <v>16</v>
      </c>
      <c r="S8" s="19" t="s">
        <v>11</v>
      </c>
      <c r="T8" s="19" t="s">
        <v>19</v>
      </c>
      <c r="U8" s="23" t="s">
        <v>19</v>
      </c>
      <c r="V8" s="24"/>
      <c r="W8" s="21" t="s">
        <v>16</v>
      </c>
      <c r="X8" s="19" t="s">
        <v>20</v>
      </c>
      <c r="Y8" s="19" t="s">
        <v>20</v>
      </c>
      <c r="Z8" s="19" t="s">
        <v>11</v>
      </c>
      <c r="AA8" s="19" t="s">
        <v>16</v>
      </c>
      <c r="AB8" s="19" t="s">
        <v>11</v>
      </c>
      <c r="AC8" s="19" t="s">
        <v>16</v>
      </c>
      <c r="AD8" s="19" t="s">
        <v>19</v>
      </c>
      <c r="AE8" s="19" t="s">
        <v>19</v>
      </c>
      <c r="AF8" s="19" t="s">
        <v>19</v>
      </c>
      <c r="AG8" s="19" t="s">
        <v>19</v>
      </c>
      <c r="AH8" s="19" t="s">
        <v>19</v>
      </c>
      <c r="AI8" s="19" t="s">
        <v>19</v>
      </c>
      <c r="AJ8" s="20"/>
      <c r="AK8" s="25" t="s">
        <v>21</v>
      </c>
      <c r="AL8" s="23" t="s">
        <v>21</v>
      </c>
    </row>
    <row r="9" customFormat="false" ht="12.75" hidden="false" customHeight="false" outlineLevel="0" collapsed="false">
      <c r="A9" s="26" t="s">
        <v>22</v>
      </c>
      <c r="B9" s="27" t="s">
        <v>23</v>
      </c>
      <c r="C9" s="28" t="s">
        <v>24</v>
      </c>
      <c r="D9" s="29" t="s">
        <v>17</v>
      </c>
      <c r="E9" s="27" t="s">
        <v>25</v>
      </c>
      <c r="F9" s="28" t="s">
        <v>17</v>
      </c>
      <c r="G9" s="28" t="s">
        <v>25</v>
      </c>
      <c r="H9" s="28" t="s">
        <v>26</v>
      </c>
      <c r="I9" s="28" t="s">
        <v>27</v>
      </c>
      <c r="J9" s="28" t="s">
        <v>25</v>
      </c>
      <c r="K9" s="28" t="s">
        <v>26</v>
      </c>
      <c r="L9" s="28" t="s">
        <v>25</v>
      </c>
      <c r="M9" s="28" t="s">
        <v>28</v>
      </c>
      <c r="N9" s="30" t="s">
        <v>29</v>
      </c>
      <c r="O9" s="24"/>
      <c r="P9" s="27" t="s">
        <v>30</v>
      </c>
      <c r="Q9" s="28" t="s">
        <v>17</v>
      </c>
      <c r="R9" s="28" t="s">
        <v>30</v>
      </c>
      <c r="S9" s="28" t="s">
        <v>31</v>
      </c>
      <c r="T9" s="28" t="s">
        <v>28</v>
      </c>
      <c r="U9" s="30" t="s">
        <v>29</v>
      </c>
      <c r="V9" s="24"/>
      <c r="W9" s="27" t="s">
        <v>32</v>
      </c>
      <c r="X9" s="28" t="s">
        <v>14</v>
      </c>
      <c r="Y9" s="28" t="s">
        <v>2</v>
      </c>
      <c r="Z9" s="28" t="s">
        <v>17</v>
      </c>
      <c r="AA9" s="28" t="s">
        <v>32</v>
      </c>
      <c r="AB9" s="28" t="s">
        <v>31</v>
      </c>
      <c r="AC9" s="28" t="s">
        <v>32</v>
      </c>
      <c r="AD9" s="28" t="s">
        <v>28</v>
      </c>
      <c r="AE9" s="28" t="s">
        <v>29</v>
      </c>
      <c r="AF9" s="28" t="s">
        <v>28</v>
      </c>
      <c r="AG9" s="28" t="s">
        <v>29</v>
      </c>
      <c r="AH9" s="28" t="s">
        <v>28</v>
      </c>
      <c r="AI9" s="28" t="s">
        <v>29</v>
      </c>
      <c r="AJ9" s="20"/>
      <c r="AK9" s="31" t="s">
        <v>28</v>
      </c>
      <c r="AL9" s="30" t="s">
        <v>29</v>
      </c>
    </row>
    <row r="10" customFormat="false" ht="12.75" hidden="false" customHeight="false" outlineLevel="0" collapsed="false">
      <c r="A10" s="32"/>
      <c r="B10" s="33"/>
      <c r="C10" s="6"/>
      <c r="D10" s="3"/>
      <c r="E10" s="33"/>
      <c r="F10" s="6"/>
      <c r="G10" s="6"/>
      <c r="H10" s="6"/>
      <c r="I10" s="6"/>
      <c r="J10" s="6"/>
      <c r="K10" s="6"/>
      <c r="L10" s="6"/>
      <c r="M10" s="6"/>
      <c r="N10" s="7"/>
      <c r="O10" s="15"/>
      <c r="P10" s="12"/>
      <c r="U10" s="14"/>
      <c r="V10" s="15"/>
      <c r="W10" s="12"/>
      <c r="AI10" s="14"/>
      <c r="AJ10" s="32"/>
      <c r="AK10" s="34"/>
      <c r="AL10" s="14"/>
    </row>
    <row r="11" customFormat="false" ht="12.75" hidden="false" customHeight="false" outlineLevel="0" collapsed="false">
      <c r="A11" s="35" t="n">
        <v>36434</v>
      </c>
      <c r="B11" s="12" t="n">
        <v>615</v>
      </c>
      <c r="C11" s="36" t="n">
        <v>615</v>
      </c>
      <c r="D11" s="3" t="n">
        <f aca="false">F11+Q11+Z11</f>
        <v>615</v>
      </c>
      <c r="E11" s="37" t="n">
        <f aca="false">ROUND(F11/0.962,0)</f>
        <v>639</v>
      </c>
      <c r="F11" s="38" t="n">
        <f aca="false">B11+0</f>
        <v>615</v>
      </c>
      <c r="G11" s="39" t="n">
        <f aca="false">ROUND(H11/0.984,0)</f>
        <v>381</v>
      </c>
      <c r="H11" s="39" t="n">
        <v>375</v>
      </c>
      <c r="I11" s="40" t="n">
        <v>0</v>
      </c>
      <c r="J11" s="41" t="n">
        <f aca="false">ROUND(K11/0.984,0)</f>
        <v>0</v>
      </c>
      <c r="K11" s="41" t="n">
        <v>0</v>
      </c>
      <c r="L11" s="39" t="n">
        <f aca="false">E11+G11+J11</f>
        <v>1020</v>
      </c>
      <c r="M11" s="39" t="n">
        <f aca="false">F11+H11+K11</f>
        <v>990</v>
      </c>
      <c r="N11" s="42" t="n">
        <v>1284</v>
      </c>
      <c r="O11" s="15"/>
      <c r="P11" s="43" t="n">
        <f aca="false">ROUND(Q11/0.9737,0)</f>
        <v>0</v>
      </c>
      <c r="Q11" s="44" t="n">
        <v>0</v>
      </c>
      <c r="R11" s="44" t="n">
        <f aca="false">ROUND(S11/0.99,0)</f>
        <v>0</v>
      </c>
      <c r="S11" s="44" t="n">
        <v>0</v>
      </c>
      <c r="T11" s="44" t="n">
        <f aca="false">Q11+S11</f>
        <v>0</v>
      </c>
      <c r="U11" s="46" t="n">
        <v>282</v>
      </c>
      <c r="V11" s="15"/>
      <c r="W11" s="47" t="n">
        <f aca="false">ROUND(X11/0.983,0)</f>
        <v>0</v>
      </c>
      <c r="X11" s="48" t="n">
        <f aca="false">ROUND(Y11/0.99,0)</f>
        <v>0</v>
      </c>
      <c r="Y11" s="48" t="n">
        <f aca="false">ROUND(Z11/0.9825,0)</f>
        <v>0</v>
      </c>
      <c r="Z11" s="49" t="n">
        <v>0</v>
      </c>
      <c r="AA11" s="48" t="n">
        <f aca="false">ROUND(AB11/0.9905,0)</f>
        <v>0</v>
      </c>
      <c r="AB11" s="50" t="n">
        <v>0</v>
      </c>
      <c r="AC11" s="48" t="n">
        <f aca="false">W11+AA11</f>
        <v>0</v>
      </c>
      <c r="AD11" s="48" t="n">
        <f aca="false">X11+AB11</f>
        <v>0</v>
      </c>
      <c r="AE11" s="48" t="n">
        <v>579</v>
      </c>
      <c r="AF11" s="48" t="n">
        <f aca="false">Y11</f>
        <v>0</v>
      </c>
      <c r="AG11" s="48" t="n">
        <v>573</v>
      </c>
      <c r="AH11" s="48" t="n">
        <f aca="false">Z11</f>
        <v>0</v>
      </c>
      <c r="AI11" s="51" t="n">
        <v>573</v>
      </c>
      <c r="AJ11" s="11"/>
      <c r="AK11" s="52" t="n">
        <f aca="false">H11+S11+AB11</f>
        <v>375</v>
      </c>
      <c r="AL11" s="53" t="n">
        <v>1131</v>
      </c>
    </row>
    <row r="12" customFormat="false" ht="12.75" hidden="false" customHeight="false" outlineLevel="0" collapsed="false">
      <c r="A12" s="35" t="n">
        <f aca="false">A11+1</f>
        <v>36435</v>
      </c>
      <c r="B12" s="12" t="n">
        <v>618</v>
      </c>
      <c r="C12" s="36" t="n">
        <v>724</v>
      </c>
      <c r="D12" s="3" t="n">
        <f aca="false">F12+Q12+Z12</f>
        <v>724</v>
      </c>
      <c r="E12" s="37" t="n">
        <f aca="false">ROUND(F12/0.962,0)</f>
        <v>753</v>
      </c>
      <c r="F12" s="38" t="n">
        <v>724</v>
      </c>
      <c r="G12" s="39" t="n">
        <f aca="false">ROUND(H12/0.984,0)</f>
        <v>267</v>
      </c>
      <c r="H12" s="39" t="n">
        <v>263</v>
      </c>
      <c r="I12" s="40" t="n">
        <v>0</v>
      </c>
      <c r="J12" s="41" t="n">
        <f aca="false">ROUND(K12/0.984,0)</f>
        <v>0</v>
      </c>
      <c r="K12" s="41" t="n">
        <v>0</v>
      </c>
      <c r="L12" s="39" t="n">
        <f aca="false">E12+G12+J12</f>
        <v>1020</v>
      </c>
      <c r="M12" s="39" t="n">
        <f aca="false">F12+H12+K12</f>
        <v>987</v>
      </c>
      <c r="N12" s="42" t="n">
        <f aca="false">N11</f>
        <v>1284</v>
      </c>
      <c r="O12" s="15"/>
      <c r="P12" s="43" t="n">
        <f aca="false">ROUND(Q12/0.9737,0)</f>
        <v>0</v>
      </c>
      <c r="Q12" s="44" t="n">
        <v>0</v>
      </c>
      <c r="R12" s="44" t="n">
        <f aca="false">ROUND(S12/0.99,0)</f>
        <v>0</v>
      </c>
      <c r="S12" s="44" t="n">
        <v>0</v>
      </c>
      <c r="T12" s="44" t="n">
        <f aca="false">Q12+S12</f>
        <v>0</v>
      </c>
      <c r="U12" s="46" t="n">
        <f aca="false">U11</f>
        <v>282</v>
      </c>
      <c r="V12" s="15"/>
      <c r="W12" s="47" t="n">
        <f aca="false">ROUND(X12/0.983,0)</f>
        <v>0</v>
      </c>
      <c r="X12" s="48" t="n">
        <f aca="false">ROUND(Y12/0.99,0)</f>
        <v>0</v>
      </c>
      <c r="Y12" s="48" t="n">
        <f aca="false">ROUND(Z12/0.9825,0)</f>
        <v>0</v>
      </c>
      <c r="Z12" s="49" t="n">
        <v>0</v>
      </c>
      <c r="AA12" s="48" t="n">
        <f aca="false">ROUND(AB12/0.9905,0)</f>
        <v>0</v>
      </c>
      <c r="AB12" s="50" t="n">
        <v>0</v>
      </c>
      <c r="AC12" s="48" t="n">
        <f aca="false">W12+AA12</f>
        <v>0</v>
      </c>
      <c r="AD12" s="48" t="n">
        <f aca="false">X12+AB12</f>
        <v>0</v>
      </c>
      <c r="AE12" s="48" t="n">
        <f aca="false">AE11</f>
        <v>579</v>
      </c>
      <c r="AF12" s="48" t="n">
        <f aca="false">Y12</f>
        <v>0</v>
      </c>
      <c r="AG12" s="48" t="n">
        <f aca="false">AG11</f>
        <v>573</v>
      </c>
      <c r="AH12" s="48" t="n">
        <f aca="false">Z12</f>
        <v>0</v>
      </c>
      <c r="AI12" s="51" t="n">
        <f aca="false">AI11</f>
        <v>573</v>
      </c>
      <c r="AJ12" s="11"/>
      <c r="AK12" s="52" t="n">
        <f aca="false">H12+S12+AB12</f>
        <v>263</v>
      </c>
      <c r="AL12" s="53" t="n">
        <f aca="false">AL11</f>
        <v>1131</v>
      </c>
    </row>
    <row r="13" customFormat="false" ht="12.75" hidden="false" customHeight="false" outlineLevel="0" collapsed="false">
      <c r="A13" s="35" t="n">
        <f aca="false">A12+1</f>
        <v>36436</v>
      </c>
      <c r="B13" s="12" t="n">
        <v>702</v>
      </c>
      <c r="C13" s="36" t="n">
        <v>926</v>
      </c>
      <c r="D13" s="3" t="n">
        <f aca="false">F13+Q13+Z13</f>
        <v>926</v>
      </c>
      <c r="E13" s="37" t="n">
        <f aca="false">ROUND(F13/0.962,0)</f>
        <v>963</v>
      </c>
      <c r="F13" s="38" t="n">
        <v>926</v>
      </c>
      <c r="G13" s="39" t="n">
        <f aca="false">ROUND(H13/0.984,0)</f>
        <v>57</v>
      </c>
      <c r="H13" s="39" t="n">
        <v>56</v>
      </c>
      <c r="I13" s="40" t="n">
        <v>0</v>
      </c>
      <c r="J13" s="41" t="n">
        <f aca="false">ROUND(K13/0.984,0)</f>
        <v>0</v>
      </c>
      <c r="K13" s="41" t="n">
        <v>0</v>
      </c>
      <c r="L13" s="39" t="n">
        <f aca="false">E13+G13+J13</f>
        <v>1020</v>
      </c>
      <c r="M13" s="39" t="n">
        <f aca="false">F13+H13+K13</f>
        <v>982</v>
      </c>
      <c r="N13" s="42" t="n">
        <f aca="false">N12</f>
        <v>1284</v>
      </c>
      <c r="O13" s="15"/>
      <c r="P13" s="43" t="n">
        <f aca="false">ROUND(Q13/0.9737,0)</f>
        <v>0</v>
      </c>
      <c r="Q13" s="44" t="n">
        <v>0</v>
      </c>
      <c r="R13" s="44" t="n">
        <f aca="false">ROUND(S13/0.99,0)</f>
        <v>0</v>
      </c>
      <c r="S13" s="44" t="n">
        <v>0</v>
      </c>
      <c r="T13" s="44" t="n">
        <f aca="false">Q13+S13</f>
        <v>0</v>
      </c>
      <c r="U13" s="46" t="n">
        <f aca="false">U12</f>
        <v>282</v>
      </c>
      <c r="V13" s="15"/>
      <c r="W13" s="47" t="n">
        <f aca="false">ROUND(X13/0.983,0)</f>
        <v>0</v>
      </c>
      <c r="X13" s="48" t="n">
        <f aca="false">ROUND(Y13/0.99,0)</f>
        <v>0</v>
      </c>
      <c r="Y13" s="48" t="n">
        <f aca="false">ROUND(Z13/0.9825,0)</f>
        <v>0</v>
      </c>
      <c r="Z13" s="49" t="n">
        <v>0</v>
      </c>
      <c r="AA13" s="48" t="n">
        <f aca="false">ROUND(AB13/0.9905,0)</f>
        <v>0</v>
      </c>
      <c r="AB13" s="50" t="n">
        <v>0</v>
      </c>
      <c r="AC13" s="48" t="n">
        <f aca="false">W13+AA13</f>
        <v>0</v>
      </c>
      <c r="AD13" s="48" t="n">
        <f aca="false">X13+AB13</f>
        <v>0</v>
      </c>
      <c r="AE13" s="48" t="n">
        <f aca="false">AE12</f>
        <v>579</v>
      </c>
      <c r="AF13" s="48" t="n">
        <f aca="false">Y13</f>
        <v>0</v>
      </c>
      <c r="AG13" s="48" t="n">
        <f aca="false">AG12</f>
        <v>573</v>
      </c>
      <c r="AH13" s="48" t="n">
        <f aca="false">Z13</f>
        <v>0</v>
      </c>
      <c r="AI13" s="51" t="n">
        <f aca="false">AI12</f>
        <v>573</v>
      </c>
      <c r="AJ13" s="11"/>
      <c r="AK13" s="52" t="n">
        <f aca="false">H13+S13+AB13</f>
        <v>56</v>
      </c>
      <c r="AL13" s="53" t="n">
        <f aca="false">AL12</f>
        <v>1131</v>
      </c>
    </row>
    <row r="14" customFormat="false" ht="12.75" hidden="false" customHeight="false" outlineLevel="0" collapsed="false">
      <c r="A14" s="35" t="n">
        <f aca="false">A13+1</f>
        <v>36437</v>
      </c>
      <c r="B14" s="12" t="n">
        <v>815</v>
      </c>
      <c r="C14" s="36" t="n">
        <v>982</v>
      </c>
      <c r="D14" s="3" t="n">
        <f aca="false">F14+Q14+Z14</f>
        <v>982</v>
      </c>
      <c r="E14" s="37" t="n">
        <f aca="false">ROUND(F14/0.962,0)</f>
        <v>1021</v>
      </c>
      <c r="F14" s="38" t="n">
        <v>982</v>
      </c>
      <c r="G14" s="39" t="n">
        <f aca="false">ROUND(H14/0.984,0)</f>
        <v>0</v>
      </c>
      <c r="H14" s="39" t="n">
        <v>0</v>
      </c>
      <c r="I14" s="40" t="n">
        <v>0</v>
      </c>
      <c r="J14" s="41" t="n">
        <f aca="false">ROUND(K14/0.984,0)</f>
        <v>0</v>
      </c>
      <c r="K14" s="41" t="n">
        <v>0</v>
      </c>
      <c r="L14" s="39" t="n">
        <f aca="false">E14+G14+J14</f>
        <v>1021</v>
      </c>
      <c r="M14" s="39" t="n">
        <f aca="false">F14+H14+K14</f>
        <v>982</v>
      </c>
      <c r="N14" s="42" t="n">
        <f aca="false">N13</f>
        <v>1284</v>
      </c>
      <c r="O14" s="15"/>
      <c r="P14" s="43" t="n">
        <f aca="false">ROUND(Q14/0.9737,0)</f>
        <v>0</v>
      </c>
      <c r="Q14" s="44" t="n">
        <v>0</v>
      </c>
      <c r="R14" s="44" t="n">
        <f aca="false">ROUND(S14/0.99,0)</f>
        <v>0</v>
      </c>
      <c r="S14" s="44" t="n">
        <v>0</v>
      </c>
      <c r="T14" s="44" t="n">
        <f aca="false">Q14+S14</f>
        <v>0</v>
      </c>
      <c r="U14" s="46" t="n">
        <f aca="false">U13</f>
        <v>282</v>
      </c>
      <c r="V14" s="15"/>
      <c r="W14" s="47" t="n">
        <f aca="false">ROUND(X14/0.983,0)</f>
        <v>0</v>
      </c>
      <c r="X14" s="48" t="n">
        <f aca="false">ROUND(Y14/0.99,0)</f>
        <v>0</v>
      </c>
      <c r="Y14" s="48" t="n">
        <f aca="false">ROUND(Z14/0.9825,0)</f>
        <v>0</v>
      </c>
      <c r="Z14" s="49" t="n">
        <v>0</v>
      </c>
      <c r="AA14" s="48" t="n">
        <f aca="false">ROUND(AB14/0.9905,0)</f>
        <v>0</v>
      </c>
      <c r="AB14" s="50" t="n">
        <v>0</v>
      </c>
      <c r="AC14" s="48" t="n">
        <f aca="false">W14+AA14</f>
        <v>0</v>
      </c>
      <c r="AD14" s="48" t="n">
        <f aca="false">X14+AB14</f>
        <v>0</v>
      </c>
      <c r="AE14" s="48" t="n">
        <f aca="false">AE13</f>
        <v>579</v>
      </c>
      <c r="AF14" s="48" t="n">
        <f aca="false">Y14</f>
        <v>0</v>
      </c>
      <c r="AG14" s="48" t="n">
        <f aca="false">AG13</f>
        <v>573</v>
      </c>
      <c r="AH14" s="48" t="n">
        <f aca="false">Z14</f>
        <v>0</v>
      </c>
      <c r="AI14" s="51" t="n">
        <f aca="false">AI13</f>
        <v>573</v>
      </c>
      <c r="AJ14" s="11"/>
      <c r="AK14" s="52" t="n">
        <f aca="false">H14+S14+AB14</f>
        <v>0</v>
      </c>
      <c r="AL14" s="53" t="n">
        <f aca="false">AL13</f>
        <v>1131</v>
      </c>
    </row>
    <row r="15" customFormat="false" ht="12.75" hidden="false" customHeight="false" outlineLevel="0" collapsed="false">
      <c r="A15" s="35" t="n">
        <f aca="false">A14+1</f>
        <v>36438</v>
      </c>
      <c r="B15" s="12" t="n">
        <v>981</v>
      </c>
      <c r="C15" s="36" t="n">
        <v>1053</v>
      </c>
      <c r="D15" s="3" t="n">
        <f aca="false">F15+Q15+Z15</f>
        <v>1053</v>
      </c>
      <c r="E15" s="37" t="n">
        <f aca="false">ROUND(F15/0.962,0)</f>
        <v>1095</v>
      </c>
      <c r="F15" s="38" t="n">
        <v>1053</v>
      </c>
      <c r="G15" s="39" t="n">
        <f aca="false">ROUND(H15/0.984,0)</f>
        <v>233</v>
      </c>
      <c r="H15" s="39" t="n">
        <v>229</v>
      </c>
      <c r="I15" s="40" t="n">
        <v>0</v>
      </c>
      <c r="J15" s="41" t="n">
        <f aca="false">ROUND(K15/0.984,0)</f>
        <v>0</v>
      </c>
      <c r="K15" s="41" t="n">
        <v>0</v>
      </c>
      <c r="L15" s="39" t="n">
        <f aca="false">E15+G15+J15</f>
        <v>1328</v>
      </c>
      <c r="M15" s="39" t="n">
        <f aca="false">F15+H15+K15</f>
        <v>1282</v>
      </c>
      <c r="N15" s="42" t="n">
        <f aca="false">N14</f>
        <v>1284</v>
      </c>
      <c r="O15" s="15"/>
      <c r="P15" s="43" t="n">
        <f aca="false">ROUND(Q15/0.9737,0)</f>
        <v>0</v>
      </c>
      <c r="Q15" s="44" t="n">
        <v>0</v>
      </c>
      <c r="R15" s="44" t="n">
        <f aca="false">ROUND(S15/0.99,0)</f>
        <v>0</v>
      </c>
      <c r="S15" s="44" t="n">
        <v>0</v>
      </c>
      <c r="T15" s="44" t="n">
        <f aca="false">Q15+S15</f>
        <v>0</v>
      </c>
      <c r="U15" s="46" t="n">
        <f aca="false">U14</f>
        <v>282</v>
      </c>
      <c r="V15" s="15"/>
      <c r="W15" s="47" t="n">
        <f aca="false">ROUND(X15/0.983,0)</f>
        <v>0</v>
      </c>
      <c r="X15" s="48" t="n">
        <f aca="false">ROUND(Y15/0.99,0)</f>
        <v>0</v>
      </c>
      <c r="Y15" s="48" t="n">
        <f aca="false">ROUND(Z15/0.9825,0)</f>
        <v>0</v>
      </c>
      <c r="Z15" s="49" t="n">
        <v>0</v>
      </c>
      <c r="AA15" s="48" t="n">
        <f aca="false">ROUND(AB15/0.9905,0)</f>
        <v>0</v>
      </c>
      <c r="AB15" s="50" t="n">
        <v>0</v>
      </c>
      <c r="AC15" s="48" t="n">
        <f aca="false">W15+AA15</f>
        <v>0</v>
      </c>
      <c r="AD15" s="48" t="n">
        <f aca="false">X15+AB15</f>
        <v>0</v>
      </c>
      <c r="AE15" s="48" t="n">
        <f aca="false">AE14</f>
        <v>579</v>
      </c>
      <c r="AF15" s="48" t="n">
        <f aca="false">Y15</f>
        <v>0</v>
      </c>
      <c r="AG15" s="48" t="n">
        <f aca="false">AG14</f>
        <v>573</v>
      </c>
      <c r="AH15" s="48" t="n">
        <f aca="false">Z15</f>
        <v>0</v>
      </c>
      <c r="AI15" s="51" t="n">
        <f aca="false">AI14</f>
        <v>573</v>
      </c>
      <c r="AJ15" s="11"/>
      <c r="AK15" s="52" t="n">
        <f aca="false">H15+S15+AB15</f>
        <v>229</v>
      </c>
      <c r="AL15" s="53" t="n">
        <f aca="false">AL14</f>
        <v>1131</v>
      </c>
    </row>
    <row r="16" customFormat="false" ht="12.75" hidden="false" customHeight="false" outlineLevel="0" collapsed="false">
      <c r="A16" s="35" t="n">
        <f aca="false">A15+1</f>
        <v>36439</v>
      </c>
      <c r="B16" s="12" t="n">
        <v>981</v>
      </c>
      <c r="C16" s="36" t="n">
        <v>1122</v>
      </c>
      <c r="D16" s="3" t="n">
        <f aca="false">F16+Q16+Z16</f>
        <v>1122</v>
      </c>
      <c r="E16" s="37" t="n">
        <f aca="false">ROUND(F16/0.962,0)</f>
        <v>1166</v>
      </c>
      <c r="F16" s="38" t="n">
        <v>1122</v>
      </c>
      <c r="G16" s="39" t="n">
        <f aca="false">ROUND(H16/0.984,0)</f>
        <v>162</v>
      </c>
      <c r="H16" s="39" t="n">
        <v>159</v>
      </c>
      <c r="I16" s="40" t="n">
        <v>0</v>
      </c>
      <c r="J16" s="41" t="n">
        <f aca="false">ROUND(K16/0.984,0)</f>
        <v>0</v>
      </c>
      <c r="K16" s="41" t="n">
        <v>0</v>
      </c>
      <c r="L16" s="39" t="n">
        <f aca="false">E16+G16+J16</f>
        <v>1328</v>
      </c>
      <c r="M16" s="39" t="n">
        <f aca="false">F16+H16+K16</f>
        <v>1281</v>
      </c>
      <c r="N16" s="42" t="n">
        <f aca="false">N15</f>
        <v>1284</v>
      </c>
      <c r="O16" s="15"/>
      <c r="P16" s="43" t="n">
        <f aca="false">ROUND(Q16/0.9737,0)</f>
        <v>0</v>
      </c>
      <c r="Q16" s="44" t="n">
        <v>0</v>
      </c>
      <c r="R16" s="44" t="n">
        <f aca="false">ROUND(S16/0.99,0)</f>
        <v>0</v>
      </c>
      <c r="S16" s="44" t="n">
        <v>0</v>
      </c>
      <c r="T16" s="44" t="n">
        <f aca="false">Q16+S16</f>
        <v>0</v>
      </c>
      <c r="U16" s="46" t="n">
        <f aca="false">U15</f>
        <v>282</v>
      </c>
      <c r="V16" s="15"/>
      <c r="W16" s="47" t="n">
        <f aca="false">ROUND(X16/0.983,0)</f>
        <v>0</v>
      </c>
      <c r="X16" s="48" t="n">
        <f aca="false">ROUND(Y16/0.99,0)</f>
        <v>0</v>
      </c>
      <c r="Y16" s="48" t="n">
        <f aca="false">ROUND(Z16/0.9825,0)</f>
        <v>0</v>
      </c>
      <c r="Z16" s="49" t="n">
        <v>0</v>
      </c>
      <c r="AA16" s="48" t="n">
        <f aca="false">ROUND(AB16/0.9905,0)</f>
        <v>0</v>
      </c>
      <c r="AB16" s="50" t="n">
        <v>0</v>
      </c>
      <c r="AC16" s="48" t="n">
        <f aca="false">W16+AA16</f>
        <v>0</v>
      </c>
      <c r="AD16" s="48" t="n">
        <f aca="false">X16+AB16</f>
        <v>0</v>
      </c>
      <c r="AE16" s="48" t="n">
        <f aca="false">AE15</f>
        <v>579</v>
      </c>
      <c r="AF16" s="48" t="n">
        <f aca="false">Y16</f>
        <v>0</v>
      </c>
      <c r="AG16" s="48" t="n">
        <f aca="false">AG15</f>
        <v>573</v>
      </c>
      <c r="AH16" s="48" t="n">
        <f aca="false">Z16</f>
        <v>0</v>
      </c>
      <c r="AI16" s="51" t="n">
        <f aca="false">AI15</f>
        <v>573</v>
      </c>
      <c r="AJ16" s="11"/>
      <c r="AK16" s="52" t="n">
        <f aca="false">H16+S16+AB16</f>
        <v>159</v>
      </c>
      <c r="AL16" s="53" t="n">
        <f aca="false">AL15</f>
        <v>1131</v>
      </c>
    </row>
    <row r="17" customFormat="false" ht="12.75" hidden="false" customHeight="false" outlineLevel="0" collapsed="false">
      <c r="A17" s="35" t="n">
        <f aca="false">A16+1</f>
        <v>36440</v>
      </c>
      <c r="B17" s="12" t="n">
        <v>981</v>
      </c>
      <c r="C17" s="36" t="n">
        <v>980</v>
      </c>
      <c r="D17" s="3" t="n">
        <f aca="false">F17+Q17+Z17</f>
        <v>980</v>
      </c>
      <c r="E17" s="37" t="n">
        <f aca="false">ROUND(F17/0.962,0)</f>
        <v>1019</v>
      </c>
      <c r="F17" s="38" t="n">
        <v>980</v>
      </c>
      <c r="G17" s="39" t="n">
        <f aca="false">ROUND(H17/0.984,0)</f>
        <v>309</v>
      </c>
      <c r="H17" s="39" t="n">
        <v>304</v>
      </c>
      <c r="I17" s="40" t="n">
        <v>0</v>
      </c>
      <c r="J17" s="41" t="n">
        <f aca="false">ROUND(K17/0.984,0)</f>
        <v>0</v>
      </c>
      <c r="K17" s="41" t="n">
        <v>0</v>
      </c>
      <c r="L17" s="39" t="n">
        <f aca="false">E17+G17+J17</f>
        <v>1328</v>
      </c>
      <c r="M17" s="39" t="n">
        <f aca="false">F17+H17+K17</f>
        <v>1284</v>
      </c>
      <c r="N17" s="42" t="n">
        <f aca="false">N16</f>
        <v>1284</v>
      </c>
      <c r="O17" s="15"/>
      <c r="P17" s="43" t="n">
        <f aca="false">ROUND(Q17/0.9737,0)</f>
        <v>0</v>
      </c>
      <c r="Q17" s="44" t="n">
        <v>0</v>
      </c>
      <c r="R17" s="44" t="n">
        <f aca="false">ROUND(S17/0.99,0)</f>
        <v>0</v>
      </c>
      <c r="S17" s="44" t="n">
        <v>0</v>
      </c>
      <c r="T17" s="44" t="n">
        <f aca="false">Q17+S17</f>
        <v>0</v>
      </c>
      <c r="U17" s="46" t="n">
        <f aca="false">U16</f>
        <v>282</v>
      </c>
      <c r="V17" s="15"/>
      <c r="W17" s="47" t="n">
        <f aca="false">ROUND(X17/0.983,0)</f>
        <v>0</v>
      </c>
      <c r="X17" s="48" t="n">
        <f aca="false">ROUND(Y17/0.99,0)</f>
        <v>0</v>
      </c>
      <c r="Y17" s="48" t="n">
        <f aca="false">ROUND(Z17/0.9825,0)</f>
        <v>0</v>
      </c>
      <c r="Z17" s="49" t="n">
        <v>0</v>
      </c>
      <c r="AA17" s="48" t="n">
        <f aca="false">ROUND(AB17/0.9905,0)</f>
        <v>0</v>
      </c>
      <c r="AB17" s="50" t="n">
        <v>0</v>
      </c>
      <c r="AC17" s="48" t="n">
        <f aca="false">W17+AA17</f>
        <v>0</v>
      </c>
      <c r="AD17" s="48" t="n">
        <f aca="false">X17+AB17</f>
        <v>0</v>
      </c>
      <c r="AE17" s="48" t="n">
        <f aca="false">AE16</f>
        <v>579</v>
      </c>
      <c r="AF17" s="48" t="n">
        <f aca="false">Y17</f>
        <v>0</v>
      </c>
      <c r="AG17" s="48" t="n">
        <f aca="false">AG16</f>
        <v>573</v>
      </c>
      <c r="AH17" s="48" t="n">
        <f aca="false">Z17</f>
        <v>0</v>
      </c>
      <c r="AI17" s="51" t="n">
        <f aca="false">AI16</f>
        <v>573</v>
      </c>
      <c r="AJ17" s="11"/>
      <c r="AK17" s="52" t="n">
        <f aca="false">H17+S17+AB17</f>
        <v>304</v>
      </c>
      <c r="AL17" s="53" t="n">
        <f aca="false">AL16</f>
        <v>1131</v>
      </c>
    </row>
    <row r="18" customFormat="false" ht="12.75" hidden="false" customHeight="false" outlineLevel="0" collapsed="false">
      <c r="A18" s="35" t="n">
        <f aca="false">A17+1</f>
        <v>36441</v>
      </c>
      <c r="B18" s="12" t="n">
        <v>904</v>
      </c>
      <c r="C18" s="36" t="n">
        <v>753</v>
      </c>
      <c r="D18" s="3" t="n">
        <f aca="false">F18+Q18+Z18</f>
        <v>753</v>
      </c>
      <c r="E18" s="37" t="n">
        <f aca="false">ROUND(F18/0.962,0)</f>
        <v>783</v>
      </c>
      <c r="F18" s="38" t="n">
        <v>753</v>
      </c>
      <c r="G18" s="39" t="n">
        <f aca="false">ROUND(H18/0.984,0)</f>
        <v>545</v>
      </c>
      <c r="H18" s="39" t="n">
        <v>536</v>
      </c>
      <c r="I18" s="40" t="n">
        <v>0</v>
      </c>
      <c r="J18" s="41" t="n">
        <f aca="false">ROUND(K18/0.984,0)</f>
        <v>0</v>
      </c>
      <c r="K18" s="41" t="n">
        <v>0</v>
      </c>
      <c r="L18" s="39" t="n">
        <f aca="false">E18+G18+J18</f>
        <v>1328</v>
      </c>
      <c r="M18" s="39" t="n">
        <f aca="false">F18+H18+K18</f>
        <v>1289</v>
      </c>
      <c r="N18" s="42" t="n">
        <f aca="false">N17</f>
        <v>1284</v>
      </c>
      <c r="O18" s="15"/>
      <c r="P18" s="43" t="n">
        <f aca="false">ROUND(Q18/0.9737,0)</f>
        <v>0</v>
      </c>
      <c r="Q18" s="44" t="n">
        <v>0</v>
      </c>
      <c r="R18" s="44" t="n">
        <f aca="false">ROUND(S18/0.99,0)</f>
        <v>0</v>
      </c>
      <c r="S18" s="44" t="n">
        <v>0</v>
      </c>
      <c r="T18" s="44" t="n">
        <f aca="false">Q18+S18</f>
        <v>0</v>
      </c>
      <c r="U18" s="46" t="n">
        <f aca="false">U17</f>
        <v>282</v>
      </c>
      <c r="V18" s="15"/>
      <c r="W18" s="47" t="n">
        <f aca="false">ROUND(X18/0.983,0)</f>
        <v>0</v>
      </c>
      <c r="X18" s="48" t="n">
        <f aca="false">ROUND(Y18/0.99,0)</f>
        <v>0</v>
      </c>
      <c r="Y18" s="48" t="n">
        <f aca="false">ROUND(Z18/0.9825,0)</f>
        <v>0</v>
      </c>
      <c r="Z18" s="49" t="n">
        <v>0</v>
      </c>
      <c r="AA18" s="48" t="n">
        <f aca="false">ROUND(AB18/0.9905,0)</f>
        <v>0</v>
      </c>
      <c r="AB18" s="50" t="n">
        <v>0</v>
      </c>
      <c r="AC18" s="48" t="n">
        <f aca="false">W18+AA18</f>
        <v>0</v>
      </c>
      <c r="AD18" s="48" t="n">
        <f aca="false">X18+AB18</f>
        <v>0</v>
      </c>
      <c r="AE18" s="48" t="n">
        <f aca="false">AE17</f>
        <v>579</v>
      </c>
      <c r="AF18" s="48" t="n">
        <f aca="false">Y18</f>
        <v>0</v>
      </c>
      <c r="AG18" s="48" t="n">
        <f aca="false">AG17</f>
        <v>573</v>
      </c>
      <c r="AH18" s="48" t="n">
        <f aca="false">Z18</f>
        <v>0</v>
      </c>
      <c r="AI18" s="51" t="n">
        <f aca="false">AI17</f>
        <v>573</v>
      </c>
      <c r="AJ18" s="11"/>
      <c r="AK18" s="52" t="n">
        <f aca="false">H18+S18+AB18</f>
        <v>536</v>
      </c>
      <c r="AL18" s="53" t="n">
        <f aca="false">AL17</f>
        <v>1131</v>
      </c>
    </row>
    <row r="19" customFormat="false" ht="12.75" hidden="false" customHeight="false" outlineLevel="0" collapsed="false">
      <c r="A19" s="35" t="n">
        <f aca="false">A18+1</f>
        <v>36442</v>
      </c>
      <c r="B19" s="12" t="n">
        <v>844</v>
      </c>
      <c r="C19" s="36" t="n">
        <v>651</v>
      </c>
      <c r="D19" s="3" t="n">
        <f aca="false">F19+Q19+Z19</f>
        <v>651</v>
      </c>
      <c r="E19" s="37" t="n">
        <f aca="false">ROUND(F19/0.962,0)</f>
        <v>677</v>
      </c>
      <c r="F19" s="38" t="n">
        <v>651</v>
      </c>
      <c r="G19" s="39" t="n">
        <f aca="false">ROUND(H19/0.984,0)</f>
        <v>0</v>
      </c>
      <c r="H19" s="39" t="n">
        <v>0</v>
      </c>
      <c r="I19" s="40" t="n">
        <v>0</v>
      </c>
      <c r="J19" s="41" t="n">
        <f aca="false">ROUND(K19/0.984,0)</f>
        <v>651</v>
      </c>
      <c r="K19" s="41" t="n">
        <v>641</v>
      </c>
      <c r="L19" s="39" t="n">
        <f aca="false">E19+G19+J19</f>
        <v>1328</v>
      </c>
      <c r="M19" s="39" t="n">
        <f aca="false">F19+H19+K19</f>
        <v>1292</v>
      </c>
      <c r="N19" s="42" t="n">
        <f aca="false">N18</f>
        <v>1284</v>
      </c>
      <c r="O19" s="15"/>
      <c r="P19" s="43" t="n">
        <f aca="false">ROUND(Q19/0.9737,0)</f>
        <v>0</v>
      </c>
      <c r="Q19" s="44" t="n">
        <v>0</v>
      </c>
      <c r="R19" s="44" t="n">
        <f aca="false">ROUND(S19/0.99,0)</f>
        <v>0</v>
      </c>
      <c r="S19" s="44" t="n">
        <v>0</v>
      </c>
      <c r="T19" s="44" t="n">
        <f aca="false">Q19+S19</f>
        <v>0</v>
      </c>
      <c r="U19" s="46" t="n">
        <f aca="false">U18</f>
        <v>282</v>
      </c>
      <c r="V19" s="15"/>
      <c r="W19" s="47" t="n">
        <f aca="false">ROUND(X19/0.983,0)</f>
        <v>0</v>
      </c>
      <c r="X19" s="48" t="n">
        <f aca="false">ROUND(Y19/0.99,0)</f>
        <v>0</v>
      </c>
      <c r="Y19" s="48" t="n">
        <f aca="false">ROUND(Z19/0.9825,0)</f>
        <v>0</v>
      </c>
      <c r="Z19" s="49" t="n">
        <v>0</v>
      </c>
      <c r="AA19" s="48" t="n">
        <f aca="false">ROUND(AB19/0.9905,0)</f>
        <v>0</v>
      </c>
      <c r="AB19" s="50" t="n">
        <v>0</v>
      </c>
      <c r="AC19" s="48" t="n">
        <f aca="false">W19+AA19</f>
        <v>0</v>
      </c>
      <c r="AD19" s="48" t="n">
        <f aca="false">X19+AB19</f>
        <v>0</v>
      </c>
      <c r="AE19" s="48" t="n">
        <f aca="false">AE18</f>
        <v>579</v>
      </c>
      <c r="AF19" s="48" t="n">
        <f aca="false">Y19</f>
        <v>0</v>
      </c>
      <c r="AG19" s="48" t="n">
        <f aca="false">AG18</f>
        <v>573</v>
      </c>
      <c r="AH19" s="48" t="n">
        <f aca="false">Z19</f>
        <v>0</v>
      </c>
      <c r="AI19" s="51" t="n">
        <f aca="false">AI18</f>
        <v>573</v>
      </c>
      <c r="AJ19" s="11"/>
      <c r="AK19" s="52" t="n">
        <f aca="false">H19+S19+AB19</f>
        <v>0</v>
      </c>
      <c r="AL19" s="53" t="n">
        <f aca="false">AL18</f>
        <v>1131</v>
      </c>
    </row>
    <row r="20" customFormat="false" ht="12.75" hidden="false" customHeight="false" outlineLevel="0" collapsed="false">
      <c r="A20" s="35" t="n">
        <f aca="false">A19+1</f>
        <v>36443</v>
      </c>
      <c r="B20" s="12" t="n">
        <v>882</v>
      </c>
      <c r="C20" s="36" t="n">
        <v>823</v>
      </c>
      <c r="D20" s="3" t="n">
        <f aca="false">F20+Q20+Z20</f>
        <v>823</v>
      </c>
      <c r="E20" s="37" t="n">
        <f aca="false">ROUND(F20/0.962,0)</f>
        <v>856</v>
      </c>
      <c r="F20" s="38" t="n">
        <v>823</v>
      </c>
      <c r="G20" s="39" t="n">
        <f aca="false">ROUND(H20/0.984,0)</f>
        <v>0</v>
      </c>
      <c r="H20" s="39" t="n">
        <v>0</v>
      </c>
      <c r="I20" s="40" t="n">
        <v>0</v>
      </c>
      <c r="J20" s="41" t="n">
        <f aca="false">ROUND(K20/0.984,0)</f>
        <v>468</v>
      </c>
      <c r="K20" s="41" t="n">
        <v>461</v>
      </c>
      <c r="L20" s="39" t="n">
        <f aca="false">E20+G20+J20</f>
        <v>1324</v>
      </c>
      <c r="M20" s="39" t="n">
        <f aca="false">F20+H20+K20</f>
        <v>1284</v>
      </c>
      <c r="N20" s="42" t="n">
        <f aca="false">N19</f>
        <v>1284</v>
      </c>
      <c r="O20" s="15"/>
      <c r="P20" s="43" t="n">
        <f aca="false">ROUND(Q20/0.9737,0)</f>
        <v>0</v>
      </c>
      <c r="Q20" s="44" t="n">
        <v>0</v>
      </c>
      <c r="R20" s="44" t="n">
        <f aca="false">ROUND(S20/0.99,0)</f>
        <v>0</v>
      </c>
      <c r="S20" s="44" t="n">
        <v>0</v>
      </c>
      <c r="T20" s="44" t="n">
        <f aca="false">Q20+S20</f>
        <v>0</v>
      </c>
      <c r="U20" s="46" t="n">
        <f aca="false">U19</f>
        <v>282</v>
      </c>
      <c r="V20" s="15"/>
      <c r="W20" s="47" t="n">
        <f aca="false">ROUND(X20/0.983,0)</f>
        <v>0</v>
      </c>
      <c r="X20" s="48" t="n">
        <f aca="false">ROUND(Y20/0.99,0)</f>
        <v>0</v>
      </c>
      <c r="Y20" s="48" t="n">
        <f aca="false">ROUND(Z20/0.9825,0)</f>
        <v>0</v>
      </c>
      <c r="Z20" s="49" t="n">
        <v>0</v>
      </c>
      <c r="AA20" s="48" t="n">
        <f aca="false">ROUND(AB20/0.9905,0)</f>
        <v>0</v>
      </c>
      <c r="AB20" s="50" t="n">
        <v>0</v>
      </c>
      <c r="AC20" s="48" t="n">
        <f aca="false">W20+AA20</f>
        <v>0</v>
      </c>
      <c r="AD20" s="48" t="n">
        <f aca="false">X20+AB20</f>
        <v>0</v>
      </c>
      <c r="AE20" s="48" t="n">
        <f aca="false">AE19</f>
        <v>579</v>
      </c>
      <c r="AF20" s="48" t="n">
        <f aca="false">Y20</f>
        <v>0</v>
      </c>
      <c r="AG20" s="48" t="n">
        <f aca="false">AG19</f>
        <v>573</v>
      </c>
      <c r="AH20" s="48" t="n">
        <f aca="false">Z20</f>
        <v>0</v>
      </c>
      <c r="AI20" s="51" t="n">
        <f aca="false">AI19</f>
        <v>573</v>
      </c>
      <c r="AJ20" s="11"/>
      <c r="AK20" s="52" t="n">
        <f aca="false">H20+S20+AB20</f>
        <v>0</v>
      </c>
      <c r="AL20" s="53" t="n">
        <f aca="false">AL19</f>
        <v>1131</v>
      </c>
    </row>
    <row r="21" customFormat="false" ht="12.75" hidden="false" customHeight="false" outlineLevel="0" collapsed="false">
      <c r="A21" s="35" t="n">
        <f aca="false">A20+1</f>
        <v>36444</v>
      </c>
      <c r="B21" s="12" t="n">
        <v>981</v>
      </c>
      <c r="C21" s="36" t="n">
        <v>1045</v>
      </c>
      <c r="D21" s="3" t="n">
        <f aca="false">F21+Q21+Z21</f>
        <v>1045</v>
      </c>
      <c r="E21" s="37" t="n">
        <f aca="false">ROUND(F21/0.962,0)</f>
        <v>1086</v>
      </c>
      <c r="F21" s="38" t="n">
        <v>1045</v>
      </c>
      <c r="G21" s="39" t="n">
        <f aca="false">ROUND(H21/0.984,0)</f>
        <v>0</v>
      </c>
      <c r="H21" s="39" t="n">
        <v>0</v>
      </c>
      <c r="I21" s="40" t="n">
        <v>0</v>
      </c>
      <c r="J21" s="41" t="n">
        <f aca="false">ROUND(K21/0.984,0)</f>
        <v>242</v>
      </c>
      <c r="K21" s="41" t="n">
        <v>238</v>
      </c>
      <c r="L21" s="39" t="n">
        <f aca="false">E21+G21+J21</f>
        <v>1328</v>
      </c>
      <c r="M21" s="39" t="n">
        <f aca="false">F21+H21+K21</f>
        <v>1283</v>
      </c>
      <c r="N21" s="42" t="n">
        <f aca="false">N20</f>
        <v>1284</v>
      </c>
      <c r="O21" s="15"/>
      <c r="P21" s="43" t="n">
        <f aca="false">ROUND(Q21/0.9737,0)</f>
        <v>0</v>
      </c>
      <c r="Q21" s="44" t="n">
        <v>0</v>
      </c>
      <c r="R21" s="44" t="n">
        <f aca="false">ROUND(S21/0.99,0)</f>
        <v>0</v>
      </c>
      <c r="S21" s="44" t="n">
        <v>0</v>
      </c>
      <c r="T21" s="44" t="n">
        <f aca="false">Q21+S21</f>
        <v>0</v>
      </c>
      <c r="U21" s="46" t="n">
        <f aca="false">U20</f>
        <v>282</v>
      </c>
      <c r="V21" s="15"/>
      <c r="W21" s="47" t="n">
        <f aca="false">ROUND(X21/0.983,0)</f>
        <v>0</v>
      </c>
      <c r="X21" s="48" t="n">
        <f aca="false">ROUND(Y21/0.99,0)</f>
        <v>0</v>
      </c>
      <c r="Y21" s="48" t="n">
        <f aca="false">ROUND(Z21/0.9825,0)</f>
        <v>0</v>
      </c>
      <c r="Z21" s="49" t="n">
        <v>0</v>
      </c>
      <c r="AA21" s="48" t="n">
        <f aca="false">ROUND(AB21/0.9905,0)</f>
        <v>0</v>
      </c>
      <c r="AB21" s="50" t="n">
        <v>0</v>
      </c>
      <c r="AC21" s="48" t="n">
        <f aca="false">W21+AA21</f>
        <v>0</v>
      </c>
      <c r="AD21" s="48" t="n">
        <f aca="false">X21+AB21</f>
        <v>0</v>
      </c>
      <c r="AE21" s="48" t="n">
        <f aca="false">AE20</f>
        <v>579</v>
      </c>
      <c r="AF21" s="48" t="n">
        <f aca="false">Y21</f>
        <v>0</v>
      </c>
      <c r="AG21" s="48" t="n">
        <f aca="false">AG20</f>
        <v>573</v>
      </c>
      <c r="AH21" s="48" t="n">
        <f aca="false">Z21</f>
        <v>0</v>
      </c>
      <c r="AI21" s="51" t="n">
        <f aca="false">AI20</f>
        <v>573</v>
      </c>
      <c r="AJ21" s="11"/>
      <c r="AK21" s="52" t="n">
        <f aca="false">H21+S21+AB21</f>
        <v>0</v>
      </c>
      <c r="AL21" s="53" t="n">
        <f aca="false">AL20</f>
        <v>1131</v>
      </c>
    </row>
    <row r="22" customFormat="false" ht="12.75" hidden="false" customHeight="false" outlineLevel="0" collapsed="false">
      <c r="A22" s="35" t="n">
        <f aca="false">A21+1</f>
        <v>36445</v>
      </c>
      <c r="B22" s="12" t="n">
        <v>981</v>
      </c>
      <c r="C22" s="36" t="n">
        <v>847</v>
      </c>
      <c r="D22" s="3" t="n">
        <f aca="false">F22+Q22+Z22</f>
        <v>847</v>
      </c>
      <c r="E22" s="37" t="n">
        <f aca="false">ROUND(F22/0.962,0)</f>
        <v>880</v>
      </c>
      <c r="F22" s="38" t="n">
        <v>847</v>
      </c>
      <c r="G22" s="39" t="n">
        <f aca="false">ROUND(H22/0.984,0)</f>
        <v>0</v>
      </c>
      <c r="H22" s="39" t="n">
        <v>0</v>
      </c>
      <c r="I22" s="40" t="n">
        <v>0</v>
      </c>
      <c r="J22" s="41" t="n">
        <f aca="false">ROUND(K22/0.984,0)</f>
        <v>444</v>
      </c>
      <c r="K22" s="41" t="n">
        <v>437</v>
      </c>
      <c r="L22" s="39" t="n">
        <f aca="false">E22+G22+J22</f>
        <v>1324</v>
      </c>
      <c r="M22" s="39" t="n">
        <f aca="false">F22+H22+K22</f>
        <v>1284</v>
      </c>
      <c r="N22" s="42" t="n">
        <f aca="false">N21</f>
        <v>1284</v>
      </c>
      <c r="O22" s="15"/>
      <c r="P22" s="43" t="n">
        <f aca="false">ROUND(Q22/0.9737,0)</f>
        <v>0</v>
      </c>
      <c r="Q22" s="44" t="n">
        <v>0</v>
      </c>
      <c r="R22" s="44" t="n">
        <f aca="false">ROUND(S22/0.99,0)</f>
        <v>0</v>
      </c>
      <c r="S22" s="44" t="n">
        <v>0</v>
      </c>
      <c r="T22" s="44" t="n">
        <f aca="false">Q22+S22</f>
        <v>0</v>
      </c>
      <c r="U22" s="46" t="n">
        <f aca="false">U21</f>
        <v>282</v>
      </c>
      <c r="V22" s="15"/>
      <c r="W22" s="47" t="n">
        <f aca="false">ROUND(X22/0.983,0)</f>
        <v>0</v>
      </c>
      <c r="X22" s="48" t="n">
        <f aca="false">ROUND(Y22/0.99,0)</f>
        <v>0</v>
      </c>
      <c r="Y22" s="48" t="n">
        <f aca="false">ROUND(Z22/0.9825,0)</f>
        <v>0</v>
      </c>
      <c r="Z22" s="49" t="n">
        <v>0</v>
      </c>
      <c r="AA22" s="48" t="n">
        <f aca="false">ROUND(AB22/0.9905,0)</f>
        <v>0</v>
      </c>
      <c r="AB22" s="50" t="n">
        <v>0</v>
      </c>
      <c r="AC22" s="48" t="n">
        <f aca="false">W22+AA22</f>
        <v>0</v>
      </c>
      <c r="AD22" s="48" t="n">
        <f aca="false">X22+AB22</f>
        <v>0</v>
      </c>
      <c r="AE22" s="48" t="n">
        <f aca="false">AE21</f>
        <v>579</v>
      </c>
      <c r="AF22" s="48" t="n">
        <f aca="false">Y22</f>
        <v>0</v>
      </c>
      <c r="AG22" s="48" t="n">
        <f aca="false">AG21</f>
        <v>573</v>
      </c>
      <c r="AH22" s="48" t="n">
        <f aca="false">Z22</f>
        <v>0</v>
      </c>
      <c r="AI22" s="51" t="n">
        <f aca="false">AI21</f>
        <v>573</v>
      </c>
      <c r="AJ22" s="11"/>
      <c r="AK22" s="52" t="n">
        <f aca="false">H22+S22+AB22</f>
        <v>0</v>
      </c>
      <c r="AL22" s="53" t="n">
        <f aca="false">AL21</f>
        <v>1131</v>
      </c>
    </row>
    <row r="23" customFormat="false" ht="12.75" hidden="false" customHeight="false" outlineLevel="0" collapsed="false">
      <c r="A23" s="35" t="n">
        <f aca="false">A22+1</f>
        <v>36446</v>
      </c>
      <c r="B23" s="12" t="n">
        <v>981</v>
      </c>
      <c r="C23" s="36" t="n">
        <v>900</v>
      </c>
      <c r="D23" s="3" t="n">
        <f aca="false">F23+Q23+Z23</f>
        <v>900</v>
      </c>
      <c r="E23" s="37" t="n">
        <f aca="false">ROUND(F23/0.962,0)</f>
        <v>936</v>
      </c>
      <c r="F23" s="38" t="n">
        <v>900</v>
      </c>
      <c r="G23" s="39" t="n">
        <f aca="false">ROUND(H23/0.984,0)</f>
        <v>0</v>
      </c>
      <c r="H23" s="39" t="n">
        <v>0</v>
      </c>
      <c r="I23" s="40" t="n">
        <v>0</v>
      </c>
      <c r="J23" s="41" t="n">
        <f aca="false">ROUND(K23/0.984,0)</f>
        <v>390</v>
      </c>
      <c r="K23" s="41" t="n">
        <v>384</v>
      </c>
      <c r="L23" s="39" t="n">
        <f aca="false">E23+G23+J23</f>
        <v>1326</v>
      </c>
      <c r="M23" s="39" t="n">
        <f aca="false">F23+H23+K23</f>
        <v>1284</v>
      </c>
      <c r="N23" s="42" t="n">
        <f aca="false">N22</f>
        <v>1284</v>
      </c>
      <c r="O23" s="15"/>
      <c r="P23" s="43" t="n">
        <f aca="false">ROUND(Q23/0.9737,0)</f>
        <v>0</v>
      </c>
      <c r="Q23" s="44" t="n">
        <v>0</v>
      </c>
      <c r="R23" s="44" t="n">
        <f aca="false">ROUND(S23/0.99,0)</f>
        <v>0</v>
      </c>
      <c r="S23" s="44" t="n">
        <v>0</v>
      </c>
      <c r="T23" s="44" t="n">
        <f aca="false">Q23+S23</f>
        <v>0</v>
      </c>
      <c r="U23" s="46" t="n">
        <f aca="false">U22</f>
        <v>282</v>
      </c>
      <c r="V23" s="15"/>
      <c r="W23" s="47" t="n">
        <f aca="false">ROUND(X23/0.983,0)</f>
        <v>0</v>
      </c>
      <c r="X23" s="48" t="n">
        <f aca="false">ROUND(Y23/0.99,0)</f>
        <v>0</v>
      </c>
      <c r="Y23" s="48" t="n">
        <f aca="false">ROUND(Z23/0.9825,0)</f>
        <v>0</v>
      </c>
      <c r="Z23" s="49" t="n">
        <v>0</v>
      </c>
      <c r="AA23" s="48" t="n">
        <f aca="false">ROUND(AB23/0.9905,0)</f>
        <v>0</v>
      </c>
      <c r="AB23" s="50" t="n">
        <v>0</v>
      </c>
      <c r="AC23" s="48" t="n">
        <f aca="false">W23+AA23</f>
        <v>0</v>
      </c>
      <c r="AD23" s="48" t="n">
        <f aca="false">X23+AB23</f>
        <v>0</v>
      </c>
      <c r="AE23" s="48" t="n">
        <f aca="false">AE22</f>
        <v>579</v>
      </c>
      <c r="AF23" s="48" t="n">
        <f aca="false">Y23</f>
        <v>0</v>
      </c>
      <c r="AG23" s="48" t="n">
        <f aca="false">AG22</f>
        <v>573</v>
      </c>
      <c r="AH23" s="48" t="n">
        <f aca="false">Z23</f>
        <v>0</v>
      </c>
      <c r="AI23" s="51" t="n">
        <f aca="false">AI22</f>
        <v>573</v>
      </c>
      <c r="AJ23" s="11"/>
      <c r="AK23" s="52" t="n">
        <f aca="false">H23+S23+AB23</f>
        <v>0</v>
      </c>
      <c r="AL23" s="53" t="n">
        <f aca="false">AL22</f>
        <v>1131</v>
      </c>
    </row>
    <row r="24" customFormat="false" ht="12.75" hidden="false" customHeight="false" outlineLevel="0" collapsed="false">
      <c r="A24" s="35" t="n">
        <f aca="false">A23+1</f>
        <v>36447</v>
      </c>
      <c r="B24" s="12" t="n">
        <v>981</v>
      </c>
      <c r="C24" s="36" t="n">
        <v>982</v>
      </c>
      <c r="D24" s="3" t="n">
        <f aca="false">F24+Q24+Z24</f>
        <v>982</v>
      </c>
      <c r="E24" s="37" t="n">
        <f aca="false">ROUND(F24/0.962,0)</f>
        <v>1021</v>
      </c>
      <c r="F24" s="38" t="n">
        <v>982</v>
      </c>
      <c r="G24" s="39" t="n">
        <f aca="false">ROUND(H24/0.984,0)</f>
        <v>0</v>
      </c>
      <c r="H24" s="39" t="n">
        <v>0</v>
      </c>
      <c r="I24" s="40" t="n">
        <v>0</v>
      </c>
      <c r="J24" s="41" t="n">
        <f aca="false">ROUND(K24/0.984,0)</f>
        <v>307</v>
      </c>
      <c r="K24" s="41" t="n">
        <v>302</v>
      </c>
      <c r="L24" s="39" t="n">
        <f aca="false">E24+G24+J24</f>
        <v>1328</v>
      </c>
      <c r="M24" s="39" t="n">
        <f aca="false">F24+H24+K24</f>
        <v>1284</v>
      </c>
      <c r="N24" s="42" t="n">
        <f aca="false">N23</f>
        <v>1284</v>
      </c>
      <c r="O24" s="15"/>
      <c r="P24" s="43" t="n">
        <f aca="false">ROUND(Q24/0.9737,0)</f>
        <v>0</v>
      </c>
      <c r="Q24" s="44" t="n">
        <v>0</v>
      </c>
      <c r="R24" s="44" t="n">
        <f aca="false">ROUND(S24/0.99,0)</f>
        <v>0</v>
      </c>
      <c r="S24" s="44" t="n">
        <v>0</v>
      </c>
      <c r="T24" s="44" t="n">
        <f aca="false">Q24+S24</f>
        <v>0</v>
      </c>
      <c r="U24" s="46" t="n">
        <f aca="false">U23</f>
        <v>282</v>
      </c>
      <c r="V24" s="15"/>
      <c r="W24" s="47" t="n">
        <f aca="false">ROUND(X24/0.983,0)</f>
        <v>0</v>
      </c>
      <c r="X24" s="48" t="n">
        <f aca="false">ROUND(Y24/0.99,0)</f>
        <v>0</v>
      </c>
      <c r="Y24" s="48" t="n">
        <f aca="false">ROUND(Z24/0.9825,0)</f>
        <v>0</v>
      </c>
      <c r="Z24" s="49" t="n">
        <v>0</v>
      </c>
      <c r="AA24" s="48" t="n">
        <f aca="false">ROUND(AB24/0.9905,0)</f>
        <v>0</v>
      </c>
      <c r="AB24" s="50" t="n">
        <v>0</v>
      </c>
      <c r="AC24" s="48" t="n">
        <f aca="false">W24+AA24</f>
        <v>0</v>
      </c>
      <c r="AD24" s="48" t="n">
        <f aca="false">X24+AB24</f>
        <v>0</v>
      </c>
      <c r="AE24" s="48" t="n">
        <f aca="false">AE23</f>
        <v>579</v>
      </c>
      <c r="AF24" s="48" t="n">
        <f aca="false">Y24</f>
        <v>0</v>
      </c>
      <c r="AG24" s="48" t="n">
        <f aca="false">AG23</f>
        <v>573</v>
      </c>
      <c r="AH24" s="48" t="n">
        <f aca="false">Z24</f>
        <v>0</v>
      </c>
      <c r="AI24" s="51" t="n">
        <f aca="false">AI23</f>
        <v>573</v>
      </c>
      <c r="AJ24" s="11"/>
      <c r="AK24" s="52" t="n">
        <f aca="false">H24+S24+AB24</f>
        <v>0</v>
      </c>
      <c r="AL24" s="53" t="n">
        <f aca="false">AL23</f>
        <v>1131</v>
      </c>
    </row>
    <row r="25" customFormat="false" ht="12.75" hidden="false" customHeight="false" outlineLevel="0" collapsed="false">
      <c r="A25" s="35" t="n">
        <f aca="false">A24+1</f>
        <v>36448</v>
      </c>
      <c r="B25" s="12" t="n">
        <v>904</v>
      </c>
      <c r="C25" s="36" t="n">
        <v>818</v>
      </c>
      <c r="D25" s="3" t="n">
        <f aca="false">F25+Q25+Z25</f>
        <v>818</v>
      </c>
      <c r="E25" s="37" t="n">
        <f aca="false">ROUND(F25/0.962,0)</f>
        <v>850</v>
      </c>
      <c r="F25" s="38" t="n">
        <v>818</v>
      </c>
      <c r="G25" s="39" t="n">
        <f aca="false">ROUND(H25/0.984,0)</f>
        <v>0</v>
      </c>
      <c r="H25" s="39" t="n">
        <v>0</v>
      </c>
      <c r="I25" s="40" t="n">
        <v>0</v>
      </c>
      <c r="J25" s="41" t="n">
        <f aca="false">ROUND(K25/0.984,0)</f>
        <v>474</v>
      </c>
      <c r="K25" s="41" t="n">
        <f aca="false">380+86</f>
        <v>466</v>
      </c>
      <c r="L25" s="39" t="n">
        <f aca="false">E25+G25+J25</f>
        <v>1324</v>
      </c>
      <c r="M25" s="39" t="n">
        <f aca="false">F25+H25+K25</f>
        <v>1284</v>
      </c>
      <c r="N25" s="42" t="n">
        <f aca="false">N24</f>
        <v>1284</v>
      </c>
      <c r="O25" s="15"/>
      <c r="P25" s="43" t="n">
        <f aca="false">ROUND(Q25/0.9737,0)</f>
        <v>0</v>
      </c>
      <c r="Q25" s="44" t="n">
        <v>0</v>
      </c>
      <c r="R25" s="44" t="n">
        <f aca="false">ROUND(S25/0.99,0)</f>
        <v>0</v>
      </c>
      <c r="S25" s="44" t="n">
        <v>0</v>
      </c>
      <c r="T25" s="44" t="n">
        <f aca="false">Q25+S25</f>
        <v>0</v>
      </c>
      <c r="U25" s="46" t="n">
        <f aca="false">U24</f>
        <v>282</v>
      </c>
      <c r="V25" s="15"/>
      <c r="W25" s="47" t="n">
        <f aca="false">ROUND(X25/0.983,0)</f>
        <v>0</v>
      </c>
      <c r="X25" s="48" t="n">
        <f aca="false">ROUND(Y25/0.99,0)</f>
        <v>0</v>
      </c>
      <c r="Y25" s="48" t="n">
        <f aca="false">ROUND(Z25/0.9825,0)</f>
        <v>0</v>
      </c>
      <c r="Z25" s="49" t="n">
        <v>0</v>
      </c>
      <c r="AA25" s="48" t="n">
        <f aca="false">ROUND(AB25/0.9905,0)</f>
        <v>0</v>
      </c>
      <c r="AB25" s="50" t="n">
        <v>0</v>
      </c>
      <c r="AC25" s="48" t="n">
        <f aca="false">W25+AA25</f>
        <v>0</v>
      </c>
      <c r="AD25" s="48" t="n">
        <f aca="false">X25+AB25</f>
        <v>0</v>
      </c>
      <c r="AE25" s="48" t="n">
        <f aca="false">AE24</f>
        <v>579</v>
      </c>
      <c r="AF25" s="48" t="n">
        <f aca="false">Y25</f>
        <v>0</v>
      </c>
      <c r="AG25" s="48" t="n">
        <f aca="false">AG24</f>
        <v>573</v>
      </c>
      <c r="AH25" s="48" t="n">
        <f aca="false">Z25</f>
        <v>0</v>
      </c>
      <c r="AI25" s="51" t="n">
        <f aca="false">AI24</f>
        <v>573</v>
      </c>
      <c r="AJ25" s="11"/>
      <c r="AK25" s="52" t="n">
        <f aca="false">H25+S25+AB25</f>
        <v>0</v>
      </c>
      <c r="AL25" s="53" t="n">
        <f aca="false">AL24</f>
        <v>1131</v>
      </c>
    </row>
    <row r="26" customFormat="false" ht="12.75" hidden="false" customHeight="false" outlineLevel="0" collapsed="false">
      <c r="A26" s="35" t="n">
        <f aca="false">A25+1</f>
        <v>36449</v>
      </c>
      <c r="B26" s="12" t="n">
        <v>844</v>
      </c>
      <c r="C26" s="36" t="n">
        <v>707</v>
      </c>
      <c r="D26" s="3" t="n">
        <f aca="false">F26+Q26+Z26</f>
        <v>707</v>
      </c>
      <c r="E26" s="37" t="n">
        <f aca="false">ROUND(F26/0.962,0)</f>
        <v>735</v>
      </c>
      <c r="F26" s="38" t="n">
        <v>707</v>
      </c>
      <c r="G26" s="39" t="n">
        <f aca="false">ROUND(H26/0.984,0)</f>
        <v>0</v>
      </c>
      <c r="H26" s="39" t="n">
        <v>0</v>
      </c>
      <c r="I26" s="40" t="n">
        <v>0</v>
      </c>
      <c r="J26" s="41" t="n">
        <f aca="false">ROUND(K26/0.984,0)</f>
        <v>586</v>
      </c>
      <c r="K26" s="41" t="n">
        <f aca="false">440+137</f>
        <v>577</v>
      </c>
      <c r="L26" s="39" t="n">
        <f aca="false">E26+G26+J26</f>
        <v>1321</v>
      </c>
      <c r="M26" s="39" t="n">
        <f aca="false">F26+H26+K26</f>
        <v>1284</v>
      </c>
      <c r="N26" s="42" t="n">
        <f aca="false">N25</f>
        <v>1284</v>
      </c>
      <c r="O26" s="15"/>
      <c r="P26" s="43" t="n">
        <f aca="false">ROUND(Q26/0.9737,0)</f>
        <v>0</v>
      </c>
      <c r="Q26" s="44" t="n">
        <v>0</v>
      </c>
      <c r="R26" s="44" t="n">
        <f aca="false">ROUND(S26/0.99,0)</f>
        <v>0</v>
      </c>
      <c r="S26" s="44" t="n">
        <v>0</v>
      </c>
      <c r="T26" s="44" t="n">
        <f aca="false">Q26+S26</f>
        <v>0</v>
      </c>
      <c r="U26" s="46" t="n">
        <f aca="false">U25</f>
        <v>282</v>
      </c>
      <c r="V26" s="15"/>
      <c r="W26" s="47" t="n">
        <f aca="false">ROUND(X26/0.983,0)</f>
        <v>0</v>
      </c>
      <c r="X26" s="48" t="n">
        <f aca="false">ROUND(Y26/0.99,0)</f>
        <v>0</v>
      </c>
      <c r="Y26" s="48" t="n">
        <f aca="false">ROUND(Z26/0.9825,0)</f>
        <v>0</v>
      </c>
      <c r="Z26" s="49" t="n">
        <v>0</v>
      </c>
      <c r="AA26" s="48" t="n">
        <f aca="false">ROUND(AB26/0.9905,0)</f>
        <v>0</v>
      </c>
      <c r="AB26" s="50" t="n">
        <v>0</v>
      </c>
      <c r="AC26" s="48" t="n">
        <f aca="false">W26+AA26</f>
        <v>0</v>
      </c>
      <c r="AD26" s="48" t="n">
        <f aca="false">X26+AB26</f>
        <v>0</v>
      </c>
      <c r="AE26" s="48" t="n">
        <f aca="false">AE25</f>
        <v>579</v>
      </c>
      <c r="AF26" s="48" t="n">
        <f aca="false">Y26</f>
        <v>0</v>
      </c>
      <c r="AG26" s="48" t="n">
        <f aca="false">AG25</f>
        <v>573</v>
      </c>
      <c r="AH26" s="48" t="n">
        <f aca="false">Z26</f>
        <v>0</v>
      </c>
      <c r="AI26" s="51" t="n">
        <f aca="false">AI25</f>
        <v>573</v>
      </c>
      <c r="AJ26" s="11"/>
      <c r="AK26" s="52" t="n">
        <f aca="false">H26+S26+AB26</f>
        <v>0</v>
      </c>
      <c r="AL26" s="53" t="n">
        <f aca="false">AL25</f>
        <v>1131</v>
      </c>
    </row>
    <row r="27" customFormat="false" ht="12.75" hidden="false" customHeight="false" outlineLevel="0" collapsed="false">
      <c r="A27" s="35" t="n">
        <f aca="false">A26+1</f>
        <v>36450</v>
      </c>
      <c r="B27" s="12" t="n">
        <v>882</v>
      </c>
      <c r="C27" s="36" t="n">
        <v>1040</v>
      </c>
      <c r="D27" s="3" t="n">
        <f aca="false">F27+Q27+Z27</f>
        <v>1040</v>
      </c>
      <c r="E27" s="37" t="n">
        <f aca="false">ROUND(F27/0.962,0)</f>
        <v>1081</v>
      </c>
      <c r="F27" s="38" t="n">
        <v>1040</v>
      </c>
      <c r="G27" s="39" t="n">
        <f aca="false">ROUND(H27/0.984,0)</f>
        <v>0</v>
      </c>
      <c r="H27" s="39" t="n">
        <v>0</v>
      </c>
      <c r="I27" s="40" t="n">
        <v>0</v>
      </c>
      <c r="J27" s="41" t="n">
        <f aca="false">ROUND(K27/0.984,0)</f>
        <v>248</v>
      </c>
      <c r="K27" s="41" t="n">
        <f aca="false">402-142-16</f>
        <v>244</v>
      </c>
      <c r="L27" s="39" t="n">
        <f aca="false">E27+G27+J27</f>
        <v>1329</v>
      </c>
      <c r="M27" s="39" t="n">
        <f aca="false">F27+H27+K27</f>
        <v>1284</v>
      </c>
      <c r="N27" s="42" t="n">
        <f aca="false">N26</f>
        <v>1284</v>
      </c>
      <c r="O27" s="15"/>
      <c r="P27" s="43" t="n">
        <f aca="false">ROUND(Q27/0.9737,0)</f>
        <v>0</v>
      </c>
      <c r="Q27" s="44" t="n">
        <v>0</v>
      </c>
      <c r="R27" s="44" t="n">
        <f aca="false">ROUND(S27/0.99,0)</f>
        <v>0</v>
      </c>
      <c r="S27" s="44" t="n">
        <v>0</v>
      </c>
      <c r="T27" s="44" t="n">
        <f aca="false">Q27+S27</f>
        <v>0</v>
      </c>
      <c r="U27" s="46" t="n">
        <f aca="false">U26</f>
        <v>282</v>
      </c>
      <c r="V27" s="15"/>
      <c r="W27" s="47" t="n">
        <f aca="false">ROUND(X27/0.983,0)</f>
        <v>0</v>
      </c>
      <c r="X27" s="48" t="n">
        <f aca="false">ROUND(Y27/0.99,0)</f>
        <v>0</v>
      </c>
      <c r="Y27" s="48" t="n">
        <f aca="false">ROUND(Z27/0.9825,0)</f>
        <v>0</v>
      </c>
      <c r="Z27" s="49" t="n">
        <v>0</v>
      </c>
      <c r="AA27" s="48" t="n">
        <f aca="false">ROUND(AB27/0.9905,0)</f>
        <v>0</v>
      </c>
      <c r="AB27" s="50" t="n">
        <v>0</v>
      </c>
      <c r="AC27" s="48" t="n">
        <f aca="false">W27+AA27</f>
        <v>0</v>
      </c>
      <c r="AD27" s="48" t="n">
        <f aca="false">X27+AB27</f>
        <v>0</v>
      </c>
      <c r="AE27" s="48" t="n">
        <f aca="false">AE26</f>
        <v>579</v>
      </c>
      <c r="AF27" s="48" t="n">
        <f aca="false">Y27</f>
        <v>0</v>
      </c>
      <c r="AG27" s="48" t="n">
        <f aca="false">AG26</f>
        <v>573</v>
      </c>
      <c r="AH27" s="48" t="n">
        <f aca="false">Z27</f>
        <v>0</v>
      </c>
      <c r="AI27" s="51" t="n">
        <f aca="false">AI26</f>
        <v>573</v>
      </c>
      <c r="AJ27" s="11"/>
      <c r="AK27" s="52" t="n">
        <f aca="false">H27+S27+AB27</f>
        <v>0</v>
      </c>
      <c r="AL27" s="53" t="n">
        <f aca="false">AL26</f>
        <v>1131</v>
      </c>
    </row>
    <row r="28" customFormat="false" ht="12.75" hidden="false" customHeight="false" outlineLevel="0" collapsed="false">
      <c r="A28" s="35" t="n">
        <f aca="false">A27+1</f>
        <v>36451</v>
      </c>
      <c r="B28" s="12" t="n">
        <v>981</v>
      </c>
      <c r="C28" s="36" t="n">
        <v>1451</v>
      </c>
      <c r="D28" s="3" t="n">
        <f aca="false">F28+Q28+Z28</f>
        <v>1451</v>
      </c>
      <c r="E28" s="37" t="n">
        <f aca="false">ROUND(F28/0.962,0)</f>
        <v>1335</v>
      </c>
      <c r="F28" s="38" t="n">
        <v>1284</v>
      </c>
      <c r="G28" s="39" t="n">
        <f aca="false">ROUND(H28/0.984,0)</f>
        <v>0</v>
      </c>
      <c r="H28" s="39" t="n">
        <v>0</v>
      </c>
      <c r="I28" s="40" t="n">
        <v>0</v>
      </c>
      <c r="J28" s="41" t="n">
        <f aca="false">ROUND(K28/0.984,0)</f>
        <v>0</v>
      </c>
      <c r="K28" s="41" t="n">
        <v>0</v>
      </c>
      <c r="L28" s="39" t="n">
        <f aca="false">E28+G28+J28</f>
        <v>1335</v>
      </c>
      <c r="M28" s="39" t="n">
        <f aca="false">F28+H28+K28</f>
        <v>1284</v>
      </c>
      <c r="N28" s="42" t="n">
        <f aca="false">N27</f>
        <v>1284</v>
      </c>
      <c r="O28" s="15"/>
      <c r="P28" s="43" t="n">
        <f aca="false">ROUND(Q28/0.9737,0)</f>
        <v>0</v>
      </c>
      <c r="Q28" s="44" t="n">
        <v>0</v>
      </c>
      <c r="R28" s="44" t="n">
        <f aca="false">ROUND(S28/0.99,0)</f>
        <v>0</v>
      </c>
      <c r="S28" s="44" t="n">
        <v>0</v>
      </c>
      <c r="T28" s="44" t="n">
        <f aca="false">Q28+S28</f>
        <v>0</v>
      </c>
      <c r="U28" s="46" t="n">
        <f aca="false">U27</f>
        <v>282</v>
      </c>
      <c r="V28" s="15"/>
      <c r="W28" s="47" t="n">
        <f aca="false">ROUND(X28/0.983,0)</f>
        <v>175</v>
      </c>
      <c r="X28" s="48" t="n">
        <f aca="false">ROUND(Y28/0.99,0)</f>
        <v>172</v>
      </c>
      <c r="Y28" s="48" t="n">
        <f aca="false">ROUND(Z28/0.9825,0)</f>
        <v>170</v>
      </c>
      <c r="Z28" s="49" t="n">
        <v>167</v>
      </c>
      <c r="AA28" s="48" t="n">
        <f aca="false">ROUND(AB28/0.9905,0)</f>
        <v>0</v>
      </c>
      <c r="AB28" s="50" t="n">
        <v>0</v>
      </c>
      <c r="AC28" s="48" t="n">
        <f aca="false">W28+AA28</f>
        <v>175</v>
      </c>
      <c r="AD28" s="48" t="n">
        <f aca="false">X28+AB28</f>
        <v>172</v>
      </c>
      <c r="AE28" s="48" t="n">
        <f aca="false">AE27</f>
        <v>579</v>
      </c>
      <c r="AF28" s="48" t="n">
        <f aca="false">Y28</f>
        <v>170</v>
      </c>
      <c r="AG28" s="48" t="n">
        <f aca="false">AG27</f>
        <v>573</v>
      </c>
      <c r="AH28" s="48" t="n">
        <f aca="false">Z28</f>
        <v>167</v>
      </c>
      <c r="AI28" s="51" t="n">
        <f aca="false">AI27</f>
        <v>573</v>
      </c>
      <c r="AJ28" s="11"/>
      <c r="AK28" s="52" t="n">
        <f aca="false">H28+S28+AB28</f>
        <v>0</v>
      </c>
      <c r="AL28" s="53" t="n">
        <f aca="false">AL27</f>
        <v>1131</v>
      </c>
    </row>
    <row r="29" customFormat="false" ht="12.75" hidden="false" customHeight="false" outlineLevel="0" collapsed="false">
      <c r="A29" s="35" t="n">
        <f aca="false">A28+1</f>
        <v>36452</v>
      </c>
      <c r="B29" s="12" t="n">
        <v>981</v>
      </c>
      <c r="C29" s="36" t="n">
        <v>1347</v>
      </c>
      <c r="D29" s="3" t="n">
        <f aca="false">F29+Q29+Z29</f>
        <v>1347</v>
      </c>
      <c r="E29" s="37" t="n">
        <f aca="false">ROUND(F29/0.962,0)</f>
        <v>1335</v>
      </c>
      <c r="F29" s="38" t="n">
        <v>1284</v>
      </c>
      <c r="G29" s="39" t="n">
        <f aca="false">ROUND(H29/0.984,0)</f>
        <v>0</v>
      </c>
      <c r="H29" s="39" t="n">
        <v>0</v>
      </c>
      <c r="I29" s="40" t="n">
        <v>0</v>
      </c>
      <c r="J29" s="41" t="n">
        <f aca="false">ROUND(K29/0.984,0)</f>
        <v>0</v>
      </c>
      <c r="K29" s="41" t="n">
        <v>0</v>
      </c>
      <c r="L29" s="39" t="n">
        <f aca="false">E29+G29+J29</f>
        <v>1335</v>
      </c>
      <c r="M29" s="39" t="n">
        <f aca="false">F29+H29+K29</f>
        <v>1284</v>
      </c>
      <c r="N29" s="42" t="n">
        <f aca="false">N28</f>
        <v>1284</v>
      </c>
      <c r="O29" s="15"/>
      <c r="P29" s="43" t="n">
        <f aca="false">ROUND(Q29/0.9737,0)</f>
        <v>0</v>
      </c>
      <c r="Q29" s="44" t="n">
        <v>0</v>
      </c>
      <c r="R29" s="44" t="n">
        <f aca="false">ROUND(S29/0.99,0)</f>
        <v>0</v>
      </c>
      <c r="S29" s="44" t="n">
        <v>0</v>
      </c>
      <c r="T29" s="44" t="n">
        <f aca="false">Q29+S29</f>
        <v>0</v>
      </c>
      <c r="U29" s="46" t="n">
        <f aca="false">U28</f>
        <v>282</v>
      </c>
      <c r="V29" s="15"/>
      <c r="W29" s="47" t="n">
        <f aca="false">ROUND(X29/0.983,0)</f>
        <v>66</v>
      </c>
      <c r="X29" s="48" t="n">
        <f aca="false">ROUND(Y29/0.99,0)</f>
        <v>65</v>
      </c>
      <c r="Y29" s="48" t="n">
        <f aca="false">ROUND(Z29/0.9825,0)</f>
        <v>64</v>
      </c>
      <c r="Z29" s="49" t="n">
        <v>63</v>
      </c>
      <c r="AA29" s="48" t="n">
        <f aca="false">ROUND(AB29/0.9905,0)</f>
        <v>0</v>
      </c>
      <c r="AB29" s="50" t="n">
        <v>0</v>
      </c>
      <c r="AC29" s="48" t="n">
        <f aca="false">W29+AA29</f>
        <v>66</v>
      </c>
      <c r="AD29" s="48" t="n">
        <f aca="false">X29+AB29</f>
        <v>65</v>
      </c>
      <c r="AE29" s="48" t="n">
        <f aca="false">AE28</f>
        <v>579</v>
      </c>
      <c r="AF29" s="48" t="n">
        <f aca="false">Y29</f>
        <v>64</v>
      </c>
      <c r="AG29" s="48" t="n">
        <f aca="false">AG28</f>
        <v>573</v>
      </c>
      <c r="AH29" s="48" t="n">
        <f aca="false">Z29</f>
        <v>63</v>
      </c>
      <c r="AI29" s="51" t="n">
        <f aca="false">AI28</f>
        <v>573</v>
      </c>
      <c r="AJ29" s="11"/>
      <c r="AK29" s="52" t="n">
        <f aca="false">H29+S29+AB29</f>
        <v>0</v>
      </c>
      <c r="AL29" s="53" t="n">
        <f aca="false">AL28</f>
        <v>1131</v>
      </c>
    </row>
    <row r="30" customFormat="false" ht="12.75" hidden="false" customHeight="false" outlineLevel="0" collapsed="false">
      <c r="A30" s="35" t="n">
        <f aca="false">A29+1</f>
        <v>36453</v>
      </c>
      <c r="B30" s="12" t="n">
        <v>981</v>
      </c>
      <c r="C30" s="36" t="n">
        <v>1414</v>
      </c>
      <c r="D30" s="3" t="n">
        <f aca="false">F30+Q30+Z30</f>
        <v>1414</v>
      </c>
      <c r="E30" s="37" t="n">
        <f aca="false">ROUND(F30/0.962,0)</f>
        <v>1335</v>
      </c>
      <c r="F30" s="38" t="n">
        <v>1284</v>
      </c>
      <c r="G30" s="39" t="n">
        <f aca="false">ROUND(H30/0.984,0)</f>
        <v>0</v>
      </c>
      <c r="H30" s="39" t="n">
        <v>0</v>
      </c>
      <c r="I30" s="40" t="n">
        <v>0</v>
      </c>
      <c r="J30" s="41" t="n">
        <f aca="false">ROUND(K30/0.984,0)</f>
        <v>0</v>
      </c>
      <c r="K30" s="41" t="n">
        <v>0</v>
      </c>
      <c r="L30" s="39" t="n">
        <f aca="false">E30+G30+J30</f>
        <v>1335</v>
      </c>
      <c r="M30" s="39" t="n">
        <f aca="false">F30+H30+K30</f>
        <v>1284</v>
      </c>
      <c r="N30" s="42" t="n">
        <f aca="false">N29</f>
        <v>1284</v>
      </c>
      <c r="O30" s="15"/>
      <c r="P30" s="43" t="n">
        <f aca="false">ROUND(Q30/0.9737,0)</f>
        <v>134</v>
      </c>
      <c r="Q30" s="44" t="n">
        <v>130</v>
      </c>
      <c r="R30" s="44" t="n">
        <f aca="false">ROUND(S30/0.99,0)</f>
        <v>0</v>
      </c>
      <c r="S30" s="44" t="n">
        <v>0</v>
      </c>
      <c r="T30" s="44" t="n">
        <f aca="false">Q30+S30</f>
        <v>130</v>
      </c>
      <c r="U30" s="46" t="n">
        <f aca="false">U29</f>
        <v>282</v>
      </c>
      <c r="V30" s="15"/>
      <c r="W30" s="47" t="n">
        <f aca="false">ROUND(X30/0.983,0)</f>
        <v>0</v>
      </c>
      <c r="X30" s="48" t="n">
        <f aca="false">ROUND(Y30/0.99,0)</f>
        <v>0</v>
      </c>
      <c r="Y30" s="48" t="n">
        <f aca="false">ROUND(Z30/0.9825,0)</f>
        <v>0</v>
      </c>
      <c r="Z30" s="49" t="n">
        <v>0</v>
      </c>
      <c r="AA30" s="48" t="n">
        <f aca="false">ROUND(AB30/0.9905,0)</f>
        <v>0</v>
      </c>
      <c r="AB30" s="50" t="n">
        <v>0</v>
      </c>
      <c r="AC30" s="48" t="n">
        <f aca="false">W30+AA30</f>
        <v>0</v>
      </c>
      <c r="AD30" s="48" t="n">
        <f aca="false">X30+AB30</f>
        <v>0</v>
      </c>
      <c r="AE30" s="48" t="n">
        <f aca="false">AE29</f>
        <v>579</v>
      </c>
      <c r="AF30" s="48" t="n">
        <f aca="false">Y30</f>
        <v>0</v>
      </c>
      <c r="AG30" s="48" t="n">
        <f aca="false">AG29</f>
        <v>573</v>
      </c>
      <c r="AH30" s="48" t="n">
        <f aca="false">Z30</f>
        <v>0</v>
      </c>
      <c r="AI30" s="51" t="n">
        <f aca="false">AI29</f>
        <v>573</v>
      </c>
      <c r="AJ30" s="11"/>
      <c r="AK30" s="52" t="n">
        <f aca="false">H30+S30+AB30</f>
        <v>0</v>
      </c>
      <c r="AL30" s="53" t="n">
        <f aca="false">AL29</f>
        <v>1131</v>
      </c>
    </row>
    <row r="31" customFormat="false" ht="12.75" hidden="false" customHeight="false" outlineLevel="0" collapsed="false">
      <c r="A31" s="35" t="n">
        <f aca="false">A30+1</f>
        <v>36454</v>
      </c>
      <c r="B31" s="12" t="n">
        <v>981</v>
      </c>
      <c r="C31" s="36" t="n">
        <v>1169</v>
      </c>
      <c r="D31" s="3" t="n">
        <f aca="false">F31+Q31+Z31</f>
        <v>1169</v>
      </c>
      <c r="E31" s="37" t="n">
        <f aca="false">ROUND(F31/0.962,0)</f>
        <v>1215</v>
      </c>
      <c r="F31" s="38" t="n">
        <v>1169</v>
      </c>
      <c r="G31" s="39" t="n">
        <f aca="false">ROUND(H31/0.984,0)</f>
        <v>0</v>
      </c>
      <c r="H31" s="39" t="n">
        <v>0</v>
      </c>
      <c r="I31" s="40" t="n">
        <v>0</v>
      </c>
      <c r="J31" s="41" t="n">
        <f aca="false">ROUND(K31/0.984,0)</f>
        <v>117</v>
      </c>
      <c r="K31" s="41" t="n">
        <v>115</v>
      </c>
      <c r="L31" s="39" t="n">
        <f aca="false">E31+G31+J31</f>
        <v>1332</v>
      </c>
      <c r="M31" s="39" t="n">
        <f aca="false">F31+H31+K31</f>
        <v>1284</v>
      </c>
      <c r="N31" s="42" t="n">
        <f aca="false">N30</f>
        <v>1284</v>
      </c>
      <c r="O31" s="15"/>
      <c r="P31" s="43" t="n">
        <f aca="false">ROUND(Q31/0.9737,0)</f>
        <v>0</v>
      </c>
      <c r="Q31" s="44" t="n">
        <v>0</v>
      </c>
      <c r="R31" s="44" t="n">
        <f aca="false">ROUND(S31/0.99,0)</f>
        <v>0</v>
      </c>
      <c r="S31" s="44" t="n">
        <v>0</v>
      </c>
      <c r="T31" s="44" t="n">
        <f aca="false">Q31+S31</f>
        <v>0</v>
      </c>
      <c r="U31" s="46" t="n">
        <f aca="false">U30</f>
        <v>282</v>
      </c>
      <c r="V31" s="15"/>
      <c r="W31" s="47" t="n">
        <f aca="false">ROUND(X31/0.983,0)</f>
        <v>0</v>
      </c>
      <c r="X31" s="48" t="n">
        <f aca="false">ROUND(Y31/0.99,0)</f>
        <v>0</v>
      </c>
      <c r="Y31" s="48" t="n">
        <f aca="false">ROUND(Z31/0.9825,0)</f>
        <v>0</v>
      </c>
      <c r="Z31" s="49" t="n">
        <v>0</v>
      </c>
      <c r="AA31" s="48" t="n">
        <f aca="false">ROUND(AB31/0.9905,0)</f>
        <v>0</v>
      </c>
      <c r="AB31" s="50" t="n">
        <v>0</v>
      </c>
      <c r="AC31" s="48" t="n">
        <f aca="false">W31+AA31</f>
        <v>0</v>
      </c>
      <c r="AD31" s="48" t="n">
        <f aca="false">X31+AB31</f>
        <v>0</v>
      </c>
      <c r="AE31" s="48" t="n">
        <f aca="false">AE30</f>
        <v>579</v>
      </c>
      <c r="AF31" s="48" t="n">
        <f aca="false">Y31</f>
        <v>0</v>
      </c>
      <c r="AG31" s="48" t="n">
        <f aca="false">AG30</f>
        <v>573</v>
      </c>
      <c r="AH31" s="48" t="n">
        <f aca="false">Z31</f>
        <v>0</v>
      </c>
      <c r="AI31" s="51" t="n">
        <f aca="false">AI30</f>
        <v>573</v>
      </c>
      <c r="AJ31" s="11"/>
      <c r="AK31" s="52" t="n">
        <f aca="false">H31+S31+AB31</f>
        <v>0</v>
      </c>
      <c r="AL31" s="53" t="n">
        <f aca="false">AL30</f>
        <v>1131</v>
      </c>
    </row>
    <row r="32" customFormat="false" ht="12.75" hidden="false" customHeight="false" outlineLevel="0" collapsed="false">
      <c r="A32" s="35" t="n">
        <f aca="false">A31+1</f>
        <v>36455</v>
      </c>
      <c r="B32" s="12" t="n">
        <v>904</v>
      </c>
      <c r="C32" s="36" t="n">
        <v>1274</v>
      </c>
      <c r="D32" s="3" t="n">
        <f aca="false">F32+Q32+Z32</f>
        <v>1274</v>
      </c>
      <c r="E32" s="37" t="n">
        <f aca="false">ROUND(F32/0.962,0)</f>
        <v>1324</v>
      </c>
      <c r="F32" s="38" t="n">
        <v>1274</v>
      </c>
      <c r="G32" s="39" t="n">
        <f aca="false">ROUND(H32/0.984,0)</f>
        <v>0</v>
      </c>
      <c r="H32" s="39" t="n">
        <v>0</v>
      </c>
      <c r="I32" s="40" t="n">
        <v>0</v>
      </c>
      <c r="J32" s="41" t="n">
        <f aca="false">ROUND(K32/0.984,0)</f>
        <v>10</v>
      </c>
      <c r="K32" s="41" t="n">
        <v>10</v>
      </c>
      <c r="L32" s="39" t="n">
        <f aca="false">E32+G32+J32</f>
        <v>1334</v>
      </c>
      <c r="M32" s="39" t="n">
        <f aca="false">F32+H32+K32</f>
        <v>1284</v>
      </c>
      <c r="N32" s="42" t="n">
        <f aca="false">N31</f>
        <v>1284</v>
      </c>
      <c r="O32" s="15"/>
      <c r="P32" s="43" t="n">
        <f aca="false">ROUND(Q32/0.9737,0)</f>
        <v>0</v>
      </c>
      <c r="Q32" s="44" t="n">
        <v>0</v>
      </c>
      <c r="R32" s="44" t="n">
        <f aca="false">ROUND(S32/0.99,0)</f>
        <v>0</v>
      </c>
      <c r="S32" s="44" t="n">
        <v>0</v>
      </c>
      <c r="T32" s="44" t="n">
        <f aca="false">Q32+S32</f>
        <v>0</v>
      </c>
      <c r="U32" s="46" t="n">
        <f aca="false">U31</f>
        <v>282</v>
      </c>
      <c r="V32" s="15"/>
      <c r="W32" s="47" t="n">
        <f aca="false">ROUND(X32/0.983,0)</f>
        <v>0</v>
      </c>
      <c r="X32" s="48" t="n">
        <f aca="false">ROUND(Y32/0.99,0)</f>
        <v>0</v>
      </c>
      <c r="Y32" s="48" t="n">
        <f aca="false">ROUND(Z32/0.9825,0)</f>
        <v>0</v>
      </c>
      <c r="Z32" s="49" t="n">
        <v>0</v>
      </c>
      <c r="AA32" s="48" t="n">
        <f aca="false">ROUND(AB32/0.9905,0)</f>
        <v>0</v>
      </c>
      <c r="AB32" s="50" t="n">
        <v>0</v>
      </c>
      <c r="AC32" s="48" t="n">
        <f aca="false">W32+AA32</f>
        <v>0</v>
      </c>
      <c r="AD32" s="48" t="n">
        <f aca="false">X32+AB32</f>
        <v>0</v>
      </c>
      <c r="AE32" s="48" t="n">
        <f aca="false">AE31</f>
        <v>579</v>
      </c>
      <c r="AF32" s="48" t="n">
        <f aca="false">Y32</f>
        <v>0</v>
      </c>
      <c r="AG32" s="48" t="n">
        <f aca="false">AG31</f>
        <v>573</v>
      </c>
      <c r="AH32" s="48" t="n">
        <f aca="false">Z32</f>
        <v>0</v>
      </c>
      <c r="AI32" s="51" t="n">
        <f aca="false">AI31</f>
        <v>573</v>
      </c>
      <c r="AJ32" s="11"/>
      <c r="AK32" s="52" t="n">
        <f aca="false">H32+S32+AB32</f>
        <v>0</v>
      </c>
      <c r="AL32" s="53" t="n">
        <f aca="false">AL31</f>
        <v>1131</v>
      </c>
    </row>
    <row r="33" customFormat="false" ht="12.75" hidden="false" customHeight="false" outlineLevel="0" collapsed="false">
      <c r="A33" s="35" t="n">
        <f aca="false">A32+1</f>
        <v>36456</v>
      </c>
      <c r="B33" s="12" t="n">
        <v>844</v>
      </c>
      <c r="C33" s="36" t="n">
        <v>1493</v>
      </c>
      <c r="D33" s="3" t="n">
        <f aca="false">F33+Q33+Z33</f>
        <v>1493</v>
      </c>
      <c r="E33" s="37" t="n">
        <f aca="false">ROUND(F33/0.962,0)</f>
        <v>1335</v>
      </c>
      <c r="F33" s="38" t="n">
        <v>1284</v>
      </c>
      <c r="G33" s="39" t="n">
        <f aca="false">ROUND(H33/0.984,0)</f>
        <v>0</v>
      </c>
      <c r="H33" s="39" t="n">
        <v>0</v>
      </c>
      <c r="I33" s="40" t="n">
        <v>0</v>
      </c>
      <c r="J33" s="41" t="n">
        <f aca="false">ROUND(K33/0.984,0)</f>
        <v>0</v>
      </c>
      <c r="K33" s="41" t="n">
        <v>0</v>
      </c>
      <c r="L33" s="39" t="n">
        <f aca="false">E33+G33+J33</f>
        <v>1335</v>
      </c>
      <c r="M33" s="39" t="n">
        <f aca="false">F33+H33+K33</f>
        <v>1284</v>
      </c>
      <c r="N33" s="42" t="n">
        <f aca="false">N32</f>
        <v>1284</v>
      </c>
      <c r="O33" s="15"/>
      <c r="P33" s="43" t="n">
        <f aca="false">ROUND(Q33/0.9737,0)</f>
        <v>215</v>
      </c>
      <c r="Q33" s="44" t="n">
        <v>209</v>
      </c>
      <c r="R33" s="44" t="n">
        <f aca="false">ROUND(S33/0.99,0)</f>
        <v>0</v>
      </c>
      <c r="S33" s="44" t="n">
        <v>0</v>
      </c>
      <c r="T33" s="44" t="n">
        <f aca="false">Q33+S33</f>
        <v>209</v>
      </c>
      <c r="U33" s="46" t="n">
        <f aca="false">U32</f>
        <v>282</v>
      </c>
      <c r="V33" s="15"/>
      <c r="W33" s="47" t="n">
        <f aca="false">ROUND(X33/0.983,0)</f>
        <v>0</v>
      </c>
      <c r="X33" s="48" t="n">
        <f aca="false">ROUND(Y33/0.99,0)</f>
        <v>0</v>
      </c>
      <c r="Y33" s="48" t="n">
        <f aca="false">ROUND(Z33/0.9825,0)</f>
        <v>0</v>
      </c>
      <c r="Z33" s="49" t="n">
        <v>0</v>
      </c>
      <c r="AA33" s="48" t="n">
        <f aca="false">ROUND(AB33/0.9905,0)</f>
        <v>0</v>
      </c>
      <c r="AB33" s="50" t="n">
        <v>0</v>
      </c>
      <c r="AC33" s="48" t="n">
        <f aca="false">W33+AA33</f>
        <v>0</v>
      </c>
      <c r="AD33" s="48" t="n">
        <f aca="false">X33+AB33</f>
        <v>0</v>
      </c>
      <c r="AE33" s="48" t="n">
        <f aca="false">AE32</f>
        <v>579</v>
      </c>
      <c r="AF33" s="48" t="n">
        <f aca="false">Y33</f>
        <v>0</v>
      </c>
      <c r="AG33" s="48" t="n">
        <f aca="false">AG32</f>
        <v>573</v>
      </c>
      <c r="AH33" s="48" t="n">
        <f aca="false">Z33</f>
        <v>0</v>
      </c>
      <c r="AI33" s="51" t="n">
        <f aca="false">AI32</f>
        <v>573</v>
      </c>
      <c r="AJ33" s="11"/>
      <c r="AK33" s="52" t="n">
        <f aca="false">H33+S33+AB33</f>
        <v>0</v>
      </c>
      <c r="AL33" s="53" t="n">
        <f aca="false">AL32</f>
        <v>1131</v>
      </c>
    </row>
    <row r="34" customFormat="false" ht="12.75" hidden="false" customHeight="false" outlineLevel="0" collapsed="false">
      <c r="A34" s="35" t="n">
        <f aca="false">A33+1</f>
        <v>36457</v>
      </c>
      <c r="B34" s="12" t="n">
        <v>882</v>
      </c>
      <c r="C34" s="36" t="n">
        <v>1400</v>
      </c>
      <c r="D34" s="3" t="n">
        <f aca="false">F34+Q34+Z34</f>
        <v>1400</v>
      </c>
      <c r="E34" s="37" t="n">
        <f aca="false">ROUND(F34/0.962,0)</f>
        <v>1335</v>
      </c>
      <c r="F34" s="38" t="n">
        <v>1284</v>
      </c>
      <c r="G34" s="39" t="n">
        <f aca="false">ROUND(H34/0.984,0)</f>
        <v>0</v>
      </c>
      <c r="H34" s="39" t="n">
        <v>0</v>
      </c>
      <c r="I34" s="40" t="n">
        <v>0</v>
      </c>
      <c r="J34" s="41" t="n">
        <f aca="false">ROUND(K34/0.984,0)</f>
        <v>0</v>
      </c>
      <c r="K34" s="41" t="n">
        <v>0</v>
      </c>
      <c r="L34" s="39" t="n">
        <f aca="false">E34+G34+J34</f>
        <v>1335</v>
      </c>
      <c r="M34" s="39" t="n">
        <f aca="false">F34+H34+K34</f>
        <v>1284</v>
      </c>
      <c r="N34" s="42" t="n">
        <f aca="false">N33</f>
        <v>1284</v>
      </c>
      <c r="O34" s="15"/>
      <c r="P34" s="43" t="n">
        <f aca="false">ROUND(Q34/0.9737,0)</f>
        <v>119</v>
      </c>
      <c r="Q34" s="44" t="n">
        <v>116</v>
      </c>
      <c r="R34" s="44" t="n">
        <f aca="false">ROUND(S34/0.99,0)</f>
        <v>0</v>
      </c>
      <c r="S34" s="44" t="n">
        <v>0</v>
      </c>
      <c r="T34" s="44" t="n">
        <f aca="false">Q34+S34</f>
        <v>116</v>
      </c>
      <c r="U34" s="46" t="n">
        <f aca="false">U33</f>
        <v>282</v>
      </c>
      <c r="V34" s="15"/>
      <c r="W34" s="47" t="n">
        <f aca="false">ROUND(X34/0.983,0)</f>
        <v>0</v>
      </c>
      <c r="X34" s="48" t="n">
        <f aca="false">ROUND(Y34/0.99,0)</f>
        <v>0</v>
      </c>
      <c r="Y34" s="48" t="n">
        <f aca="false">ROUND(Z34/0.9825,0)</f>
        <v>0</v>
      </c>
      <c r="Z34" s="49" t="n">
        <v>0</v>
      </c>
      <c r="AA34" s="48" t="n">
        <f aca="false">ROUND(AB34/0.9905,0)</f>
        <v>0</v>
      </c>
      <c r="AB34" s="50" t="n">
        <v>0</v>
      </c>
      <c r="AC34" s="48" t="n">
        <f aca="false">W34+AA34</f>
        <v>0</v>
      </c>
      <c r="AD34" s="48" t="n">
        <f aca="false">X34+AB34</f>
        <v>0</v>
      </c>
      <c r="AE34" s="48" t="n">
        <f aca="false">AE33</f>
        <v>579</v>
      </c>
      <c r="AF34" s="48" t="n">
        <f aca="false">Y34</f>
        <v>0</v>
      </c>
      <c r="AG34" s="48" t="n">
        <f aca="false">AG33</f>
        <v>573</v>
      </c>
      <c r="AH34" s="48" t="n">
        <f aca="false">Z34</f>
        <v>0</v>
      </c>
      <c r="AI34" s="51" t="n">
        <f aca="false">AI33</f>
        <v>573</v>
      </c>
      <c r="AJ34" s="11"/>
      <c r="AK34" s="52" t="n">
        <f aca="false">H34+S34+AB34</f>
        <v>0</v>
      </c>
      <c r="AL34" s="53" t="n">
        <f aca="false">AL33</f>
        <v>1131</v>
      </c>
    </row>
    <row r="35" customFormat="false" ht="12.75" hidden="false" customHeight="false" outlineLevel="0" collapsed="false">
      <c r="A35" s="35" t="n">
        <f aca="false">A34+1</f>
        <v>36458</v>
      </c>
      <c r="B35" s="12" t="n">
        <v>981</v>
      </c>
      <c r="C35" s="36" t="n">
        <v>1164</v>
      </c>
      <c r="D35" s="3" t="n">
        <f aca="false">F35+Q35+Z35</f>
        <v>1164</v>
      </c>
      <c r="E35" s="37" t="n">
        <f aca="false">ROUND(F35/0.962,0)</f>
        <v>1210</v>
      </c>
      <c r="F35" s="38" t="n">
        <v>1164</v>
      </c>
      <c r="G35" s="39" t="n">
        <f aca="false">ROUND(H35/0.984,0)</f>
        <v>0</v>
      </c>
      <c r="H35" s="39" t="n">
        <v>0</v>
      </c>
      <c r="I35" s="40" t="n">
        <v>0</v>
      </c>
      <c r="J35" s="41" t="n">
        <f aca="false">ROUND(K35/0.984,0)</f>
        <v>122</v>
      </c>
      <c r="K35" s="41" t="n">
        <v>120</v>
      </c>
      <c r="L35" s="39" t="n">
        <f aca="false">E35+G35+J35</f>
        <v>1332</v>
      </c>
      <c r="M35" s="39" t="n">
        <f aca="false">F35+H35+K35</f>
        <v>1284</v>
      </c>
      <c r="N35" s="42" t="n">
        <f aca="false">N34</f>
        <v>1284</v>
      </c>
      <c r="O35" s="15"/>
      <c r="P35" s="43" t="n">
        <f aca="false">ROUND(Q35/0.9737,0)</f>
        <v>0</v>
      </c>
      <c r="Q35" s="44" t="n">
        <v>0</v>
      </c>
      <c r="R35" s="44" t="n">
        <f aca="false">ROUND(S35/0.99,0)</f>
        <v>0</v>
      </c>
      <c r="S35" s="44" t="n">
        <v>0</v>
      </c>
      <c r="T35" s="44" t="n">
        <f aca="false">Q35+S35</f>
        <v>0</v>
      </c>
      <c r="U35" s="46" t="n">
        <f aca="false">U34</f>
        <v>282</v>
      </c>
      <c r="V35" s="15"/>
      <c r="W35" s="47" t="n">
        <f aca="false">ROUND(X35/0.983,0)</f>
        <v>0</v>
      </c>
      <c r="X35" s="48" t="n">
        <f aca="false">ROUND(Y35/0.99,0)</f>
        <v>0</v>
      </c>
      <c r="Y35" s="48" t="n">
        <f aca="false">ROUND(Z35/0.9825,0)</f>
        <v>0</v>
      </c>
      <c r="Z35" s="49" t="n">
        <v>0</v>
      </c>
      <c r="AA35" s="48" t="n">
        <f aca="false">ROUND(AB35/0.9905,0)</f>
        <v>0</v>
      </c>
      <c r="AB35" s="50" t="n">
        <v>0</v>
      </c>
      <c r="AC35" s="48" t="n">
        <f aca="false">W35+AA35</f>
        <v>0</v>
      </c>
      <c r="AD35" s="48" t="n">
        <f aca="false">X35+AB35</f>
        <v>0</v>
      </c>
      <c r="AE35" s="48" t="n">
        <f aca="false">AE34</f>
        <v>579</v>
      </c>
      <c r="AF35" s="48" t="n">
        <f aca="false">Y35</f>
        <v>0</v>
      </c>
      <c r="AG35" s="48" t="n">
        <f aca="false">AG34</f>
        <v>573</v>
      </c>
      <c r="AH35" s="48" t="n">
        <f aca="false">Z35</f>
        <v>0</v>
      </c>
      <c r="AI35" s="51" t="n">
        <f aca="false">AI34</f>
        <v>573</v>
      </c>
      <c r="AJ35" s="11"/>
      <c r="AK35" s="52" t="n">
        <f aca="false">H35+S35+AB35</f>
        <v>0</v>
      </c>
      <c r="AL35" s="53" t="n">
        <f aca="false">AL34</f>
        <v>1131</v>
      </c>
    </row>
    <row r="36" customFormat="false" ht="12.75" hidden="false" customHeight="false" outlineLevel="0" collapsed="false">
      <c r="A36" s="35" t="n">
        <f aca="false">A35+1</f>
        <v>36459</v>
      </c>
      <c r="B36" s="12" t="n">
        <v>981</v>
      </c>
      <c r="C36" s="36" t="n">
        <v>834</v>
      </c>
      <c r="D36" s="3" t="n">
        <f aca="false">F36+Q36+Z36</f>
        <v>568</v>
      </c>
      <c r="E36" s="37" t="n">
        <f aca="false">ROUND(F36/0.962,0)</f>
        <v>590</v>
      </c>
      <c r="F36" s="38" t="n">
        <v>568</v>
      </c>
      <c r="G36" s="39" t="n">
        <f aca="false">ROUND(H36/0.984,0)</f>
        <v>0</v>
      </c>
      <c r="H36" s="39" t="n">
        <v>0</v>
      </c>
      <c r="I36" s="40" t="n">
        <v>266</v>
      </c>
      <c r="J36" s="41" t="n">
        <f aca="false">ROUND(K36/0.984,0)</f>
        <v>457</v>
      </c>
      <c r="K36" s="41" t="n">
        <v>450</v>
      </c>
      <c r="L36" s="39" t="n">
        <f aca="false">E36+G36+J36</f>
        <v>1047</v>
      </c>
      <c r="M36" s="39" t="n">
        <f aca="false">F36+H36+K36</f>
        <v>1018</v>
      </c>
      <c r="N36" s="42" t="n">
        <f aca="false">N35</f>
        <v>1284</v>
      </c>
      <c r="O36" s="15"/>
      <c r="P36" s="43" t="n">
        <f aca="false">ROUND(Q36/0.9737,0)</f>
        <v>0</v>
      </c>
      <c r="Q36" s="44" t="n">
        <v>0</v>
      </c>
      <c r="R36" s="44" t="n">
        <f aca="false">ROUND(S36/0.99,0)</f>
        <v>0</v>
      </c>
      <c r="S36" s="44" t="n">
        <v>0</v>
      </c>
      <c r="T36" s="44" t="n">
        <f aca="false">Q36+S36</f>
        <v>0</v>
      </c>
      <c r="U36" s="46" t="n">
        <f aca="false">U35</f>
        <v>282</v>
      </c>
      <c r="V36" s="15"/>
      <c r="W36" s="47" t="n">
        <f aca="false">ROUND(X36/0.983,0)</f>
        <v>0</v>
      </c>
      <c r="X36" s="48" t="n">
        <f aca="false">ROUND(Y36/0.99,0)</f>
        <v>0</v>
      </c>
      <c r="Y36" s="48" t="n">
        <f aca="false">ROUND(Z36/0.9825,0)</f>
        <v>0</v>
      </c>
      <c r="Z36" s="49" t="n">
        <v>0</v>
      </c>
      <c r="AA36" s="48" t="n">
        <f aca="false">ROUND(AB36/0.9905,0)</f>
        <v>0</v>
      </c>
      <c r="AB36" s="50" t="n">
        <v>0</v>
      </c>
      <c r="AC36" s="48" t="n">
        <f aca="false">W36+AA36</f>
        <v>0</v>
      </c>
      <c r="AD36" s="48" t="n">
        <f aca="false">X36+AB36</f>
        <v>0</v>
      </c>
      <c r="AE36" s="48" t="n">
        <f aca="false">AE35</f>
        <v>579</v>
      </c>
      <c r="AF36" s="48" t="n">
        <f aca="false">Y36</f>
        <v>0</v>
      </c>
      <c r="AG36" s="48" t="n">
        <f aca="false">AG35</f>
        <v>573</v>
      </c>
      <c r="AH36" s="48" t="n">
        <f aca="false">Z36</f>
        <v>0</v>
      </c>
      <c r="AI36" s="51" t="n">
        <f aca="false">AI35</f>
        <v>573</v>
      </c>
      <c r="AJ36" s="11"/>
      <c r="AK36" s="52" t="n">
        <f aca="false">H36+S36+AB36</f>
        <v>0</v>
      </c>
      <c r="AL36" s="53" t="n">
        <f aca="false">AL35</f>
        <v>1131</v>
      </c>
    </row>
    <row r="37" customFormat="false" ht="12.75" hidden="false" customHeight="false" outlineLevel="0" collapsed="false">
      <c r="A37" s="35" t="n">
        <f aca="false">A36+1</f>
        <v>36460</v>
      </c>
      <c r="B37" s="12" t="n">
        <v>981</v>
      </c>
      <c r="C37" s="36" t="n">
        <v>878</v>
      </c>
      <c r="D37" s="3" t="n">
        <f aca="false">F37+Q37+Z37</f>
        <v>878</v>
      </c>
      <c r="E37" s="37" t="n">
        <f aca="false">ROUND(F37/0.962,0)</f>
        <v>913</v>
      </c>
      <c r="F37" s="38" t="n">
        <v>878</v>
      </c>
      <c r="G37" s="39" t="n">
        <f aca="false">ROUND(H37/0.984,0)</f>
        <v>0</v>
      </c>
      <c r="H37" s="39" t="n">
        <v>0</v>
      </c>
      <c r="I37" s="40" t="n">
        <v>0</v>
      </c>
      <c r="J37" s="41" t="n">
        <f aca="false">ROUND(K37/0.984,0)</f>
        <v>413</v>
      </c>
      <c r="K37" s="41" t="n">
        <v>406</v>
      </c>
      <c r="L37" s="39" t="n">
        <f aca="false">E37+G37+J37</f>
        <v>1326</v>
      </c>
      <c r="M37" s="39" t="n">
        <f aca="false">F37+H37+K37</f>
        <v>1284</v>
      </c>
      <c r="N37" s="42" t="n">
        <f aca="false">N36</f>
        <v>1284</v>
      </c>
      <c r="O37" s="15"/>
      <c r="P37" s="43" t="n">
        <f aca="false">ROUND(Q37/0.9737,0)</f>
        <v>0</v>
      </c>
      <c r="Q37" s="44" t="n">
        <v>0</v>
      </c>
      <c r="R37" s="44" t="n">
        <f aca="false">ROUND(S37/0.99,0)</f>
        <v>0</v>
      </c>
      <c r="S37" s="44" t="n">
        <v>0</v>
      </c>
      <c r="T37" s="44" t="n">
        <f aca="false">Q37+S37</f>
        <v>0</v>
      </c>
      <c r="U37" s="46" t="n">
        <f aca="false">U36</f>
        <v>282</v>
      </c>
      <c r="V37" s="15"/>
      <c r="W37" s="47" t="n">
        <f aca="false">ROUND(X37/0.983,0)</f>
        <v>0</v>
      </c>
      <c r="X37" s="48" t="n">
        <f aca="false">ROUND(Y37/0.99,0)</f>
        <v>0</v>
      </c>
      <c r="Y37" s="48" t="n">
        <f aca="false">ROUND(Z37/0.9825,0)</f>
        <v>0</v>
      </c>
      <c r="Z37" s="49" t="n">
        <v>0</v>
      </c>
      <c r="AA37" s="48" t="n">
        <f aca="false">ROUND(AB37/0.9905,0)</f>
        <v>0</v>
      </c>
      <c r="AB37" s="50" t="n">
        <v>0</v>
      </c>
      <c r="AC37" s="48" t="n">
        <f aca="false">W37+AA37</f>
        <v>0</v>
      </c>
      <c r="AD37" s="48" t="n">
        <f aca="false">X37+AB37</f>
        <v>0</v>
      </c>
      <c r="AE37" s="48" t="n">
        <f aca="false">AE36</f>
        <v>579</v>
      </c>
      <c r="AF37" s="48" t="n">
        <f aca="false">Y37</f>
        <v>0</v>
      </c>
      <c r="AG37" s="48" t="n">
        <f aca="false">AG36</f>
        <v>573</v>
      </c>
      <c r="AH37" s="48" t="n">
        <f aca="false">Z37</f>
        <v>0</v>
      </c>
      <c r="AI37" s="51" t="n">
        <f aca="false">AI36</f>
        <v>573</v>
      </c>
      <c r="AJ37" s="11"/>
      <c r="AK37" s="52" t="n">
        <f aca="false">H37+S37+AB37</f>
        <v>0</v>
      </c>
      <c r="AL37" s="53" t="n">
        <f aca="false">AL36</f>
        <v>1131</v>
      </c>
    </row>
    <row r="38" customFormat="false" ht="12.75" hidden="false" customHeight="false" outlineLevel="0" collapsed="false">
      <c r="A38" s="35" t="n">
        <f aca="false">A37+1</f>
        <v>36461</v>
      </c>
      <c r="B38" s="12" t="n">
        <v>981</v>
      </c>
      <c r="C38" s="36" t="n">
        <v>853</v>
      </c>
      <c r="D38" s="3" t="n">
        <f aca="false">F38+Q38+Z38</f>
        <v>853</v>
      </c>
      <c r="E38" s="37" t="n">
        <f aca="false">ROUND(F38/0.962,0)</f>
        <v>887</v>
      </c>
      <c r="F38" s="38" t="n">
        <v>853</v>
      </c>
      <c r="G38" s="39" t="n">
        <f aca="false">ROUND(H38/0.984,0)</f>
        <v>0</v>
      </c>
      <c r="H38" s="39" t="n">
        <v>0</v>
      </c>
      <c r="I38" s="40" t="n">
        <v>0</v>
      </c>
      <c r="J38" s="41" t="n">
        <f aca="false">ROUND(K38/0.984,0)</f>
        <v>438</v>
      </c>
      <c r="K38" s="41" t="n">
        <v>431</v>
      </c>
      <c r="L38" s="39" t="n">
        <f aca="false">E38+G38+J38</f>
        <v>1325</v>
      </c>
      <c r="M38" s="39" t="n">
        <f aca="false">F38+H38+K38</f>
        <v>1284</v>
      </c>
      <c r="N38" s="42" t="n">
        <f aca="false">N37</f>
        <v>1284</v>
      </c>
      <c r="O38" s="15"/>
      <c r="P38" s="43" t="n">
        <f aca="false">ROUND(Q38/0.9737,0)</f>
        <v>0</v>
      </c>
      <c r="Q38" s="44" t="n">
        <v>0</v>
      </c>
      <c r="R38" s="44" t="n">
        <f aca="false">ROUND(S38/0.99,0)</f>
        <v>0</v>
      </c>
      <c r="S38" s="44" t="n">
        <v>0</v>
      </c>
      <c r="T38" s="44" t="n">
        <f aca="false">Q38+S38</f>
        <v>0</v>
      </c>
      <c r="U38" s="46" t="n">
        <f aca="false">U37</f>
        <v>282</v>
      </c>
      <c r="V38" s="15"/>
      <c r="W38" s="47" t="n">
        <f aca="false">ROUND(X38/0.983,0)</f>
        <v>0</v>
      </c>
      <c r="X38" s="48" t="n">
        <f aca="false">ROUND(Y38/0.99,0)</f>
        <v>0</v>
      </c>
      <c r="Y38" s="48" t="n">
        <f aca="false">ROUND(Z38/0.9825,0)</f>
        <v>0</v>
      </c>
      <c r="Z38" s="49" t="n">
        <v>0</v>
      </c>
      <c r="AA38" s="48" t="n">
        <f aca="false">ROUND(AB38/0.9905,0)</f>
        <v>0</v>
      </c>
      <c r="AB38" s="50" t="n">
        <v>0</v>
      </c>
      <c r="AC38" s="48" t="n">
        <f aca="false">W38+AA38</f>
        <v>0</v>
      </c>
      <c r="AD38" s="48" t="n">
        <f aca="false">X38+AB38</f>
        <v>0</v>
      </c>
      <c r="AE38" s="48" t="n">
        <f aca="false">AE37</f>
        <v>579</v>
      </c>
      <c r="AF38" s="48" t="n">
        <f aca="false">Y38</f>
        <v>0</v>
      </c>
      <c r="AG38" s="48" t="n">
        <f aca="false">AG37</f>
        <v>573</v>
      </c>
      <c r="AH38" s="48" t="n">
        <f aca="false">Z38</f>
        <v>0</v>
      </c>
      <c r="AI38" s="51" t="n">
        <f aca="false">AI37</f>
        <v>573</v>
      </c>
      <c r="AJ38" s="11"/>
      <c r="AK38" s="52" t="n">
        <f aca="false">H38+S38+AB38</f>
        <v>0</v>
      </c>
      <c r="AL38" s="53" t="n">
        <f aca="false">AL37</f>
        <v>1131</v>
      </c>
    </row>
    <row r="39" customFormat="false" ht="12.75" hidden="false" customHeight="false" outlineLevel="0" collapsed="false">
      <c r="A39" s="35" t="n">
        <f aca="false">A38+1</f>
        <v>36462</v>
      </c>
      <c r="B39" s="12" t="n">
        <v>904</v>
      </c>
      <c r="C39" s="36" t="n">
        <v>620</v>
      </c>
      <c r="D39" s="3" t="n">
        <f aca="false">F39+Q39+Z39</f>
        <v>620</v>
      </c>
      <c r="E39" s="37" t="n">
        <f aca="false">ROUND(F39/0.962,0)</f>
        <v>644</v>
      </c>
      <c r="F39" s="38" t="n">
        <v>620</v>
      </c>
      <c r="G39" s="39" t="n">
        <f aca="false">ROUND(H39/0.984,0)</f>
        <v>0</v>
      </c>
      <c r="H39" s="39"/>
      <c r="I39" s="40"/>
      <c r="J39" s="41" t="n">
        <f aca="false">ROUND(K39/0.984,0)</f>
        <v>675</v>
      </c>
      <c r="K39" s="41" t="n">
        <v>664</v>
      </c>
      <c r="L39" s="39" t="n">
        <f aca="false">E39+G39+J39</f>
        <v>1319</v>
      </c>
      <c r="M39" s="39" t="n">
        <f aca="false">F39+H39+K39</f>
        <v>1284</v>
      </c>
      <c r="N39" s="42" t="n">
        <f aca="false">N38</f>
        <v>1284</v>
      </c>
      <c r="O39" s="15"/>
      <c r="P39" s="43" t="n">
        <f aca="false">ROUND(Q39/0.9737,0)</f>
        <v>0</v>
      </c>
      <c r="Q39" s="44" t="n">
        <v>0</v>
      </c>
      <c r="R39" s="44" t="n">
        <f aca="false">ROUND(S39/0.99,0)</f>
        <v>0</v>
      </c>
      <c r="S39" s="44" t="n">
        <v>0</v>
      </c>
      <c r="T39" s="44" t="n">
        <f aca="false">Q39+S39</f>
        <v>0</v>
      </c>
      <c r="U39" s="46" t="n">
        <f aca="false">U38</f>
        <v>282</v>
      </c>
      <c r="V39" s="15"/>
      <c r="W39" s="47" t="n">
        <f aca="false">ROUND(X39/0.983,0)</f>
        <v>0</v>
      </c>
      <c r="X39" s="48" t="n">
        <f aca="false">ROUND(Y39/0.99,0)</f>
        <v>0</v>
      </c>
      <c r="Y39" s="48" t="n">
        <f aca="false">ROUND(Z39/0.9825,0)</f>
        <v>0</v>
      </c>
      <c r="Z39" s="49" t="n">
        <v>0</v>
      </c>
      <c r="AA39" s="48" t="n">
        <f aca="false">ROUND(AB39/0.9905,0)</f>
        <v>0</v>
      </c>
      <c r="AB39" s="50" t="n">
        <v>0</v>
      </c>
      <c r="AC39" s="48" t="n">
        <f aca="false">W39+AA39</f>
        <v>0</v>
      </c>
      <c r="AD39" s="48" t="n">
        <f aca="false">X39+AB39</f>
        <v>0</v>
      </c>
      <c r="AE39" s="48" t="n">
        <f aca="false">AE38</f>
        <v>579</v>
      </c>
      <c r="AF39" s="48" t="n">
        <f aca="false">Y39</f>
        <v>0</v>
      </c>
      <c r="AG39" s="48" t="n">
        <f aca="false">AG38</f>
        <v>573</v>
      </c>
      <c r="AH39" s="48" t="n">
        <f aca="false">Z39</f>
        <v>0</v>
      </c>
      <c r="AI39" s="51" t="n">
        <f aca="false">AI38</f>
        <v>573</v>
      </c>
      <c r="AJ39" s="11"/>
      <c r="AK39" s="52" t="n">
        <f aca="false">H39+S39+AB39</f>
        <v>0</v>
      </c>
      <c r="AL39" s="53" t="n">
        <f aca="false">AL38</f>
        <v>1131</v>
      </c>
    </row>
    <row r="40" customFormat="false" ht="12.75" hidden="false" customHeight="false" outlineLevel="0" collapsed="false">
      <c r="A40" s="35" t="n">
        <f aca="false">A39+1</f>
        <v>36463</v>
      </c>
      <c r="B40" s="12" t="n">
        <v>844</v>
      </c>
      <c r="C40" s="54" t="n">
        <v>454</v>
      </c>
      <c r="D40" s="3" t="n">
        <f aca="false">F40+Q40+Z40</f>
        <v>454</v>
      </c>
      <c r="E40" s="37" t="n">
        <f aca="false">ROUND(F40/0.962,0)</f>
        <v>472</v>
      </c>
      <c r="F40" s="38" t="n">
        <v>454</v>
      </c>
      <c r="G40" s="39" t="n">
        <f aca="false">ROUND(H40/0.984,0)</f>
        <v>0</v>
      </c>
      <c r="H40" s="39" t="n">
        <v>0</v>
      </c>
      <c r="I40" s="40" t="n">
        <v>0</v>
      </c>
      <c r="J40" s="41" t="n">
        <f aca="false">ROUND(K40/0.984,0)</f>
        <v>843</v>
      </c>
      <c r="K40" s="41" t="n">
        <v>830</v>
      </c>
      <c r="L40" s="39" t="n">
        <f aca="false">E40+G40+J40</f>
        <v>1315</v>
      </c>
      <c r="M40" s="39" t="n">
        <f aca="false">F40+H40+K40</f>
        <v>1284</v>
      </c>
      <c r="N40" s="42" t="n">
        <f aca="false">N39</f>
        <v>1284</v>
      </c>
      <c r="O40" s="15"/>
      <c r="P40" s="43" t="n">
        <f aca="false">ROUND(Q40/0.9737,0)</f>
        <v>0</v>
      </c>
      <c r="Q40" s="44" t="n">
        <v>0</v>
      </c>
      <c r="R40" s="44" t="n">
        <f aca="false">ROUND(S40/0.99,0)</f>
        <v>0</v>
      </c>
      <c r="S40" s="44" t="n">
        <v>0</v>
      </c>
      <c r="T40" s="44" t="n">
        <f aca="false">Q40+S40</f>
        <v>0</v>
      </c>
      <c r="U40" s="46" t="n">
        <f aca="false">U39</f>
        <v>282</v>
      </c>
      <c r="V40" s="15"/>
      <c r="W40" s="47" t="n">
        <f aca="false">ROUND(X40/0.983,0)</f>
        <v>0</v>
      </c>
      <c r="X40" s="48" t="n">
        <f aca="false">ROUND(Y40/0.99,0)</f>
        <v>0</v>
      </c>
      <c r="Y40" s="48" t="n">
        <f aca="false">ROUND(Z40/0.9825,0)</f>
        <v>0</v>
      </c>
      <c r="Z40" s="49" t="n">
        <v>0</v>
      </c>
      <c r="AA40" s="48" t="n">
        <f aca="false">ROUND(AB40/0.9905,0)</f>
        <v>0</v>
      </c>
      <c r="AB40" s="50" t="n">
        <v>0</v>
      </c>
      <c r="AC40" s="48" t="n">
        <f aca="false">W40+AA40</f>
        <v>0</v>
      </c>
      <c r="AD40" s="48" t="n">
        <f aca="false">X40+AB40</f>
        <v>0</v>
      </c>
      <c r="AE40" s="48" t="n">
        <f aca="false">AE39</f>
        <v>579</v>
      </c>
      <c r="AF40" s="48" t="n">
        <f aca="false">Y40</f>
        <v>0</v>
      </c>
      <c r="AG40" s="48" t="n">
        <f aca="false">AG39</f>
        <v>573</v>
      </c>
      <c r="AH40" s="48" t="n">
        <f aca="false">Z40</f>
        <v>0</v>
      </c>
      <c r="AI40" s="51" t="n">
        <f aca="false">AI39</f>
        <v>573</v>
      </c>
      <c r="AJ40" s="11"/>
      <c r="AK40" s="52" t="n">
        <f aca="false">H40+S40+AB40</f>
        <v>0</v>
      </c>
      <c r="AL40" s="53" t="n">
        <f aca="false">AL39</f>
        <v>1131</v>
      </c>
    </row>
    <row r="41" customFormat="false" ht="12.75" hidden="false" customHeight="false" outlineLevel="0" collapsed="false">
      <c r="A41" s="35" t="n">
        <f aca="false">A40+1</f>
        <v>36464</v>
      </c>
      <c r="B41" s="12" t="n">
        <v>882</v>
      </c>
      <c r="C41" s="54" t="n">
        <v>889</v>
      </c>
      <c r="D41" s="3" t="n">
        <f aca="false">F41+Q41+Z41</f>
        <v>889</v>
      </c>
      <c r="E41" s="37" t="n">
        <f aca="false">ROUND(F41/0.962,0)</f>
        <v>924</v>
      </c>
      <c r="F41" s="38" t="n">
        <v>889</v>
      </c>
      <c r="G41" s="39" t="n">
        <f aca="false">ROUND(H41/0.984,0)</f>
        <v>0</v>
      </c>
      <c r="H41" s="39" t="n">
        <v>0</v>
      </c>
      <c r="I41" s="40" t="n">
        <v>0</v>
      </c>
      <c r="J41" s="41" t="n">
        <f aca="false">ROUND(K41/0.984,0)</f>
        <v>401</v>
      </c>
      <c r="K41" s="41" t="n">
        <v>395</v>
      </c>
      <c r="L41" s="39" t="n">
        <f aca="false">E41+G41+J41</f>
        <v>1325</v>
      </c>
      <c r="M41" s="39" t="n">
        <f aca="false">F41+H41+K41</f>
        <v>1284</v>
      </c>
      <c r="N41" s="42" t="n">
        <f aca="false">N40</f>
        <v>1284</v>
      </c>
      <c r="O41" s="15"/>
      <c r="P41" s="43" t="n">
        <f aca="false">ROUND(Q41/0.9737,0)</f>
        <v>0</v>
      </c>
      <c r="Q41" s="44" t="n">
        <v>0</v>
      </c>
      <c r="R41" s="44" t="n">
        <f aca="false">ROUND(S41/0.99,0)</f>
        <v>0</v>
      </c>
      <c r="S41" s="44" t="n">
        <v>0</v>
      </c>
      <c r="T41" s="44" t="n">
        <f aca="false">Q41+S41</f>
        <v>0</v>
      </c>
      <c r="U41" s="46" t="n">
        <f aca="false">U40</f>
        <v>282</v>
      </c>
      <c r="V41" s="15"/>
      <c r="W41" s="47" t="n">
        <f aca="false">ROUND(X41/0.983,0)</f>
        <v>0</v>
      </c>
      <c r="X41" s="48" t="n">
        <f aca="false">ROUND(Y41/0.99,0)</f>
        <v>0</v>
      </c>
      <c r="Y41" s="48" t="n">
        <f aca="false">ROUND(Z41/0.9825,0)</f>
        <v>0</v>
      </c>
      <c r="Z41" s="49" t="n">
        <v>0</v>
      </c>
      <c r="AA41" s="48" t="n">
        <f aca="false">ROUND(AB41/0.9905,0)</f>
        <v>0</v>
      </c>
      <c r="AB41" s="50" t="n">
        <v>0</v>
      </c>
      <c r="AC41" s="48" t="n">
        <f aca="false">W41+AA41</f>
        <v>0</v>
      </c>
      <c r="AD41" s="48" t="n">
        <f aca="false">X41+AB41</f>
        <v>0</v>
      </c>
      <c r="AE41" s="48" t="n">
        <f aca="false">AE40</f>
        <v>579</v>
      </c>
      <c r="AF41" s="48" t="n">
        <f aca="false">Y41</f>
        <v>0</v>
      </c>
      <c r="AG41" s="48" t="n">
        <f aca="false">AG40</f>
        <v>573</v>
      </c>
      <c r="AH41" s="48" t="n">
        <f aca="false">Z41</f>
        <v>0</v>
      </c>
      <c r="AI41" s="51" t="n">
        <f aca="false">AI40</f>
        <v>573</v>
      </c>
      <c r="AJ41" s="11"/>
      <c r="AK41" s="52" t="n">
        <f aca="false">H41+S41+AB41</f>
        <v>0</v>
      </c>
      <c r="AL41" s="53" t="n">
        <f aca="false">AL40</f>
        <v>1131</v>
      </c>
    </row>
    <row r="42" customFormat="false" ht="12.75" hidden="false" customHeight="false" outlineLevel="0" collapsed="false">
      <c r="A42" s="11"/>
      <c r="B42" s="12"/>
      <c r="E42" s="12"/>
      <c r="N42" s="14"/>
      <c r="O42" s="15"/>
      <c r="P42" s="12"/>
      <c r="U42" s="14"/>
      <c r="V42" s="15"/>
      <c r="W42" s="12"/>
      <c r="AI42" s="14"/>
      <c r="AJ42" s="11"/>
      <c r="AK42" s="17"/>
      <c r="AL42" s="14"/>
    </row>
    <row r="43" customFormat="false" ht="12.75" hidden="false" customHeight="false" outlineLevel="0" collapsed="false">
      <c r="A43" s="56" t="s">
        <v>10</v>
      </c>
      <c r="B43" s="57" t="n">
        <f aca="false">SUM(B11:B42)</f>
        <v>27985</v>
      </c>
      <c r="C43" s="58" t="n">
        <f aca="false">SUM(C11:C42)</f>
        <v>30208</v>
      </c>
      <c r="D43" s="59" t="n">
        <f aca="false">SUM(D11:D42)</f>
        <v>29942</v>
      </c>
      <c r="E43" s="57"/>
      <c r="F43" s="58" t="n">
        <f aca="false">SUM(F11:F42)</f>
        <v>29257</v>
      </c>
      <c r="G43" s="58"/>
      <c r="H43" s="58" t="n">
        <f aca="false">SUM(H11:H42)</f>
        <v>1922</v>
      </c>
      <c r="I43" s="58" t="n">
        <f aca="false">SUM(I11:I42)</f>
        <v>266</v>
      </c>
      <c r="J43" s="58"/>
      <c r="K43" s="58" t="n">
        <f aca="false">SUM(K11:K42)</f>
        <v>7171</v>
      </c>
      <c r="L43" s="58" t="n">
        <f aca="false">SUM(L11:L42)</f>
        <v>39655</v>
      </c>
      <c r="M43" s="58" t="n">
        <f aca="false">SUM(M11:M42)</f>
        <v>38350</v>
      </c>
      <c r="N43" s="59" t="n">
        <f aca="false">SUM(N11:N42)</f>
        <v>39804</v>
      </c>
      <c r="O43" s="61"/>
      <c r="P43" s="57"/>
      <c r="Q43" s="58" t="n">
        <f aca="false">SUM(Q11:Q42)</f>
        <v>455</v>
      </c>
      <c r="R43" s="58"/>
      <c r="S43" s="58" t="n">
        <f aca="false">SUM(S11:S42)</f>
        <v>0</v>
      </c>
      <c r="T43" s="58" t="n">
        <f aca="false">SUM(T11:T42)</f>
        <v>455</v>
      </c>
      <c r="U43" s="59" t="n">
        <f aca="false">SUM(U11:U42)</f>
        <v>8742</v>
      </c>
      <c r="V43" s="61"/>
      <c r="W43" s="57" t="n">
        <f aca="false">SUM(W11:W42)</f>
        <v>241</v>
      </c>
      <c r="X43" s="58" t="n">
        <f aca="false">SUM(X11:X42)</f>
        <v>237</v>
      </c>
      <c r="Y43" s="58" t="n">
        <f aca="false">SUM(Y11:Y42)</f>
        <v>234</v>
      </c>
      <c r="Z43" s="58" t="n">
        <f aca="false">SUM(Z11:Z42)</f>
        <v>230</v>
      </c>
      <c r="AA43" s="58"/>
      <c r="AB43" s="58" t="n">
        <f aca="false">SUM(AB11:AB42)</f>
        <v>0</v>
      </c>
      <c r="AC43" s="58" t="n">
        <f aca="false">SUM(AC11:AC42)</f>
        <v>241</v>
      </c>
      <c r="AD43" s="58" t="n">
        <f aca="false">SUM(AD11:AD42)</f>
        <v>237</v>
      </c>
      <c r="AE43" s="58" t="n">
        <f aca="false">SUM(AE11:AE42)</f>
        <v>17949</v>
      </c>
      <c r="AF43" s="58" t="n">
        <f aca="false">SUM(AF11:AF42)</f>
        <v>234</v>
      </c>
      <c r="AG43" s="58" t="n">
        <f aca="false">SUM(AG11:AG42)</f>
        <v>17763</v>
      </c>
      <c r="AH43" s="58" t="n">
        <f aca="false">SUM(AH11:AH41)</f>
        <v>230</v>
      </c>
      <c r="AI43" s="59" t="n">
        <f aca="false">SUM(AI11:AI41)</f>
        <v>17763</v>
      </c>
      <c r="AJ43" s="56"/>
      <c r="AK43" s="62" t="n">
        <f aca="false">SUM(AK11:AK42)</f>
        <v>1922</v>
      </c>
      <c r="AL43" s="59" t="n">
        <f aca="false">SUM(AL11:AL42)</f>
        <v>35061</v>
      </c>
    </row>
    <row r="44" customFormat="false" ht="12.75" hidden="false" customHeight="false" outlineLevel="0" collapsed="false">
      <c r="G44" s="16" t="s">
        <v>33</v>
      </c>
      <c r="H44" s="63" t="n">
        <f aca="false">H43*0.9787</f>
        <v>1881.0614</v>
      </c>
      <c r="I44" s="63"/>
      <c r="R44" s="16" t="s">
        <v>33</v>
      </c>
      <c r="S44" s="63" t="n">
        <f aca="false">S43*0.9787</f>
        <v>0</v>
      </c>
      <c r="AA44" s="16" t="s">
        <v>33</v>
      </c>
      <c r="AB44" s="63" t="n">
        <f aca="false">AB43*0.9787</f>
        <v>0</v>
      </c>
    </row>
    <row r="45" customFormat="false" ht="13.5" hidden="false" customHeight="false" outlineLevel="0" collapsed="false"/>
    <row r="46" customFormat="false" ht="13.5" hidden="false" customHeight="false" outlineLevel="0" collapsed="false">
      <c r="C46" s="65" t="s">
        <v>34</v>
      </c>
      <c r="D46" s="66"/>
      <c r="E46" s="66"/>
      <c r="F46" s="67" t="n">
        <v>36434</v>
      </c>
      <c r="G46" s="68" t="n">
        <v>36464</v>
      </c>
    </row>
    <row r="47" customFormat="false" ht="12.75" hidden="false" customHeight="false" outlineLevel="0" collapsed="false">
      <c r="C47" s="69"/>
      <c r="G47" s="70"/>
    </row>
    <row r="48" customFormat="false" ht="12.75" hidden="false" customHeight="false" outlineLevel="0" collapsed="false">
      <c r="C48" s="71"/>
      <c r="D48" s="16"/>
      <c r="E48" s="16" t="s">
        <v>35</v>
      </c>
      <c r="F48" s="63" t="n">
        <v>71684</v>
      </c>
      <c r="G48" s="72" t="n">
        <f aca="false">(F48+H44)-I43</f>
        <v>73299.0614</v>
      </c>
    </row>
    <row r="49" customFormat="false" ht="12.75" hidden="false" customHeight="false" outlineLevel="0" collapsed="false">
      <c r="C49" s="69"/>
      <c r="G49" s="70"/>
    </row>
    <row r="50" customFormat="false" ht="12.75" hidden="false" customHeight="false" outlineLevel="0" collapsed="false">
      <c r="C50" s="71"/>
      <c r="D50" s="16"/>
      <c r="E50" s="16" t="s">
        <v>36</v>
      </c>
      <c r="F50" s="63" t="n">
        <v>38824</v>
      </c>
      <c r="G50" s="72" t="n">
        <f aca="false">F50+(S44+AB44)</f>
        <v>38824</v>
      </c>
    </row>
    <row r="51" customFormat="false" ht="13.5" hidden="false" customHeight="false" outlineLevel="0" collapsed="false">
      <c r="C51" s="71"/>
      <c r="D51" s="16"/>
      <c r="E51" s="16"/>
      <c r="F51" s="73"/>
      <c r="G51" s="74"/>
    </row>
    <row r="52" customFormat="false" ht="13.5" hidden="false" customHeight="false" outlineLevel="0" collapsed="false">
      <c r="C52" s="75"/>
      <c r="D52" s="76"/>
      <c r="E52" s="77" t="s">
        <v>37</v>
      </c>
      <c r="F52" s="78" t="n">
        <f aca="false">SUM(F48:F51)</f>
        <v>110508</v>
      </c>
      <c r="G52" s="79" t="n">
        <f aca="false">SUM(G48:G51)</f>
        <v>112123.0614</v>
      </c>
    </row>
    <row r="53" customFormat="false" ht="13.5" hidden="false" customHeight="false" outlineLevel="0" collapsed="false">
      <c r="E53" s="16" t="s">
        <v>58</v>
      </c>
      <c r="F53" s="1" t="n">
        <v>112123</v>
      </c>
    </row>
    <row r="55" customFormat="false" ht="12.75" hidden="false" customHeight="false" outlineLevel="0" collapsed="false">
      <c r="C55" s="1" t="s">
        <v>50</v>
      </c>
      <c r="F55" s="1" t="n">
        <f aca="false">G52-F53</f>
        <v>0.0614000000059605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1" width="9.99"/>
    <col collapsed="false" customWidth="true" hidden="false" outlineLevel="0" max="3" min="3" style="1" width="9.7"/>
    <col collapsed="false" customWidth="true" hidden="false" outlineLevel="0" max="4" min="4" style="1" width="10.28"/>
    <col collapsed="false" customWidth="true" hidden="false" outlineLevel="0" max="5" min="5" style="1" width="7.85"/>
    <col collapsed="false" customWidth="true" hidden="false" outlineLevel="0" max="6" min="6" style="1" width="10.71"/>
    <col collapsed="false" customWidth="true" hidden="false" outlineLevel="0" max="7" min="7" style="1" width="11.85"/>
    <col collapsed="false" customWidth="true" hidden="false" outlineLevel="0" max="8" min="8" style="1" width="8.99"/>
    <col collapsed="false" customWidth="true" hidden="false" outlineLevel="0" max="9" min="9" style="1" width="7.85"/>
    <col collapsed="false" customWidth="true" hidden="false" outlineLevel="0" max="10" min="10" style="1" width="9.85"/>
    <col collapsed="false" customWidth="true" hidden="false" outlineLevel="0" max="11" min="11" style="1" width="9.56"/>
    <col collapsed="false" customWidth="true" hidden="false" outlineLevel="0" max="12" min="12" style="1" width="9.7"/>
    <col collapsed="false" customWidth="true" hidden="false" outlineLevel="0" max="13" min="13" style="1" width="10.13"/>
    <col collapsed="false" customWidth="true" hidden="false" outlineLevel="0" max="14" min="14" style="1" width="0.99"/>
    <col collapsed="false" customWidth="true" hidden="false" outlineLevel="0" max="20" min="15" style="1" width="7.85"/>
    <col collapsed="false" customWidth="true" hidden="false" outlineLevel="0" max="21" min="21" style="1" width="0.85"/>
    <col collapsed="false" customWidth="true" hidden="false" outlineLevel="0" max="22" min="22" style="1" width="9.99"/>
    <col collapsed="false" customWidth="true" hidden="false" outlineLevel="0" max="25" min="23" style="1" width="10.13"/>
    <col collapsed="false" customWidth="true" hidden="false" outlineLevel="0" max="27" min="26" style="1" width="7.85"/>
    <col collapsed="false" customWidth="true" hidden="false" outlineLevel="0" max="28" min="28" style="1" width="9.7"/>
    <col collapsed="false" customWidth="true" hidden="false" outlineLevel="0" max="29" min="29" style="1" width="9.14"/>
    <col collapsed="false" customWidth="true" hidden="false" outlineLevel="0" max="31" min="30" style="1" width="10.13"/>
    <col collapsed="false" customWidth="true" hidden="false" outlineLevel="0" max="32" min="32" style="1" width="10.41"/>
    <col collapsed="false" customWidth="true" hidden="false" outlineLevel="0" max="33" min="33" style="1" width="10.71"/>
    <col collapsed="false" customWidth="true" hidden="false" outlineLevel="0" max="34" min="34" style="1" width="10.13"/>
    <col collapsed="false" customWidth="true" hidden="false" outlineLevel="0" max="35" min="35" style="0" width="1.28"/>
    <col collapsed="false" customWidth="true" hidden="false" outlineLevel="0" max="37" min="37" style="1" width="10.71"/>
  </cols>
  <sheetData>
    <row r="1" customFormat="false" ht="15.75" hidden="false" customHeight="false" outlineLevel="0" collapsed="false">
      <c r="A1" s="2" t="n">
        <v>36404</v>
      </c>
      <c r="B1" s="1" t="s">
        <v>0</v>
      </c>
    </row>
    <row r="4" customFormat="false" ht="12.75" hidden="false" customHeight="false" outlineLevel="0" collapsed="false">
      <c r="A4" s="4"/>
      <c r="B4" s="5" t="s">
        <v>1</v>
      </c>
      <c r="C4" s="6"/>
      <c r="D4" s="6"/>
      <c r="E4" s="5" t="s">
        <v>2</v>
      </c>
      <c r="F4" s="6"/>
      <c r="G4" s="6"/>
      <c r="H4" s="6"/>
      <c r="I4" s="6"/>
      <c r="J4" s="6"/>
      <c r="K4" s="6"/>
      <c r="L4" s="6"/>
      <c r="M4" s="7"/>
      <c r="N4" s="8"/>
      <c r="O4" s="5" t="s">
        <v>3</v>
      </c>
      <c r="P4" s="6"/>
      <c r="Q4" s="6"/>
      <c r="R4" s="6"/>
      <c r="S4" s="6"/>
      <c r="T4" s="7"/>
      <c r="U4" s="8"/>
      <c r="V4" s="5" t="s">
        <v>4</v>
      </c>
      <c r="W4" s="9"/>
      <c r="X4" s="9"/>
      <c r="Y4" s="6"/>
      <c r="Z4" s="6"/>
      <c r="AA4" s="6"/>
      <c r="AB4" s="6"/>
      <c r="AC4" s="6"/>
      <c r="AD4" s="6"/>
      <c r="AE4" s="6"/>
      <c r="AF4" s="6"/>
      <c r="AG4" s="6"/>
      <c r="AH4" s="7"/>
      <c r="AI4" s="4"/>
      <c r="AJ4" s="10" t="s">
        <v>5</v>
      </c>
      <c r="AK4" s="7"/>
    </row>
    <row r="5" customFormat="false" ht="12.75" hidden="false" customHeight="false" outlineLevel="0" collapsed="false">
      <c r="A5" s="11"/>
      <c r="B5" s="12"/>
      <c r="E5" s="12" t="s">
        <v>59</v>
      </c>
      <c r="G5" s="1" t="s">
        <v>60</v>
      </c>
      <c r="M5" s="14"/>
      <c r="N5" s="15"/>
      <c r="O5" s="12" t="s">
        <v>61</v>
      </c>
      <c r="Q5" s="1" t="s">
        <v>62</v>
      </c>
      <c r="T5" s="14"/>
      <c r="U5" s="15"/>
      <c r="V5" s="12" t="s">
        <v>63</v>
      </c>
      <c r="AD5" s="1" t="s">
        <v>62</v>
      </c>
      <c r="AH5" s="14"/>
      <c r="AI5" s="11"/>
      <c r="AJ5" s="17"/>
      <c r="AK5" s="14"/>
    </row>
    <row r="6" customFormat="false" ht="12.75" hidden="false" customHeight="false" outlineLevel="0" collapsed="false">
      <c r="A6" s="11"/>
      <c r="B6" s="12"/>
      <c r="E6" s="12"/>
      <c r="M6" s="14"/>
      <c r="N6" s="15"/>
      <c r="O6" s="12"/>
      <c r="T6" s="14"/>
      <c r="U6" s="15"/>
      <c r="V6" s="12"/>
      <c r="AH6" s="14"/>
      <c r="AI6" s="11"/>
      <c r="AJ6" s="17"/>
      <c r="AK6" s="14"/>
    </row>
    <row r="7" customFormat="false" ht="12.75" hidden="false" customHeight="false" outlineLevel="0" collapsed="false">
      <c r="A7" s="20"/>
      <c r="B7" s="21"/>
      <c r="C7" s="19"/>
      <c r="D7" s="22" t="s">
        <v>10</v>
      </c>
      <c r="E7" s="12"/>
      <c r="F7" s="19"/>
      <c r="G7" s="19"/>
      <c r="H7" s="19" t="s">
        <v>11</v>
      </c>
      <c r="I7" s="19"/>
      <c r="J7" s="19" t="s">
        <v>11</v>
      </c>
      <c r="K7" s="19" t="s">
        <v>10</v>
      </c>
      <c r="L7" s="19"/>
      <c r="M7" s="23"/>
      <c r="N7" s="24"/>
      <c r="O7" s="12"/>
      <c r="P7" s="19"/>
      <c r="Q7" s="19"/>
      <c r="R7" s="19"/>
      <c r="S7" s="19"/>
      <c r="T7" s="23"/>
      <c r="U7" s="24"/>
      <c r="V7" s="12"/>
      <c r="W7" s="19" t="s">
        <v>11</v>
      </c>
      <c r="X7" s="19" t="s">
        <v>11</v>
      </c>
      <c r="Y7" s="19"/>
      <c r="Z7" s="19"/>
      <c r="AA7" s="19"/>
      <c r="AB7" s="19" t="s">
        <v>10</v>
      </c>
      <c r="AC7" s="19" t="s">
        <v>13</v>
      </c>
      <c r="AD7" s="19" t="s">
        <v>13</v>
      </c>
      <c r="AE7" s="19" t="s">
        <v>14</v>
      </c>
      <c r="AF7" s="19" t="s">
        <v>14</v>
      </c>
      <c r="AG7" s="19" t="s">
        <v>2</v>
      </c>
      <c r="AH7" s="23" t="s">
        <v>2</v>
      </c>
      <c r="AI7" s="20"/>
      <c r="AJ7" s="25"/>
      <c r="AK7" s="23"/>
    </row>
    <row r="8" customFormat="false" ht="12.75" hidden="false" customHeight="false" outlineLevel="0" collapsed="false">
      <c r="A8" s="20"/>
      <c r="B8" s="21"/>
      <c r="C8" s="19"/>
      <c r="D8" s="22" t="s">
        <v>11</v>
      </c>
      <c r="E8" s="21" t="s">
        <v>16</v>
      </c>
      <c r="F8" s="19" t="s">
        <v>11</v>
      </c>
      <c r="G8" s="19" t="s">
        <v>16</v>
      </c>
      <c r="H8" s="19" t="s">
        <v>17</v>
      </c>
      <c r="I8" s="19" t="s">
        <v>16</v>
      </c>
      <c r="J8" s="19" t="s">
        <v>18</v>
      </c>
      <c r="K8" s="19" t="s">
        <v>16</v>
      </c>
      <c r="L8" s="19" t="s">
        <v>19</v>
      </c>
      <c r="M8" s="23" t="s">
        <v>19</v>
      </c>
      <c r="N8" s="24"/>
      <c r="O8" s="21" t="s">
        <v>16</v>
      </c>
      <c r="P8" s="19" t="s">
        <v>11</v>
      </c>
      <c r="Q8" s="19" t="s">
        <v>16</v>
      </c>
      <c r="R8" s="19" t="s">
        <v>11</v>
      </c>
      <c r="S8" s="19" t="s">
        <v>19</v>
      </c>
      <c r="T8" s="23" t="s">
        <v>19</v>
      </c>
      <c r="U8" s="24"/>
      <c r="V8" s="21" t="s">
        <v>16</v>
      </c>
      <c r="W8" s="19" t="s">
        <v>20</v>
      </c>
      <c r="X8" s="19" t="s">
        <v>20</v>
      </c>
      <c r="Y8" s="19" t="s">
        <v>11</v>
      </c>
      <c r="Z8" s="19" t="s">
        <v>16</v>
      </c>
      <c r="AA8" s="19" t="s">
        <v>11</v>
      </c>
      <c r="AB8" s="19" t="s">
        <v>16</v>
      </c>
      <c r="AC8" s="19" t="s">
        <v>19</v>
      </c>
      <c r="AD8" s="19" t="s">
        <v>19</v>
      </c>
      <c r="AE8" s="19" t="s">
        <v>19</v>
      </c>
      <c r="AF8" s="19" t="s">
        <v>19</v>
      </c>
      <c r="AG8" s="19" t="s">
        <v>19</v>
      </c>
      <c r="AH8" s="19" t="s">
        <v>19</v>
      </c>
      <c r="AI8" s="20"/>
      <c r="AJ8" s="25" t="s">
        <v>21</v>
      </c>
      <c r="AK8" s="23" t="s">
        <v>21</v>
      </c>
    </row>
    <row r="9" customFormat="false" ht="12.75" hidden="false" customHeight="false" outlineLevel="0" collapsed="false">
      <c r="A9" s="26" t="s">
        <v>22</v>
      </c>
      <c r="B9" s="27" t="s">
        <v>23</v>
      </c>
      <c r="C9" s="28" t="s">
        <v>24</v>
      </c>
      <c r="D9" s="29" t="s">
        <v>17</v>
      </c>
      <c r="E9" s="27" t="s">
        <v>25</v>
      </c>
      <c r="F9" s="28" t="s">
        <v>17</v>
      </c>
      <c r="G9" s="28" t="s">
        <v>25</v>
      </c>
      <c r="H9" s="28" t="s">
        <v>26</v>
      </c>
      <c r="I9" s="28" t="s">
        <v>25</v>
      </c>
      <c r="J9" s="28" t="s">
        <v>26</v>
      </c>
      <c r="K9" s="28" t="s">
        <v>25</v>
      </c>
      <c r="L9" s="28" t="s">
        <v>28</v>
      </c>
      <c r="M9" s="30" t="s">
        <v>29</v>
      </c>
      <c r="N9" s="24"/>
      <c r="O9" s="27" t="s">
        <v>30</v>
      </c>
      <c r="P9" s="28" t="s">
        <v>17</v>
      </c>
      <c r="Q9" s="28" t="s">
        <v>30</v>
      </c>
      <c r="R9" s="28" t="s">
        <v>31</v>
      </c>
      <c r="S9" s="28" t="s">
        <v>28</v>
      </c>
      <c r="T9" s="30" t="s">
        <v>29</v>
      </c>
      <c r="U9" s="24"/>
      <c r="V9" s="27" t="s">
        <v>32</v>
      </c>
      <c r="W9" s="28" t="s">
        <v>14</v>
      </c>
      <c r="X9" s="28" t="s">
        <v>2</v>
      </c>
      <c r="Y9" s="28" t="s">
        <v>17</v>
      </c>
      <c r="Z9" s="28" t="s">
        <v>32</v>
      </c>
      <c r="AA9" s="28" t="s">
        <v>31</v>
      </c>
      <c r="AB9" s="28" t="s">
        <v>32</v>
      </c>
      <c r="AC9" s="28" t="s">
        <v>28</v>
      </c>
      <c r="AD9" s="28" t="s">
        <v>29</v>
      </c>
      <c r="AE9" s="28" t="s">
        <v>28</v>
      </c>
      <c r="AF9" s="28" t="s">
        <v>29</v>
      </c>
      <c r="AG9" s="28" t="s">
        <v>28</v>
      </c>
      <c r="AH9" s="28" t="s">
        <v>29</v>
      </c>
      <c r="AI9" s="20"/>
      <c r="AJ9" s="31" t="s">
        <v>28</v>
      </c>
      <c r="AK9" s="30" t="s">
        <v>29</v>
      </c>
    </row>
    <row r="10" customFormat="false" ht="12.75" hidden="false" customHeight="false" outlineLevel="0" collapsed="false">
      <c r="A10" s="32"/>
      <c r="B10" s="33"/>
      <c r="C10" s="6"/>
      <c r="D10" s="3"/>
      <c r="E10" s="33"/>
      <c r="F10" s="6"/>
      <c r="G10" s="6"/>
      <c r="H10" s="6"/>
      <c r="I10" s="6"/>
      <c r="J10" s="6"/>
      <c r="K10" s="6"/>
      <c r="L10" s="6"/>
      <c r="M10" s="7"/>
      <c r="N10" s="15"/>
      <c r="O10" s="12"/>
      <c r="T10" s="14"/>
      <c r="U10" s="15"/>
      <c r="V10" s="12"/>
      <c r="AH10" s="14"/>
      <c r="AI10" s="32"/>
      <c r="AJ10" s="34"/>
      <c r="AK10" s="14"/>
    </row>
    <row r="11" customFormat="false" ht="12.75" hidden="false" customHeight="false" outlineLevel="0" collapsed="false">
      <c r="A11" s="35" t="n">
        <v>36404</v>
      </c>
      <c r="B11" s="12" t="n">
        <v>565</v>
      </c>
      <c r="C11" s="36" t="n">
        <v>565</v>
      </c>
      <c r="D11" s="3" t="n">
        <f aca="false">F11+P11+Y11</f>
        <v>2051</v>
      </c>
      <c r="E11" s="37" t="n">
        <f aca="false">ROUND(F11/0.962,0)</f>
        <v>1254</v>
      </c>
      <c r="F11" s="38" t="n">
        <f aca="false">B11+641</f>
        <v>1206</v>
      </c>
      <c r="G11" s="39" t="n">
        <f aca="false">ROUND(H11/0.984,0)</f>
        <v>0</v>
      </c>
      <c r="H11" s="39" t="n">
        <v>0</v>
      </c>
      <c r="I11" s="41" t="n">
        <f aca="false">ROUND(J11/0.984,0)</f>
        <v>81</v>
      </c>
      <c r="J11" s="41" t="n">
        <v>80</v>
      </c>
      <c r="K11" s="39" t="n">
        <f aca="false">E11+G11+I11</f>
        <v>1335</v>
      </c>
      <c r="L11" s="39" t="n">
        <f aca="false">F11+H11+J11</f>
        <v>1286</v>
      </c>
      <c r="M11" s="42" t="n">
        <v>1284</v>
      </c>
      <c r="N11" s="15"/>
      <c r="O11" s="43" t="n">
        <f aca="false">ROUND(P11/0.9737,0)</f>
        <v>290</v>
      </c>
      <c r="P11" s="44" t="n">
        <v>282</v>
      </c>
      <c r="Q11" s="44" t="n">
        <f aca="false">ROUND(R11/0.99,0)</f>
        <v>0</v>
      </c>
      <c r="R11" s="44" t="n">
        <v>0</v>
      </c>
      <c r="S11" s="44" t="n">
        <f aca="false">P11+R11</f>
        <v>282</v>
      </c>
      <c r="T11" s="46" t="n">
        <v>282</v>
      </c>
      <c r="U11" s="15"/>
      <c r="V11" s="47" t="n">
        <f aca="false">ROUND(W11/0.983,0)</f>
        <v>589</v>
      </c>
      <c r="W11" s="48" t="n">
        <f aca="false">ROUND(X11/0.99,0)</f>
        <v>579</v>
      </c>
      <c r="X11" s="48" t="n">
        <f aca="false">ROUND(Y11/0.9825,0)</f>
        <v>573</v>
      </c>
      <c r="Y11" s="49" t="n">
        <v>563</v>
      </c>
      <c r="Z11" s="48" t="n">
        <f aca="false">ROUND(AA11/0.9905,0)</f>
        <v>0</v>
      </c>
      <c r="AA11" s="50" t="n">
        <v>0</v>
      </c>
      <c r="AB11" s="48" t="n">
        <f aca="false">V11+Z11</f>
        <v>589</v>
      </c>
      <c r="AC11" s="48" t="n">
        <f aca="false">W11+AA11</f>
        <v>579</v>
      </c>
      <c r="AD11" s="48" t="n">
        <v>579</v>
      </c>
      <c r="AE11" s="48" t="n">
        <f aca="false">X11</f>
        <v>573</v>
      </c>
      <c r="AF11" s="48" t="n">
        <v>573</v>
      </c>
      <c r="AG11" s="48" t="n">
        <f aca="false">Y11</f>
        <v>563</v>
      </c>
      <c r="AH11" s="51" t="n">
        <v>573</v>
      </c>
      <c r="AI11" s="11"/>
      <c r="AJ11" s="52" t="n">
        <f aca="false">H11+R11+AA11</f>
        <v>0</v>
      </c>
      <c r="AK11" s="53" t="n">
        <v>1092</v>
      </c>
    </row>
    <row r="12" customFormat="false" ht="12.75" hidden="false" customHeight="false" outlineLevel="0" collapsed="false">
      <c r="A12" s="35" t="n">
        <f aca="false">A11+1</f>
        <v>36405</v>
      </c>
      <c r="B12" s="12" t="n">
        <v>565</v>
      </c>
      <c r="C12" s="36" t="n">
        <v>565</v>
      </c>
      <c r="D12" s="3" t="n">
        <f aca="false">F12+P12+Y12</f>
        <v>2051</v>
      </c>
      <c r="E12" s="37" t="n">
        <f aca="false">ROUND(F12/0.962,0)</f>
        <v>1254</v>
      </c>
      <c r="F12" s="38" t="n">
        <f aca="false">B12+641</f>
        <v>1206</v>
      </c>
      <c r="G12" s="39" t="n">
        <f aca="false">ROUND(H12/0.984,0)</f>
        <v>0</v>
      </c>
      <c r="H12" s="39" t="n">
        <v>0</v>
      </c>
      <c r="I12" s="41" t="n">
        <f aca="false">ROUND(J12/0.984,0)</f>
        <v>81</v>
      </c>
      <c r="J12" s="41" t="n">
        <v>80</v>
      </c>
      <c r="K12" s="39" t="n">
        <f aca="false">E12+G12+I12</f>
        <v>1335</v>
      </c>
      <c r="L12" s="39" t="n">
        <f aca="false">F12+H12+J12</f>
        <v>1286</v>
      </c>
      <c r="M12" s="42" t="n">
        <f aca="false">M11</f>
        <v>1284</v>
      </c>
      <c r="N12" s="15"/>
      <c r="O12" s="43" t="n">
        <f aca="false">ROUND(P12/0.9737,0)</f>
        <v>290</v>
      </c>
      <c r="P12" s="44" t="n">
        <v>282</v>
      </c>
      <c r="Q12" s="44" t="n">
        <f aca="false">ROUND(R12/0.99,0)</f>
        <v>0</v>
      </c>
      <c r="R12" s="44" t="n">
        <v>0</v>
      </c>
      <c r="S12" s="44" t="n">
        <f aca="false">P12+R12</f>
        <v>282</v>
      </c>
      <c r="T12" s="46" t="n">
        <f aca="false">T11</f>
        <v>282</v>
      </c>
      <c r="U12" s="15"/>
      <c r="V12" s="47" t="n">
        <f aca="false">ROUND(W12/0.983,0)</f>
        <v>589</v>
      </c>
      <c r="W12" s="48" t="n">
        <f aca="false">ROUND(X12/0.99,0)</f>
        <v>579</v>
      </c>
      <c r="X12" s="48" t="n">
        <f aca="false">ROUND(Y12/0.9825,0)</f>
        <v>573</v>
      </c>
      <c r="Y12" s="49" t="n">
        <v>563</v>
      </c>
      <c r="Z12" s="48" t="n">
        <f aca="false">ROUND(AA12/0.9905,0)</f>
        <v>0</v>
      </c>
      <c r="AA12" s="50" t="n">
        <v>0</v>
      </c>
      <c r="AB12" s="48" t="n">
        <f aca="false">V12+Z12</f>
        <v>589</v>
      </c>
      <c r="AC12" s="48" t="n">
        <f aca="false">W12+AA12</f>
        <v>579</v>
      </c>
      <c r="AD12" s="48" t="n">
        <f aca="false">AD11</f>
        <v>579</v>
      </c>
      <c r="AE12" s="48" t="n">
        <f aca="false">X12</f>
        <v>573</v>
      </c>
      <c r="AF12" s="48" t="n">
        <f aca="false">AF11</f>
        <v>573</v>
      </c>
      <c r="AG12" s="48" t="n">
        <f aca="false">Y12</f>
        <v>563</v>
      </c>
      <c r="AH12" s="51" t="n">
        <f aca="false">AH11</f>
        <v>573</v>
      </c>
      <c r="AI12" s="11"/>
      <c r="AJ12" s="52" t="n">
        <f aca="false">H12+R12+AA12</f>
        <v>0</v>
      </c>
      <c r="AK12" s="53" t="n">
        <v>1092</v>
      </c>
    </row>
    <row r="13" customFormat="false" ht="12.75" hidden="false" customHeight="false" outlineLevel="0" collapsed="false">
      <c r="A13" s="35" t="n">
        <f aca="false">A12+1</f>
        <v>36406</v>
      </c>
      <c r="B13" s="12" t="n">
        <v>498</v>
      </c>
      <c r="C13" s="36" t="n">
        <v>498</v>
      </c>
      <c r="D13" s="3" t="n">
        <f aca="false">F13+P13+Y13</f>
        <v>1984</v>
      </c>
      <c r="E13" s="37" t="n">
        <f aca="false">ROUND(F13/0.962,0)</f>
        <v>1184</v>
      </c>
      <c r="F13" s="38" t="n">
        <f aca="false">B13+641</f>
        <v>1139</v>
      </c>
      <c r="G13" s="39" t="n">
        <f aca="false">ROUND(H13/0.984,0)</f>
        <v>0</v>
      </c>
      <c r="H13" s="39" t="n">
        <v>0</v>
      </c>
      <c r="I13" s="41" t="n">
        <f aca="false">ROUND(J13/0.984,0)</f>
        <v>151</v>
      </c>
      <c r="J13" s="41" t="n">
        <v>149</v>
      </c>
      <c r="K13" s="39" t="n">
        <f aca="false">E13+G13+I13</f>
        <v>1335</v>
      </c>
      <c r="L13" s="39" t="n">
        <f aca="false">F13+H13+J13</f>
        <v>1288</v>
      </c>
      <c r="M13" s="42" t="n">
        <f aca="false">M12</f>
        <v>1284</v>
      </c>
      <c r="N13" s="15"/>
      <c r="O13" s="43" t="n">
        <f aca="false">ROUND(P13/0.9737,0)</f>
        <v>290</v>
      </c>
      <c r="P13" s="44" t="n">
        <v>282</v>
      </c>
      <c r="Q13" s="44" t="n">
        <f aca="false">ROUND(R13/0.99,0)</f>
        <v>0</v>
      </c>
      <c r="R13" s="44" t="n">
        <v>0</v>
      </c>
      <c r="S13" s="44" t="n">
        <f aca="false">P13+R13</f>
        <v>282</v>
      </c>
      <c r="T13" s="46" t="n">
        <f aca="false">T12</f>
        <v>282</v>
      </c>
      <c r="U13" s="15"/>
      <c r="V13" s="47" t="n">
        <f aca="false">ROUND(W13/0.983,0)</f>
        <v>589</v>
      </c>
      <c r="W13" s="48" t="n">
        <f aca="false">ROUND(X13/0.99,0)</f>
        <v>579</v>
      </c>
      <c r="X13" s="48" t="n">
        <f aca="false">ROUND(Y13/0.9825,0)</f>
        <v>573</v>
      </c>
      <c r="Y13" s="49" t="n">
        <v>563</v>
      </c>
      <c r="Z13" s="48" t="n">
        <f aca="false">ROUND(AA13/0.9905,0)</f>
        <v>0</v>
      </c>
      <c r="AA13" s="50" t="n">
        <v>0</v>
      </c>
      <c r="AB13" s="48" t="n">
        <f aca="false">V13+Z13</f>
        <v>589</v>
      </c>
      <c r="AC13" s="48" t="n">
        <f aca="false">W13+AA13</f>
        <v>579</v>
      </c>
      <c r="AD13" s="48" t="n">
        <f aca="false">AD12</f>
        <v>579</v>
      </c>
      <c r="AE13" s="48" t="n">
        <f aca="false">X13</f>
        <v>573</v>
      </c>
      <c r="AF13" s="48" t="n">
        <f aca="false">AF12</f>
        <v>573</v>
      </c>
      <c r="AG13" s="48" t="n">
        <f aca="false">Y13</f>
        <v>563</v>
      </c>
      <c r="AH13" s="51" t="n">
        <f aca="false">AH12</f>
        <v>573</v>
      </c>
      <c r="AI13" s="11"/>
      <c r="AJ13" s="52" t="n">
        <f aca="false">H13+R13+AA13</f>
        <v>0</v>
      </c>
      <c r="AK13" s="53" t="n">
        <v>1092</v>
      </c>
    </row>
    <row r="14" customFormat="false" ht="12.75" hidden="false" customHeight="false" outlineLevel="0" collapsed="false">
      <c r="A14" s="35" t="n">
        <f aca="false">A13+1</f>
        <v>36407</v>
      </c>
      <c r="B14" s="12" t="n">
        <v>440</v>
      </c>
      <c r="C14" s="36" t="n">
        <v>440</v>
      </c>
      <c r="D14" s="3" t="n">
        <f aca="false">F14+P14+Y14</f>
        <v>1926</v>
      </c>
      <c r="E14" s="37" t="n">
        <f aca="false">ROUND(F14/0.962,0)</f>
        <v>1124</v>
      </c>
      <c r="F14" s="38" t="n">
        <f aca="false">B14+641</f>
        <v>1081</v>
      </c>
      <c r="G14" s="39" t="n">
        <f aca="false">ROUND(H14/0.984,0)</f>
        <v>0</v>
      </c>
      <c r="H14" s="39" t="n">
        <v>0</v>
      </c>
      <c r="I14" s="41" t="n">
        <f aca="false">ROUND(J14/0.984,0)</f>
        <v>211</v>
      </c>
      <c r="J14" s="41" t="n">
        <v>208</v>
      </c>
      <c r="K14" s="39" t="n">
        <f aca="false">E14+G14+I14</f>
        <v>1335</v>
      </c>
      <c r="L14" s="39" t="n">
        <f aca="false">F14+H14+J14</f>
        <v>1289</v>
      </c>
      <c r="M14" s="42" t="n">
        <f aca="false">M13</f>
        <v>1284</v>
      </c>
      <c r="N14" s="15"/>
      <c r="O14" s="43" t="n">
        <f aca="false">ROUND(P14/0.9737,0)</f>
        <v>290</v>
      </c>
      <c r="P14" s="44" t="n">
        <v>282</v>
      </c>
      <c r="Q14" s="44" t="n">
        <f aca="false">ROUND(R14/0.99,0)</f>
        <v>0</v>
      </c>
      <c r="R14" s="44" t="n">
        <v>0</v>
      </c>
      <c r="S14" s="44" t="n">
        <f aca="false">P14+R14</f>
        <v>282</v>
      </c>
      <c r="T14" s="46" t="n">
        <f aca="false">T13</f>
        <v>282</v>
      </c>
      <c r="U14" s="15"/>
      <c r="V14" s="47" t="n">
        <f aca="false">ROUND(W14/0.983,0)</f>
        <v>589</v>
      </c>
      <c r="W14" s="48" t="n">
        <f aca="false">ROUND(X14/0.99,0)</f>
        <v>579</v>
      </c>
      <c r="X14" s="48" t="n">
        <f aca="false">ROUND(Y14/0.9825,0)</f>
        <v>573</v>
      </c>
      <c r="Y14" s="49" t="n">
        <v>563</v>
      </c>
      <c r="Z14" s="48" t="n">
        <f aca="false">ROUND(AA14/0.9905,0)</f>
        <v>0</v>
      </c>
      <c r="AA14" s="50" t="n">
        <v>0</v>
      </c>
      <c r="AB14" s="48" t="n">
        <f aca="false">V14+Z14</f>
        <v>589</v>
      </c>
      <c r="AC14" s="48" t="n">
        <f aca="false">W14+AA14</f>
        <v>579</v>
      </c>
      <c r="AD14" s="48" t="n">
        <f aca="false">AD13</f>
        <v>579</v>
      </c>
      <c r="AE14" s="48" t="n">
        <f aca="false">X14</f>
        <v>573</v>
      </c>
      <c r="AF14" s="48" t="n">
        <f aca="false">AF13</f>
        <v>573</v>
      </c>
      <c r="AG14" s="48" t="n">
        <f aca="false">Y14</f>
        <v>563</v>
      </c>
      <c r="AH14" s="51" t="n">
        <f aca="false">AH13</f>
        <v>573</v>
      </c>
      <c r="AI14" s="11"/>
      <c r="AJ14" s="52" t="n">
        <f aca="false">H14+R14+AA14</f>
        <v>0</v>
      </c>
      <c r="AK14" s="53" t="n">
        <v>1092</v>
      </c>
    </row>
    <row r="15" customFormat="false" ht="12.75" hidden="false" customHeight="false" outlineLevel="0" collapsed="false">
      <c r="A15" s="35" t="n">
        <f aca="false">A14+1</f>
        <v>36408</v>
      </c>
      <c r="B15" s="12" t="n">
        <v>501</v>
      </c>
      <c r="C15" s="36" t="n">
        <v>501</v>
      </c>
      <c r="D15" s="3" t="n">
        <f aca="false">F15+P15+Y15</f>
        <v>1987</v>
      </c>
      <c r="E15" s="37" t="n">
        <f aca="false">ROUND(F15/0.962,0)</f>
        <v>1187</v>
      </c>
      <c r="F15" s="38" t="n">
        <f aca="false">B15+641</f>
        <v>1142</v>
      </c>
      <c r="G15" s="39" t="n">
        <f aca="false">ROUND(H15/0.984,0)</f>
        <v>0</v>
      </c>
      <c r="H15" s="39" t="n">
        <v>0</v>
      </c>
      <c r="I15" s="41" t="n">
        <f aca="false">ROUND(J15/0.984,0)</f>
        <v>148</v>
      </c>
      <c r="J15" s="41" t="n">
        <v>146</v>
      </c>
      <c r="K15" s="39" t="n">
        <f aca="false">E15+G15+I15</f>
        <v>1335</v>
      </c>
      <c r="L15" s="39" t="n">
        <f aca="false">F15+H15+J15</f>
        <v>1288</v>
      </c>
      <c r="M15" s="42" t="n">
        <f aca="false">M14</f>
        <v>1284</v>
      </c>
      <c r="N15" s="15"/>
      <c r="O15" s="43" t="n">
        <f aca="false">ROUND(P15/0.9737,0)</f>
        <v>290</v>
      </c>
      <c r="P15" s="44" t="n">
        <v>282</v>
      </c>
      <c r="Q15" s="44" t="n">
        <f aca="false">ROUND(R15/0.99,0)</f>
        <v>0</v>
      </c>
      <c r="R15" s="44" t="n">
        <v>0</v>
      </c>
      <c r="S15" s="44" t="n">
        <f aca="false">P15+R15</f>
        <v>282</v>
      </c>
      <c r="T15" s="46" t="n">
        <f aca="false">T14</f>
        <v>282</v>
      </c>
      <c r="U15" s="15"/>
      <c r="V15" s="47" t="n">
        <f aca="false">ROUND(W15/0.983,0)</f>
        <v>589</v>
      </c>
      <c r="W15" s="48" t="n">
        <f aca="false">ROUND(X15/0.99,0)</f>
        <v>579</v>
      </c>
      <c r="X15" s="48" t="n">
        <f aca="false">ROUND(Y15/0.9825,0)</f>
        <v>573</v>
      </c>
      <c r="Y15" s="49" t="n">
        <v>563</v>
      </c>
      <c r="Z15" s="48" t="n">
        <f aca="false">ROUND(AA15/0.9905,0)</f>
        <v>0</v>
      </c>
      <c r="AA15" s="50" t="n">
        <v>0</v>
      </c>
      <c r="AB15" s="48" t="n">
        <f aca="false">V15+Z15</f>
        <v>589</v>
      </c>
      <c r="AC15" s="48" t="n">
        <f aca="false">W15+AA15</f>
        <v>579</v>
      </c>
      <c r="AD15" s="48" t="n">
        <f aca="false">AD14</f>
        <v>579</v>
      </c>
      <c r="AE15" s="48" t="n">
        <f aca="false">X15</f>
        <v>573</v>
      </c>
      <c r="AF15" s="48" t="n">
        <f aca="false">AF14</f>
        <v>573</v>
      </c>
      <c r="AG15" s="48" t="n">
        <f aca="false">Y15</f>
        <v>563</v>
      </c>
      <c r="AH15" s="51" t="n">
        <f aca="false">AH14</f>
        <v>573</v>
      </c>
      <c r="AI15" s="11"/>
      <c r="AJ15" s="52" t="n">
        <f aca="false">H15+R15+AA15</f>
        <v>0</v>
      </c>
      <c r="AK15" s="53" t="n">
        <v>1092</v>
      </c>
    </row>
    <row r="16" customFormat="false" ht="12.75" hidden="false" customHeight="false" outlineLevel="0" collapsed="false">
      <c r="A16" s="35" t="n">
        <f aca="false">A15+1</f>
        <v>36409</v>
      </c>
      <c r="B16" s="12" t="n">
        <v>440</v>
      </c>
      <c r="C16" s="36" t="n">
        <v>440</v>
      </c>
      <c r="D16" s="3" t="n">
        <f aca="false">F16+P16+Y16</f>
        <v>1926</v>
      </c>
      <c r="E16" s="37" t="n">
        <f aca="false">ROUND(F16/0.962,0)</f>
        <v>1124</v>
      </c>
      <c r="F16" s="38" t="n">
        <f aca="false">B16+641</f>
        <v>1081</v>
      </c>
      <c r="G16" s="39" t="n">
        <f aca="false">ROUND(H16/0.984,0)</f>
        <v>0</v>
      </c>
      <c r="H16" s="39" t="n">
        <v>0</v>
      </c>
      <c r="I16" s="41" t="n">
        <f aca="false">ROUND(J16/0.984,0)</f>
        <v>211</v>
      </c>
      <c r="J16" s="41" t="n">
        <v>208</v>
      </c>
      <c r="K16" s="39" t="n">
        <f aca="false">E16+G16+I16</f>
        <v>1335</v>
      </c>
      <c r="L16" s="39" t="n">
        <f aca="false">F16+H16+J16</f>
        <v>1289</v>
      </c>
      <c r="M16" s="42" t="n">
        <f aca="false">M15</f>
        <v>1284</v>
      </c>
      <c r="N16" s="15"/>
      <c r="O16" s="43" t="n">
        <f aca="false">ROUND(P16/0.9737,0)</f>
        <v>290</v>
      </c>
      <c r="P16" s="44" t="n">
        <v>282</v>
      </c>
      <c r="Q16" s="44" t="n">
        <f aca="false">ROUND(R16/0.99,0)</f>
        <v>0</v>
      </c>
      <c r="R16" s="44" t="n">
        <v>0</v>
      </c>
      <c r="S16" s="44" t="n">
        <f aca="false">P16+R16</f>
        <v>282</v>
      </c>
      <c r="T16" s="46" t="n">
        <f aca="false">T15</f>
        <v>282</v>
      </c>
      <c r="U16" s="15"/>
      <c r="V16" s="47" t="n">
        <f aca="false">ROUND(W16/0.983,0)</f>
        <v>589</v>
      </c>
      <c r="W16" s="48" t="n">
        <f aca="false">ROUND(X16/0.99,0)</f>
        <v>579</v>
      </c>
      <c r="X16" s="48" t="n">
        <f aca="false">ROUND(Y16/0.9825,0)</f>
        <v>573</v>
      </c>
      <c r="Y16" s="49" t="n">
        <v>563</v>
      </c>
      <c r="Z16" s="48" t="n">
        <f aca="false">ROUND(AA16/0.9905,0)</f>
        <v>0</v>
      </c>
      <c r="AA16" s="50" t="n">
        <v>0</v>
      </c>
      <c r="AB16" s="48" t="n">
        <f aca="false">V16+Z16</f>
        <v>589</v>
      </c>
      <c r="AC16" s="48" t="n">
        <f aca="false">W16+AA16</f>
        <v>579</v>
      </c>
      <c r="AD16" s="48" t="n">
        <f aca="false">AD15</f>
        <v>579</v>
      </c>
      <c r="AE16" s="48" t="n">
        <f aca="false">X16</f>
        <v>573</v>
      </c>
      <c r="AF16" s="48" t="n">
        <f aca="false">AF15</f>
        <v>573</v>
      </c>
      <c r="AG16" s="48" t="n">
        <f aca="false">Y16</f>
        <v>563</v>
      </c>
      <c r="AH16" s="51" t="n">
        <f aca="false">AH15</f>
        <v>573</v>
      </c>
      <c r="AI16" s="11"/>
      <c r="AJ16" s="52" t="n">
        <f aca="false">H16+R16+AA16</f>
        <v>0</v>
      </c>
      <c r="AK16" s="53" t="n">
        <v>1092</v>
      </c>
    </row>
    <row r="17" customFormat="false" ht="12.75" hidden="false" customHeight="false" outlineLevel="0" collapsed="false">
      <c r="A17" s="35" t="n">
        <f aca="false">A16+1</f>
        <v>36410</v>
      </c>
      <c r="B17" s="12" t="n">
        <v>643</v>
      </c>
      <c r="C17" s="36" t="n">
        <v>643</v>
      </c>
      <c r="D17" s="3" t="n">
        <f aca="false">F17+P17+Y17</f>
        <v>2129</v>
      </c>
      <c r="E17" s="37" t="n">
        <f aca="false">ROUND(F17/0.962,0)</f>
        <v>1335</v>
      </c>
      <c r="F17" s="38" t="n">
        <f aca="false">B17+641</f>
        <v>1284</v>
      </c>
      <c r="G17" s="39" t="n">
        <f aca="false">ROUND(H17/0.984,0)</f>
        <v>0</v>
      </c>
      <c r="H17" s="39" t="n">
        <v>0</v>
      </c>
      <c r="I17" s="41" t="n">
        <f aca="false">ROUND(J17/0.984,0)</f>
        <v>0</v>
      </c>
      <c r="J17" s="41" t="n">
        <v>0</v>
      </c>
      <c r="K17" s="39" t="n">
        <f aca="false">E17+G17+I17</f>
        <v>1335</v>
      </c>
      <c r="L17" s="39" t="n">
        <f aca="false">F17+H17+J17</f>
        <v>1284</v>
      </c>
      <c r="M17" s="42" t="n">
        <f aca="false">M16</f>
        <v>1284</v>
      </c>
      <c r="N17" s="15"/>
      <c r="O17" s="43" t="n">
        <f aca="false">ROUND(P17/0.9737,0)</f>
        <v>290</v>
      </c>
      <c r="P17" s="44" t="n">
        <v>282</v>
      </c>
      <c r="Q17" s="44" t="n">
        <f aca="false">ROUND(R17/0.99,0)</f>
        <v>0</v>
      </c>
      <c r="R17" s="44" t="n">
        <v>0</v>
      </c>
      <c r="S17" s="44" t="n">
        <f aca="false">P17+R17</f>
        <v>282</v>
      </c>
      <c r="T17" s="46" t="n">
        <f aca="false">T16</f>
        <v>282</v>
      </c>
      <c r="U17" s="15"/>
      <c r="V17" s="47" t="n">
        <f aca="false">ROUND(W17/0.983,0)</f>
        <v>589</v>
      </c>
      <c r="W17" s="48" t="n">
        <f aca="false">ROUND(X17/0.99,0)</f>
        <v>579</v>
      </c>
      <c r="X17" s="48" t="n">
        <f aca="false">ROUND(Y17/0.9825,0)</f>
        <v>573</v>
      </c>
      <c r="Y17" s="49" t="n">
        <v>563</v>
      </c>
      <c r="Z17" s="48" t="n">
        <f aca="false">ROUND(AA17/0.9905,0)</f>
        <v>0</v>
      </c>
      <c r="AA17" s="50" t="n">
        <v>0</v>
      </c>
      <c r="AB17" s="48" t="n">
        <f aca="false">V17+Z17</f>
        <v>589</v>
      </c>
      <c r="AC17" s="48" t="n">
        <f aca="false">W17+AA17</f>
        <v>579</v>
      </c>
      <c r="AD17" s="48" t="n">
        <f aca="false">AD16</f>
        <v>579</v>
      </c>
      <c r="AE17" s="48" t="n">
        <f aca="false">X17</f>
        <v>573</v>
      </c>
      <c r="AF17" s="48" t="n">
        <f aca="false">AF16</f>
        <v>573</v>
      </c>
      <c r="AG17" s="48" t="n">
        <f aca="false">Y17</f>
        <v>563</v>
      </c>
      <c r="AH17" s="51" t="n">
        <f aca="false">AH16</f>
        <v>573</v>
      </c>
      <c r="AI17" s="11"/>
      <c r="AJ17" s="52" t="n">
        <f aca="false">H17+R17+AA17</f>
        <v>0</v>
      </c>
      <c r="AK17" s="53" t="n">
        <v>1092</v>
      </c>
    </row>
    <row r="18" customFormat="false" ht="12.75" hidden="false" customHeight="false" outlineLevel="0" collapsed="false">
      <c r="A18" s="35" t="n">
        <f aca="false">A17+1</f>
        <v>36411</v>
      </c>
      <c r="B18" s="12" t="n">
        <v>643</v>
      </c>
      <c r="C18" s="36" t="n">
        <v>643</v>
      </c>
      <c r="D18" s="3" t="n">
        <f aca="false">F18+P18+Y18</f>
        <v>2129</v>
      </c>
      <c r="E18" s="37" t="n">
        <f aca="false">ROUND(F18/0.962,0)</f>
        <v>1335</v>
      </c>
      <c r="F18" s="38" t="n">
        <f aca="false">B18+641</f>
        <v>1284</v>
      </c>
      <c r="G18" s="39" t="n">
        <f aca="false">ROUND(H18/0.984,0)</f>
        <v>0</v>
      </c>
      <c r="H18" s="39" t="n">
        <v>0</v>
      </c>
      <c r="I18" s="41" t="n">
        <f aca="false">ROUND(J18/0.984,0)</f>
        <v>0</v>
      </c>
      <c r="J18" s="41" t="n">
        <v>0</v>
      </c>
      <c r="K18" s="39" t="n">
        <f aca="false">E18+G18+I18</f>
        <v>1335</v>
      </c>
      <c r="L18" s="39" t="n">
        <f aca="false">F18+H18+J18</f>
        <v>1284</v>
      </c>
      <c r="M18" s="42" t="n">
        <f aca="false">M17</f>
        <v>1284</v>
      </c>
      <c r="N18" s="15"/>
      <c r="O18" s="43" t="n">
        <f aca="false">ROUND(P18/0.9737,0)</f>
        <v>290</v>
      </c>
      <c r="P18" s="44" t="n">
        <v>282</v>
      </c>
      <c r="Q18" s="44" t="n">
        <f aca="false">ROUND(R18/0.99,0)</f>
        <v>0</v>
      </c>
      <c r="R18" s="44" t="n">
        <v>0</v>
      </c>
      <c r="S18" s="44" t="n">
        <f aca="false">P18+R18</f>
        <v>282</v>
      </c>
      <c r="T18" s="46" t="n">
        <f aca="false">T17</f>
        <v>282</v>
      </c>
      <c r="U18" s="15"/>
      <c r="V18" s="47" t="n">
        <f aca="false">ROUND(W18/0.983,0)</f>
        <v>589</v>
      </c>
      <c r="W18" s="48" t="n">
        <f aca="false">ROUND(X18/0.99,0)</f>
        <v>579</v>
      </c>
      <c r="X18" s="48" t="n">
        <f aca="false">ROUND(Y18/0.9825,0)</f>
        <v>573</v>
      </c>
      <c r="Y18" s="49" t="n">
        <v>563</v>
      </c>
      <c r="Z18" s="48" t="n">
        <f aca="false">ROUND(AA18/0.9905,0)</f>
        <v>0</v>
      </c>
      <c r="AA18" s="50" t="n">
        <v>0</v>
      </c>
      <c r="AB18" s="48" t="n">
        <f aca="false">V18+Z18</f>
        <v>589</v>
      </c>
      <c r="AC18" s="48" t="n">
        <f aca="false">W18+AA18</f>
        <v>579</v>
      </c>
      <c r="AD18" s="48" t="n">
        <f aca="false">AD17</f>
        <v>579</v>
      </c>
      <c r="AE18" s="48" t="n">
        <f aca="false">X18</f>
        <v>573</v>
      </c>
      <c r="AF18" s="48" t="n">
        <f aca="false">AF17</f>
        <v>573</v>
      </c>
      <c r="AG18" s="48" t="n">
        <f aca="false">Y18</f>
        <v>563</v>
      </c>
      <c r="AH18" s="51" t="n">
        <f aca="false">AH17</f>
        <v>573</v>
      </c>
      <c r="AI18" s="11"/>
      <c r="AJ18" s="52" t="n">
        <f aca="false">H18+R18+AA18</f>
        <v>0</v>
      </c>
      <c r="AK18" s="53" t="n">
        <v>1092</v>
      </c>
    </row>
    <row r="19" customFormat="false" ht="12.75" hidden="false" customHeight="false" outlineLevel="0" collapsed="false">
      <c r="A19" s="35" t="n">
        <f aca="false">A18+1</f>
        <v>36412</v>
      </c>
      <c r="B19" s="12" t="n">
        <v>643</v>
      </c>
      <c r="C19" s="36" t="n">
        <v>643</v>
      </c>
      <c r="D19" s="3" t="n">
        <f aca="false">F19+P19+Y19</f>
        <v>2129</v>
      </c>
      <c r="E19" s="37" t="n">
        <f aca="false">ROUND(F19/0.962,0)</f>
        <v>1335</v>
      </c>
      <c r="F19" s="38" t="n">
        <f aca="false">B19+641</f>
        <v>1284</v>
      </c>
      <c r="G19" s="39" t="n">
        <f aca="false">ROUND(H19/0.984,0)</f>
        <v>0</v>
      </c>
      <c r="H19" s="39" t="n">
        <v>0</v>
      </c>
      <c r="I19" s="41" t="n">
        <f aca="false">ROUND(J19/0.984,0)</f>
        <v>0</v>
      </c>
      <c r="J19" s="41" t="n">
        <v>0</v>
      </c>
      <c r="K19" s="39" t="n">
        <f aca="false">E19+G19+I19</f>
        <v>1335</v>
      </c>
      <c r="L19" s="39" t="n">
        <f aca="false">F19+H19+J19</f>
        <v>1284</v>
      </c>
      <c r="M19" s="42" t="n">
        <f aca="false">M18</f>
        <v>1284</v>
      </c>
      <c r="N19" s="15"/>
      <c r="O19" s="43" t="n">
        <f aca="false">ROUND(P19/0.9737,0)</f>
        <v>290</v>
      </c>
      <c r="P19" s="44" t="n">
        <v>282</v>
      </c>
      <c r="Q19" s="44" t="n">
        <f aca="false">ROUND(R19/0.99,0)</f>
        <v>0</v>
      </c>
      <c r="R19" s="44" t="n">
        <v>0</v>
      </c>
      <c r="S19" s="44" t="n">
        <f aca="false">P19+R19</f>
        <v>282</v>
      </c>
      <c r="T19" s="46" t="n">
        <f aca="false">T18</f>
        <v>282</v>
      </c>
      <c r="U19" s="15"/>
      <c r="V19" s="47" t="n">
        <f aca="false">ROUND(W19/0.983,0)</f>
        <v>589</v>
      </c>
      <c r="W19" s="48" t="n">
        <f aca="false">ROUND(X19/0.99,0)</f>
        <v>579</v>
      </c>
      <c r="X19" s="48" t="n">
        <f aca="false">ROUND(Y19/0.9825,0)</f>
        <v>573</v>
      </c>
      <c r="Y19" s="49" t="n">
        <v>563</v>
      </c>
      <c r="Z19" s="48" t="n">
        <f aca="false">ROUND(AA19/0.9905,0)</f>
        <v>0</v>
      </c>
      <c r="AA19" s="50" t="n">
        <v>0</v>
      </c>
      <c r="AB19" s="48" t="n">
        <f aca="false">V19+Z19</f>
        <v>589</v>
      </c>
      <c r="AC19" s="48" t="n">
        <f aca="false">W19+AA19</f>
        <v>579</v>
      </c>
      <c r="AD19" s="48" t="n">
        <f aca="false">AD18</f>
        <v>579</v>
      </c>
      <c r="AE19" s="48" t="n">
        <f aca="false">X19</f>
        <v>573</v>
      </c>
      <c r="AF19" s="48" t="n">
        <f aca="false">AF18</f>
        <v>573</v>
      </c>
      <c r="AG19" s="48" t="n">
        <f aca="false">Y19</f>
        <v>563</v>
      </c>
      <c r="AH19" s="51" t="n">
        <f aca="false">AH18</f>
        <v>573</v>
      </c>
      <c r="AI19" s="11"/>
      <c r="AJ19" s="52" t="n">
        <f aca="false">H19+R19+AA19</f>
        <v>0</v>
      </c>
      <c r="AK19" s="53" t="n">
        <v>1092</v>
      </c>
    </row>
    <row r="20" customFormat="false" ht="12.75" hidden="false" customHeight="false" outlineLevel="0" collapsed="false">
      <c r="A20" s="35" t="n">
        <f aca="false">A19+1</f>
        <v>36413</v>
      </c>
      <c r="B20" s="12" t="n">
        <v>577</v>
      </c>
      <c r="C20" s="36" t="n">
        <v>577</v>
      </c>
      <c r="D20" s="3" t="n">
        <f aca="false">F20+P20+Y20</f>
        <v>2063</v>
      </c>
      <c r="E20" s="37" t="n">
        <f aca="false">ROUND(F20/0.962,0)</f>
        <v>1266</v>
      </c>
      <c r="F20" s="38" t="n">
        <f aca="false">B20+641</f>
        <v>1218</v>
      </c>
      <c r="G20" s="39" t="n">
        <f aca="false">ROUND(H20/0.984,0)</f>
        <v>0</v>
      </c>
      <c r="H20" s="39" t="n">
        <v>0</v>
      </c>
      <c r="I20" s="41" t="n">
        <f aca="false">ROUND(J20/0.984,0)</f>
        <v>69</v>
      </c>
      <c r="J20" s="41" t="n">
        <v>68</v>
      </c>
      <c r="K20" s="39" t="n">
        <f aca="false">E20+G20+I20</f>
        <v>1335</v>
      </c>
      <c r="L20" s="39" t="n">
        <f aca="false">F20+H20+J20</f>
        <v>1286</v>
      </c>
      <c r="M20" s="42" t="n">
        <f aca="false">M19</f>
        <v>1284</v>
      </c>
      <c r="N20" s="15"/>
      <c r="O20" s="43" t="n">
        <f aca="false">ROUND(P20/0.9737,0)</f>
        <v>290</v>
      </c>
      <c r="P20" s="44" t="n">
        <v>282</v>
      </c>
      <c r="Q20" s="44" t="n">
        <f aca="false">ROUND(R20/0.99,0)</f>
        <v>0</v>
      </c>
      <c r="R20" s="44" t="n">
        <v>0</v>
      </c>
      <c r="S20" s="44" t="n">
        <f aca="false">P20+R20</f>
        <v>282</v>
      </c>
      <c r="T20" s="46" t="n">
        <f aca="false">T19</f>
        <v>282</v>
      </c>
      <c r="U20" s="15"/>
      <c r="V20" s="47" t="n">
        <f aca="false">ROUND(W20/0.983,0)</f>
        <v>589</v>
      </c>
      <c r="W20" s="48" t="n">
        <f aca="false">ROUND(X20/0.99,0)</f>
        <v>579</v>
      </c>
      <c r="X20" s="48" t="n">
        <f aca="false">ROUND(Y20/0.9825,0)</f>
        <v>573</v>
      </c>
      <c r="Y20" s="49" t="n">
        <v>563</v>
      </c>
      <c r="Z20" s="48" t="n">
        <f aca="false">ROUND(AA20/0.9905,0)</f>
        <v>0</v>
      </c>
      <c r="AA20" s="50" t="n">
        <v>0</v>
      </c>
      <c r="AB20" s="48" t="n">
        <f aca="false">V20+Z20</f>
        <v>589</v>
      </c>
      <c r="AC20" s="48" t="n">
        <f aca="false">W20+AA20</f>
        <v>579</v>
      </c>
      <c r="AD20" s="48" t="n">
        <f aca="false">AD19</f>
        <v>579</v>
      </c>
      <c r="AE20" s="48" t="n">
        <f aca="false">X20</f>
        <v>573</v>
      </c>
      <c r="AF20" s="48" t="n">
        <f aca="false">AF19</f>
        <v>573</v>
      </c>
      <c r="AG20" s="48" t="n">
        <f aca="false">Y20</f>
        <v>563</v>
      </c>
      <c r="AH20" s="51" t="n">
        <f aca="false">AH19</f>
        <v>573</v>
      </c>
      <c r="AI20" s="11"/>
      <c r="AJ20" s="52" t="n">
        <f aca="false">H20+R20+AA20</f>
        <v>0</v>
      </c>
      <c r="AK20" s="53" t="n">
        <v>1092</v>
      </c>
    </row>
    <row r="21" customFormat="false" ht="12.75" hidden="false" customHeight="false" outlineLevel="0" collapsed="false">
      <c r="A21" s="35" t="n">
        <f aca="false">A20+1</f>
        <v>36414</v>
      </c>
      <c r="B21" s="12" t="n">
        <v>519</v>
      </c>
      <c r="C21" s="36" t="n">
        <v>519</v>
      </c>
      <c r="D21" s="3" t="n">
        <f aca="false">F21+P21+Y21</f>
        <v>2005</v>
      </c>
      <c r="E21" s="37" t="n">
        <f aca="false">ROUND(F21/0.962,0)</f>
        <v>1206</v>
      </c>
      <c r="F21" s="38" t="n">
        <f aca="false">B21+641</f>
        <v>1160</v>
      </c>
      <c r="G21" s="39" t="n">
        <f aca="false">ROUND(H21/0.984,0)</f>
        <v>0</v>
      </c>
      <c r="H21" s="39" t="n">
        <v>0</v>
      </c>
      <c r="I21" s="41" t="n">
        <f aca="false">ROUND(J21/0.984,0)</f>
        <v>129</v>
      </c>
      <c r="J21" s="41" t="n">
        <v>127</v>
      </c>
      <c r="K21" s="39" t="n">
        <f aca="false">E21+G21+I21</f>
        <v>1335</v>
      </c>
      <c r="L21" s="39" t="n">
        <f aca="false">F21+H21+J21</f>
        <v>1287</v>
      </c>
      <c r="M21" s="42" t="n">
        <f aca="false">M20</f>
        <v>1284</v>
      </c>
      <c r="N21" s="15"/>
      <c r="O21" s="43" t="n">
        <f aca="false">ROUND(P21/0.9737,0)</f>
        <v>290</v>
      </c>
      <c r="P21" s="44" t="n">
        <v>282</v>
      </c>
      <c r="Q21" s="44" t="n">
        <f aca="false">ROUND(R21/0.99,0)</f>
        <v>0</v>
      </c>
      <c r="R21" s="44" t="n">
        <v>0</v>
      </c>
      <c r="S21" s="44" t="n">
        <f aca="false">P21+R21</f>
        <v>282</v>
      </c>
      <c r="T21" s="46" t="n">
        <f aca="false">T20</f>
        <v>282</v>
      </c>
      <c r="U21" s="15"/>
      <c r="V21" s="47" t="n">
        <f aca="false">ROUND(W21/0.983,0)</f>
        <v>589</v>
      </c>
      <c r="W21" s="48" t="n">
        <f aca="false">ROUND(X21/0.99,0)</f>
        <v>579</v>
      </c>
      <c r="X21" s="48" t="n">
        <f aca="false">ROUND(Y21/0.9825,0)</f>
        <v>573</v>
      </c>
      <c r="Y21" s="49" t="n">
        <v>563</v>
      </c>
      <c r="Z21" s="48" t="n">
        <f aca="false">ROUND(AA21/0.9905,0)</f>
        <v>0</v>
      </c>
      <c r="AA21" s="50" t="n">
        <v>0</v>
      </c>
      <c r="AB21" s="48" t="n">
        <f aca="false">V21+Z21</f>
        <v>589</v>
      </c>
      <c r="AC21" s="48" t="n">
        <f aca="false">W21+AA21</f>
        <v>579</v>
      </c>
      <c r="AD21" s="48" t="n">
        <f aca="false">AD20</f>
        <v>579</v>
      </c>
      <c r="AE21" s="48" t="n">
        <f aca="false">X21</f>
        <v>573</v>
      </c>
      <c r="AF21" s="48" t="n">
        <f aca="false">AF20</f>
        <v>573</v>
      </c>
      <c r="AG21" s="48" t="n">
        <f aca="false">Y21</f>
        <v>563</v>
      </c>
      <c r="AH21" s="51" t="n">
        <f aca="false">AH20</f>
        <v>573</v>
      </c>
      <c r="AI21" s="11"/>
      <c r="AJ21" s="52" t="n">
        <f aca="false">H21+R21+AA21</f>
        <v>0</v>
      </c>
      <c r="AK21" s="53" t="n">
        <v>1092</v>
      </c>
    </row>
    <row r="22" customFormat="false" ht="12.75" hidden="false" customHeight="false" outlineLevel="0" collapsed="false">
      <c r="A22" s="35" t="n">
        <f aca="false">A21+1</f>
        <v>36415</v>
      </c>
      <c r="B22" s="12" t="n">
        <v>579</v>
      </c>
      <c r="C22" s="36" t="n">
        <v>579</v>
      </c>
      <c r="D22" s="3" t="n">
        <f aca="false">F22+P22+Y22</f>
        <v>2065</v>
      </c>
      <c r="E22" s="37" t="n">
        <f aca="false">ROUND(F22/0.962,0)</f>
        <v>1268</v>
      </c>
      <c r="F22" s="38" t="n">
        <f aca="false">B22+641</f>
        <v>1220</v>
      </c>
      <c r="G22" s="39" t="n">
        <f aca="false">ROUND(H22/0.984,0)</f>
        <v>0</v>
      </c>
      <c r="H22" s="39" t="n">
        <v>0</v>
      </c>
      <c r="I22" s="41" t="n">
        <f aca="false">ROUND(J22/0.984,0)</f>
        <v>67</v>
      </c>
      <c r="J22" s="41" t="n">
        <v>66</v>
      </c>
      <c r="K22" s="39" t="n">
        <f aca="false">E22+G22+I22</f>
        <v>1335</v>
      </c>
      <c r="L22" s="39" t="n">
        <f aca="false">F22+H22+J22</f>
        <v>1286</v>
      </c>
      <c r="M22" s="42" t="n">
        <f aca="false">M21</f>
        <v>1284</v>
      </c>
      <c r="N22" s="15"/>
      <c r="O22" s="43" t="n">
        <f aca="false">ROUND(P22/0.9737,0)</f>
        <v>290</v>
      </c>
      <c r="P22" s="44" t="n">
        <v>282</v>
      </c>
      <c r="Q22" s="44" t="n">
        <f aca="false">ROUND(R22/0.99,0)</f>
        <v>0</v>
      </c>
      <c r="R22" s="44" t="n">
        <v>0</v>
      </c>
      <c r="S22" s="44" t="n">
        <f aca="false">P22+R22</f>
        <v>282</v>
      </c>
      <c r="T22" s="46" t="n">
        <f aca="false">T21</f>
        <v>282</v>
      </c>
      <c r="U22" s="15"/>
      <c r="V22" s="47" t="n">
        <f aca="false">ROUND(W22/0.983,0)</f>
        <v>589</v>
      </c>
      <c r="W22" s="48" t="n">
        <f aca="false">ROUND(X22/0.99,0)</f>
        <v>579</v>
      </c>
      <c r="X22" s="48" t="n">
        <f aca="false">ROUND(Y22/0.9825,0)</f>
        <v>573</v>
      </c>
      <c r="Y22" s="49" t="n">
        <v>563</v>
      </c>
      <c r="Z22" s="48" t="n">
        <f aca="false">ROUND(AA22/0.9905,0)</f>
        <v>0</v>
      </c>
      <c r="AA22" s="50" t="n">
        <v>0</v>
      </c>
      <c r="AB22" s="48" t="n">
        <f aca="false">V22+Z22</f>
        <v>589</v>
      </c>
      <c r="AC22" s="48" t="n">
        <f aca="false">W22+AA22</f>
        <v>579</v>
      </c>
      <c r="AD22" s="48" t="n">
        <f aca="false">AD21</f>
        <v>579</v>
      </c>
      <c r="AE22" s="48" t="n">
        <f aca="false">X22</f>
        <v>573</v>
      </c>
      <c r="AF22" s="48" t="n">
        <f aca="false">AF21</f>
        <v>573</v>
      </c>
      <c r="AG22" s="48" t="n">
        <f aca="false">Y22</f>
        <v>563</v>
      </c>
      <c r="AH22" s="51" t="n">
        <f aca="false">AH21</f>
        <v>573</v>
      </c>
      <c r="AI22" s="11"/>
      <c r="AJ22" s="52" t="n">
        <f aca="false">H22+R22+AA22</f>
        <v>0</v>
      </c>
      <c r="AK22" s="53" t="n">
        <v>1092</v>
      </c>
    </row>
    <row r="23" customFormat="false" ht="12.75" hidden="false" customHeight="false" outlineLevel="0" collapsed="false">
      <c r="A23" s="35" t="n">
        <f aca="false">A22+1</f>
        <v>36416</v>
      </c>
      <c r="B23" s="12" t="n">
        <v>643</v>
      </c>
      <c r="C23" s="36" t="n">
        <v>643</v>
      </c>
      <c r="D23" s="3" t="n">
        <f aca="false">F23+P23+Y23</f>
        <v>2129</v>
      </c>
      <c r="E23" s="37" t="n">
        <f aca="false">ROUND(F23/0.962,0)</f>
        <v>1335</v>
      </c>
      <c r="F23" s="38" t="n">
        <f aca="false">B23+641</f>
        <v>1284</v>
      </c>
      <c r="G23" s="39" t="n">
        <f aca="false">ROUND(H23/0.984,0)</f>
        <v>0</v>
      </c>
      <c r="H23" s="39" t="n">
        <v>0</v>
      </c>
      <c r="I23" s="41" t="n">
        <f aca="false">ROUND(J23/0.984,0)</f>
        <v>0</v>
      </c>
      <c r="J23" s="41" t="n">
        <v>0</v>
      </c>
      <c r="K23" s="39" t="n">
        <f aca="false">E23+G23+I23</f>
        <v>1335</v>
      </c>
      <c r="L23" s="39" t="n">
        <f aca="false">F23+H23+J23</f>
        <v>1284</v>
      </c>
      <c r="M23" s="42" t="n">
        <f aca="false">M22</f>
        <v>1284</v>
      </c>
      <c r="N23" s="15"/>
      <c r="O23" s="43" t="n">
        <f aca="false">ROUND(P23/0.9737,0)</f>
        <v>290</v>
      </c>
      <c r="P23" s="44" t="n">
        <v>282</v>
      </c>
      <c r="Q23" s="44" t="n">
        <f aca="false">ROUND(R23/0.99,0)</f>
        <v>0</v>
      </c>
      <c r="R23" s="44" t="n">
        <v>0</v>
      </c>
      <c r="S23" s="44" t="n">
        <f aca="false">P23+R23</f>
        <v>282</v>
      </c>
      <c r="T23" s="46" t="n">
        <f aca="false">T22</f>
        <v>282</v>
      </c>
      <c r="U23" s="15"/>
      <c r="V23" s="47" t="n">
        <f aca="false">ROUND(W23/0.983,0)</f>
        <v>589</v>
      </c>
      <c r="W23" s="48" t="n">
        <f aca="false">ROUND(X23/0.99,0)</f>
        <v>579</v>
      </c>
      <c r="X23" s="48" t="n">
        <f aca="false">ROUND(Y23/0.9825,0)</f>
        <v>573</v>
      </c>
      <c r="Y23" s="49" t="n">
        <v>563</v>
      </c>
      <c r="Z23" s="48" t="n">
        <f aca="false">ROUND(AA23/0.9905,0)</f>
        <v>0</v>
      </c>
      <c r="AA23" s="50" t="n">
        <v>0</v>
      </c>
      <c r="AB23" s="48" t="n">
        <f aca="false">V23+Z23</f>
        <v>589</v>
      </c>
      <c r="AC23" s="48" t="n">
        <f aca="false">W23+AA23</f>
        <v>579</v>
      </c>
      <c r="AD23" s="48" t="n">
        <f aca="false">AD22</f>
        <v>579</v>
      </c>
      <c r="AE23" s="48" t="n">
        <f aca="false">X23</f>
        <v>573</v>
      </c>
      <c r="AF23" s="48" t="n">
        <f aca="false">AF22</f>
        <v>573</v>
      </c>
      <c r="AG23" s="48" t="n">
        <f aca="false">Y23</f>
        <v>563</v>
      </c>
      <c r="AH23" s="51" t="n">
        <f aca="false">AH22</f>
        <v>573</v>
      </c>
      <c r="AI23" s="11"/>
      <c r="AJ23" s="52" t="n">
        <f aca="false">H23+R23+AA23</f>
        <v>0</v>
      </c>
      <c r="AK23" s="53" t="n">
        <v>1092</v>
      </c>
    </row>
    <row r="24" customFormat="false" ht="12.75" hidden="false" customHeight="false" outlineLevel="0" collapsed="false">
      <c r="A24" s="35" t="n">
        <f aca="false">A23+1</f>
        <v>36417</v>
      </c>
      <c r="B24" s="12" t="n">
        <v>643</v>
      </c>
      <c r="C24" s="36" t="n">
        <v>643</v>
      </c>
      <c r="D24" s="3" t="n">
        <f aca="false">F24+P24+Y24</f>
        <v>2129</v>
      </c>
      <c r="E24" s="37" t="n">
        <f aca="false">ROUND(F24/0.962,0)</f>
        <v>1335</v>
      </c>
      <c r="F24" s="38" t="n">
        <f aca="false">B24+641</f>
        <v>1284</v>
      </c>
      <c r="G24" s="39" t="n">
        <f aca="false">ROUND(H24/0.984,0)</f>
        <v>0</v>
      </c>
      <c r="H24" s="39" t="n">
        <v>0</v>
      </c>
      <c r="I24" s="41" t="n">
        <f aca="false">ROUND(J24/0.984,0)</f>
        <v>0</v>
      </c>
      <c r="J24" s="41" t="n">
        <v>0</v>
      </c>
      <c r="K24" s="39" t="n">
        <f aca="false">E24+G24+I24</f>
        <v>1335</v>
      </c>
      <c r="L24" s="39" t="n">
        <f aca="false">F24+H24+J24</f>
        <v>1284</v>
      </c>
      <c r="M24" s="42" t="n">
        <f aca="false">M23</f>
        <v>1284</v>
      </c>
      <c r="N24" s="15"/>
      <c r="O24" s="43" t="n">
        <f aca="false">ROUND(P24/0.9737,0)</f>
        <v>290</v>
      </c>
      <c r="P24" s="44" t="n">
        <v>282</v>
      </c>
      <c r="Q24" s="44" t="n">
        <f aca="false">ROUND(R24/0.99,0)</f>
        <v>0</v>
      </c>
      <c r="R24" s="44" t="n">
        <v>0</v>
      </c>
      <c r="S24" s="44" t="n">
        <f aca="false">P24+R24</f>
        <v>282</v>
      </c>
      <c r="T24" s="46" t="n">
        <f aca="false">T23</f>
        <v>282</v>
      </c>
      <c r="U24" s="15"/>
      <c r="V24" s="47" t="n">
        <f aca="false">ROUND(W24/0.983,0)</f>
        <v>589</v>
      </c>
      <c r="W24" s="48" t="n">
        <f aca="false">ROUND(X24/0.99,0)</f>
        <v>579</v>
      </c>
      <c r="X24" s="48" t="n">
        <f aca="false">ROUND(Y24/0.9825,0)</f>
        <v>573</v>
      </c>
      <c r="Y24" s="49" t="n">
        <v>563</v>
      </c>
      <c r="Z24" s="48" t="n">
        <f aca="false">ROUND(AA24/0.9905,0)</f>
        <v>0</v>
      </c>
      <c r="AA24" s="50" t="n">
        <v>0</v>
      </c>
      <c r="AB24" s="48" t="n">
        <f aca="false">V24+Z24</f>
        <v>589</v>
      </c>
      <c r="AC24" s="48" t="n">
        <f aca="false">W24+AA24</f>
        <v>579</v>
      </c>
      <c r="AD24" s="48" t="n">
        <f aca="false">AD23</f>
        <v>579</v>
      </c>
      <c r="AE24" s="48" t="n">
        <f aca="false">X24</f>
        <v>573</v>
      </c>
      <c r="AF24" s="48" t="n">
        <f aca="false">AF23</f>
        <v>573</v>
      </c>
      <c r="AG24" s="48" t="n">
        <f aca="false">Y24</f>
        <v>563</v>
      </c>
      <c r="AH24" s="51" t="n">
        <f aca="false">AH23</f>
        <v>573</v>
      </c>
      <c r="AI24" s="11"/>
      <c r="AJ24" s="52" t="n">
        <f aca="false">H24+R24+AA24</f>
        <v>0</v>
      </c>
      <c r="AK24" s="53" t="n">
        <v>1092</v>
      </c>
    </row>
    <row r="25" customFormat="false" ht="12.75" hidden="false" customHeight="false" outlineLevel="0" collapsed="false">
      <c r="A25" s="35" t="n">
        <f aca="false">A24+1</f>
        <v>36418</v>
      </c>
      <c r="B25" s="12" t="n">
        <v>643</v>
      </c>
      <c r="C25" s="36" t="n">
        <v>643</v>
      </c>
      <c r="D25" s="3" t="n">
        <f aca="false">F25+P25+Y25</f>
        <v>2129</v>
      </c>
      <c r="E25" s="37" t="n">
        <f aca="false">ROUND(F25/0.962,0)</f>
        <v>1335</v>
      </c>
      <c r="F25" s="38" t="n">
        <f aca="false">B25+641</f>
        <v>1284</v>
      </c>
      <c r="G25" s="39" t="n">
        <f aca="false">ROUND(H25/0.984,0)</f>
        <v>0</v>
      </c>
      <c r="H25" s="39" t="n">
        <v>0</v>
      </c>
      <c r="I25" s="41" t="n">
        <f aca="false">ROUND(J25/0.984,0)</f>
        <v>0</v>
      </c>
      <c r="J25" s="41" t="n">
        <v>0</v>
      </c>
      <c r="K25" s="39" t="n">
        <f aca="false">E25+G25+I25</f>
        <v>1335</v>
      </c>
      <c r="L25" s="39" t="n">
        <f aca="false">F25+H25+J25</f>
        <v>1284</v>
      </c>
      <c r="M25" s="42" t="n">
        <f aca="false">M24</f>
        <v>1284</v>
      </c>
      <c r="N25" s="15"/>
      <c r="O25" s="43" t="n">
        <f aca="false">ROUND(P25/0.9737,0)</f>
        <v>290</v>
      </c>
      <c r="P25" s="44" t="n">
        <v>282</v>
      </c>
      <c r="Q25" s="44" t="n">
        <f aca="false">ROUND(R25/0.99,0)</f>
        <v>0</v>
      </c>
      <c r="R25" s="44" t="n">
        <v>0</v>
      </c>
      <c r="S25" s="44" t="n">
        <f aca="false">P25+R25</f>
        <v>282</v>
      </c>
      <c r="T25" s="46" t="n">
        <f aca="false">T24</f>
        <v>282</v>
      </c>
      <c r="U25" s="15"/>
      <c r="V25" s="47" t="n">
        <f aca="false">ROUND(W25/0.983,0)</f>
        <v>589</v>
      </c>
      <c r="W25" s="48" t="n">
        <f aca="false">ROUND(X25/0.99,0)</f>
        <v>579</v>
      </c>
      <c r="X25" s="48" t="n">
        <f aca="false">ROUND(Y25/0.9825,0)</f>
        <v>573</v>
      </c>
      <c r="Y25" s="49" t="n">
        <v>563</v>
      </c>
      <c r="Z25" s="48" t="n">
        <f aca="false">ROUND(AA25/0.9905,0)</f>
        <v>0</v>
      </c>
      <c r="AA25" s="50" t="n">
        <v>0</v>
      </c>
      <c r="AB25" s="48" t="n">
        <f aca="false">V25+Z25</f>
        <v>589</v>
      </c>
      <c r="AC25" s="48" t="n">
        <f aca="false">W25+AA25</f>
        <v>579</v>
      </c>
      <c r="AD25" s="48" t="n">
        <f aca="false">AD24</f>
        <v>579</v>
      </c>
      <c r="AE25" s="48" t="n">
        <f aca="false">X25</f>
        <v>573</v>
      </c>
      <c r="AF25" s="48" t="n">
        <f aca="false">AF24</f>
        <v>573</v>
      </c>
      <c r="AG25" s="48" t="n">
        <f aca="false">Y25</f>
        <v>563</v>
      </c>
      <c r="AH25" s="51" t="n">
        <f aca="false">AH24</f>
        <v>573</v>
      </c>
      <c r="AI25" s="11"/>
      <c r="AJ25" s="52" t="n">
        <f aca="false">H25+R25+AA25</f>
        <v>0</v>
      </c>
      <c r="AK25" s="53" t="n">
        <v>1092</v>
      </c>
    </row>
    <row r="26" customFormat="false" ht="12.75" hidden="false" customHeight="false" outlineLevel="0" collapsed="false">
      <c r="A26" s="35" t="n">
        <f aca="false">A25+1</f>
        <v>36419</v>
      </c>
      <c r="B26" s="12" t="n">
        <v>643</v>
      </c>
      <c r="C26" s="36" t="n">
        <v>643</v>
      </c>
      <c r="D26" s="3" t="n">
        <f aca="false">F26+P26+Y26</f>
        <v>2129</v>
      </c>
      <c r="E26" s="37" t="n">
        <f aca="false">ROUND(F26/0.962,0)</f>
        <v>1335</v>
      </c>
      <c r="F26" s="38" t="n">
        <f aca="false">B26+641</f>
        <v>1284</v>
      </c>
      <c r="G26" s="39" t="n">
        <f aca="false">ROUND(H26/0.984,0)</f>
        <v>0</v>
      </c>
      <c r="H26" s="39" t="n">
        <v>0</v>
      </c>
      <c r="I26" s="41" t="n">
        <f aca="false">ROUND(J26/0.984,0)</f>
        <v>0</v>
      </c>
      <c r="J26" s="41" t="n">
        <v>0</v>
      </c>
      <c r="K26" s="39" t="n">
        <f aca="false">E26+G26+I26</f>
        <v>1335</v>
      </c>
      <c r="L26" s="39" t="n">
        <f aca="false">F26+H26+J26</f>
        <v>1284</v>
      </c>
      <c r="M26" s="42" t="n">
        <f aca="false">M25</f>
        <v>1284</v>
      </c>
      <c r="N26" s="15"/>
      <c r="O26" s="43" t="n">
        <f aca="false">ROUND(P26/0.9737,0)</f>
        <v>290</v>
      </c>
      <c r="P26" s="44" t="n">
        <v>282</v>
      </c>
      <c r="Q26" s="44" t="n">
        <f aca="false">ROUND(R26/0.99,0)</f>
        <v>0</v>
      </c>
      <c r="R26" s="44" t="n">
        <v>0</v>
      </c>
      <c r="S26" s="44" t="n">
        <f aca="false">P26+R26</f>
        <v>282</v>
      </c>
      <c r="T26" s="46" t="n">
        <f aca="false">T25</f>
        <v>282</v>
      </c>
      <c r="U26" s="15"/>
      <c r="V26" s="47" t="n">
        <f aca="false">ROUND(W26/0.983,0)</f>
        <v>589</v>
      </c>
      <c r="W26" s="48" t="n">
        <f aca="false">ROUND(X26/0.99,0)</f>
        <v>579</v>
      </c>
      <c r="X26" s="48" t="n">
        <f aca="false">ROUND(Y26/0.9825,0)</f>
        <v>573</v>
      </c>
      <c r="Y26" s="49" t="n">
        <v>563</v>
      </c>
      <c r="Z26" s="48" t="n">
        <f aca="false">ROUND(AA26/0.9905,0)</f>
        <v>0</v>
      </c>
      <c r="AA26" s="50" t="n">
        <v>0</v>
      </c>
      <c r="AB26" s="48" t="n">
        <f aca="false">V26+Z26</f>
        <v>589</v>
      </c>
      <c r="AC26" s="48" t="n">
        <f aca="false">W26+AA26</f>
        <v>579</v>
      </c>
      <c r="AD26" s="48" t="n">
        <f aca="false">AD25</f>
        <v>579</v>
      </c>
      <c r="AE26" s="48" t="n">
        <f aca="false">X26</f>
        <v>573</v>
      </c>
      <c r="AF26" s="48" t="n">
        <f aca="false">AF25</f>
        <v>573</v>
      </c>
      <c r="AG26" s="48" t="n">
        <f aca="false">Y26</f>
        <v>563</v>
      </c>
      <c r="AH26" s="51" t="n">
        <f aca="false">AH25</f>
        <v>573</v>
      </c>
      <c r="AI26" s="11"/>
      <c r="AJ26" s="52" t="n">
        <f aca="false">H26+R26+AA26</f>
        <v>0</v>
      </c>
      <c r="AK26" s="53" t="n">
        <v>1092</v>
      </c>
    </row>
    <row r="27" customFormat="false" ht="12.75" hidden="false" customHeight="false" outlineLevel="0" collapsed="false">
      <c r="A27" s="35" t="n">
        <f aca="false">A26+1</f>
        <v>36420</v>
      </c>
      <c r="B27" s="12" t="n">
        <v>577</v>
      </c>
      <c r="C27" s="36" t="n">
        <v>577</v>
      </c>
      <c r="D27" s="3" t="n">
        <f aca="false">F27+P27+Y27</f>
        <v>2063</v>
      </c>
      <c r="E27" s="37" t="n">
        <f aca="false">ROUND(F27/0.962,0)</f>
        <v>1266</v>
      </c>
      <c r="F27" s="38" t="n">
        <f aca="false">B27+641</f>
        <v>1218</v>
      </c>
      <c r="G27" s="39" t="n">
        <f aca="false">ROUND(H27/0.984,0)</f>
        <v>0</v>
      </c>
      <c r="H27" s="39" t="n">
        <v>0</v>
      </c>
      <c r="I27" s="41" t="n">
        <f aca="false">ROUND(J27/0.984,0)</f>
        <v>69</v>
      </c>
      <c r="J27" s="41" t="n">
        <v>68</v>
      </c>
      <c r="K27" s="39" t="n">
        <f aca="false">E27+G27+I27</f>
        <v>1335</v>
      </c>
      <c r="L27" s="39" t="n">
        <f aca="false">F27+H27+J27</f>
        <v>1286</v>
      </c>
      <c r="M27" s="42" t="n">
        <f aca="false">M26</f>
        <v>1284</v>
      </c>
      <c r="N27" s="15"/>
      <c r="O27" s="43" t="n">
        <f aca="false">ROUND(P27/0.9737,0)</f>
        <v>290</v>
      </c>
      <c r="P27" s="44" t="n">
        <v>282</v>
      </c>
      <c r="Q27" s="44" t="n">
        <f aca="false">ROUND(R27/0.99,0)</f>
        <v>0</v>
      </c>
      <c r="R27" s="44" t="n">
        <v>0</v>
      </c>
      <c r="S27" s="44" t="n">
        <f aca="false">P27+R27</f>
        <v>282</v>
      </c>
      <c r="T27" s="46" t="n">
        <f aca="false">T26</f>
        <v>282</v>
      </c>
      <c r="U27" s="15"/>
      <c r="V27" s="47" t="n">
        <f aca="false">ROUND(W27/0.983,0)</f>
        <v>589</v>
      </c>
      <c r="W27" s="48" t="n">
        <f aca="false">ROUND(X27/0.99,0)</f>
        <v>579</v>
      </c>
      <c r="X27" s="48" t="n">
        <f aca="false">ROUND(Y27/0.9825,0)</f>
        <v>573</v>
      </c>
      <c r="Y27" s="49" t="n">
        <v>563</v>
      </c>
      <c r="Z27" s="48" t="n">
        <f aca="false">ROUND(AA27/0.9905,0)</f>
        <v>0</v>
      </c>
      <c r="AA27" s="50" t="n">
        <v>0</v>
      </c>
      <c r="AB27" s="48" t="n">
        <f aca="false">V27+Z27</f>
        <v>589</v>
      </c>
      <c r="AC27" s="48" t="n">
        <f aca="false">W27+AA27</f>
        <v>579</v>
      </c>
      <c r="AD27" s="48" t="n">
        <f aca="false">AD26</f>
        <v>579</v>
      </c>
      <c r="AE27" s="48" t="n">
        <f aca="false">X27</f>
        <v>573</v>
      </c>
      <c r="AF27" s="48" t="n">
        <f aca="false">AF26</f>
        <v>573</v>
      </c>
      <c r="AG27" s="48" t="n">
        <f aca="false">Y27</f>
        <v>563</v>
      </c>
      <c r="AH27" s="51" t="n">
        <f aca="false">AH26</f>
        <v>573</v>
      </c>
      <c r="AI27" s="11"/>
      <c r="AJ27" s="52" t="n">
        <f aca="false">H27+R27+AA27</f>
        <v>0</v>
      </c>
      <c r="AK27" s="53" t="n">
        <v>1092</v>
      </c>
    </row>
    <row r="28" customFormat="false" ht="12.75" hidden="false" customHeight="false" outlineLevel="0" collapsed="false">
      <c r="A28" s="35" t="n">
        <f aca="false">A27+1</f>
        <v>36421</v>
      </c>
      <c r="B28" s="12" t="n">
        <v>519</v>
      </c>
      <c r="C28" s="36" t="n">
        <v>519</v>
      </c>
      <c r="D28" s="3" t="n">
        <f aca="false">F28+P28+Y28</f>
        <v>2005</v>
      </c>
      <c r="E28" s="37" t="n">
        <f aca="false">ROUND(F28/0.962,0)</f>
        <v>1206</v>
      </c>
      <c r="F28" s="38" t="n">
        <f aca="false">B28+641</f>
        <v>1160</v>
      </c>
      <c r="G28" s="39" t="n">
        <f aca="false">ROUND(H28/0.984,0)</f>
        <v>0</v>
      </c>
      <c r="H28" s="39" t="n">
        <v>0</v>
      </c>
      <c r="I28" s="41" t="n">
        <f aca="false">ROUND(J28/0.984,0)</f>
        <v>129</v>
      </c>
      <c r="J28" s="41" t="n">
        <v>127</v>
      </c>
      <c r="K28" s="39" t="n">
        <f aca="false">E28+G28+I28</f>
        <v>1335</v>
      </c>
      <c r="L28" s="39" t="n">
        <f aca="false">F28+H28+J28</f>
        <v>1287</v>
      </c>
      <c r="M28" s="42" t="n">
        <f aca="false">M27</f>
        <v>1284</v>
      </c>
      <c r="N28" s="15"/>
      <c r="O28" s="43" t="n">
        <f aca="false">ROUND(P28/0.9737,0)</f>
        <v>290</v>
      </c>
      <c r="P28" s="44" t="n">
        <v>282</v>
      </c>
      <c r="Q28" s="44" t="n">
        <f aca="false">ROUND(R28/0.99,0)</f>
        <v>0</v>
      </c>
      <c r="R28" s="44" t="n">
        <v>0</v>
      </c>
      <c r="S28" s="44" t="n">
        <f aca="false">P28+R28</f>
        <v>282</v>
      </c>
      <c r="T28" s="46" t="n">
        <f aca="false">T27</f>
        <v>282</v>
      </c>
      <c r="U28" s="15"/>
      <c r="V28" s="47" t="n">
        <f aca="false">ROUND(W28/0.983,0)</f>
        <v>589</v>
      </c>
      <c r="W28" s="48" t="n">
        <f aca="false">ROUND(X28/0.99,0)</f>
        <v>579</v>
      </c>
      <c r="X28" s="48" t="n">
        <f aca="false">ROUND(Y28/0.9825,0)</f>
        <v>573</v>
      </c>
      <c r="Y28" s="49" t="n">
        <v>563</v>
      </c>
      <c r="Z28" s="48" t="n">
        <f aca="false">ROUND(AA28/0.9905,0)</f>
        <v>0</v>
      </c>
      <c r="AA28" s="50" t="n">
        <v>0</v>
      </c>
      <c r="AB28" s="48" t="n">
        <f aca="false">V28+Z28</f>
        <v>589</v>
      </c>
      <c r="AC28" s="48" t="n">
        <f aca="false">W28+AA28</f>
        <v>579</v>
      </c>
      <c r="AD28" s="48" t="n">
        <f aca="false">AD27</f>
        <v>579</v>
      </c>
      <c r="AE28" s="48" t="n">
        <f aca="false">X28</f>
        <v>573</v>
      </c>
      <c r="AF28" s="48" t="n">
        <f aca="false">AF27</f>
        <v>573</v>
      </c>
      <c r="AG28" s="48" t="n">
        <f aca="false">Y28</f>
        <v>563</v>
      </c>
      <c r="AH28" s="51" t="n">
        <f aca="false">AH27</f>
        <v>573</v>
      </c>
      <c r="AI28" s="11"/>
      <c r="AJ28" s="52" t="n">
        <f aca="false">H28+R28+AA28</f>
        <v>0</v>
      </c>
      <c r="AK28" s="53" t="n">
        <v>1092</v>
      </c>
    </row>
    <row r="29" customFormat="false" ht="12.75" hidden="false" customHeight="false" outlineLevel="0" collapsed="false">
      <c r="A29" s="35" t="n">
        <f aca="false">A28+1</f>
        <v>36422</v>
      </c>
      <c r="B29" s="12" t="n">
        <v>579</v>
      </c>
      <c r="C29" s="36" t="n">
        <v>579</v>
      </c>
      <c r="D29" s="3" t="n">
        <f aca="false">F29+P29+Y29</f>
        <v>2065</v>
      </c>
      <c r="E29" s="37" t="n">
        <f aca="false">ROUND(F29/0.962,0)</f>
        <v>1268</v>
      </c>
      <c r="F29" s="38" t="n">
        <f aca="false">B29+641</f>
        <v>1220</v>
      </c>
      <c r="G29" s="39" t="n">
        <f aca="false">ROUND(H29/0.984,0)</f>
        <v>0</v>
      </c>
      <c r="H29" s="39" t="n">
        <v>0</v>
      </c>
      <c r="I29" s="41" t="n">
        <f aca="false">ROUND(J29/0.984,0)</f>
        <v>67</v>
      </c>
      <c r="J29" s="41" t="n">
        <v>66</v>
      </c>
      <c r="K29" s="39" t="n">
        <f aca="false">E29+G29+I29</f>
        <v>1335</v>
      </c>
      <c r="L29" s="39" t="n">
        <f aca="false">F29+H29+J29</f>
        <v>1286</v>
      </c>
      <c r="M29" s="42" t="n">
        <f aca="false">M28</f>
        <v>1284</v>
      </c>
      <c r="N29" s="15"/>
      <c r="O29" s="43" t="n">
        <f aca="false">ROUND(P29/0.9737,0)</f>
        <v>290</v>
      </c>
      <c r="P29" s="44" t="n">
        <v>282</v>
      </c>
      <c r="Q29" s="44" t="n">
        <f aca="false">ROUND(R29/0.99,0)</f>
        <v>0</v>
      </c>
      <c r="R29" s="44" t="n">
        <v>0</v>
      </c>
      <c r="S29" s="44" t="n">
        <f aca="false">P29+R29</f>
        <v>282</v>
      </c>
      <c r="T29" s="46" t="n">
        <f aca="false">T28</f>
        <v>282</v>
      </c>
      <c r="U29" s="15"/>
      <c r="V29" s="47" t="n">
        <f aca="false">ROUND(W29/0.983,0)</f>
        <v>589</v>
      </c>
      <c r="W29" s="48" t="n">
        <f aca="false">ROUND(X29/0.99,0)</f>
        <v>579</v>
      </c>
      <c r="X29" s="48" t="n">
        <f aca="false">ROUND(Y29/0.9825,0)</f>
        <v>573</v>
      </c>
      <c r="Y29" s="49" t="n">
        <v>563</v>
      </c>
      <c r="Z29" s="48" t="n">
        <f aca="false">ROUND(AA29/0.9905,0)</f>
        <v>0</v>
      </c>
      <c r="AA29" s="50" t="n">
        <v>0</v>
      </c>
      <c r="AB29" s="48" t="n">
        <f aca="false">V29+Z29</f>
        <v>589</v>
      </c>
      <c r="AC29" s="48" t="n">
        <f aca="false">W29+AA29</f>
        <v>579</v>
      </c>
      <c r="AD29" s="48" t="n">
        <f aca="false">AD28</f>
        <v>579</v>
      </c>
      <c r="AE29" s="48" t="n">
        <f aca="false">X29</f>
        <v>573</v>
      </c>
      <c r="AF29" s="48" t="n">
        <f aca="false">AF28</f>
        <v>573</v>
      </c>
      <c r="AG29" s="48" t="n">
        <f aca="false">Y29</f>
        <v>563</v>
      </c>
      <c r="AH29" s="51" t="n">
        <f aca="false">AH28</f>
        <v>573</v>
      </c>
      <c r="AI29" s="11"/>
      <c r="AJ29" s="52" t="n">
        <f aca="false">H29+R29+AA29</f>
        <v>0</v>
      </c>
      <c r="AK29" s="53" t="n">
        <v>1092</v>
      </c>
    </row>
    <row r="30" customFormat="false" ht="12.75" hidden="false" customHeight="false" outlineLevel="0" collapsed="false">
      <c r="A30" s="35" t="n">
        <f aca="false">A29+1</f>
        <v>36423</v>
      </c>
      <c r="B30" s="12" t="n">
        <v>643</v>
      </c>
      <c r="C30" s="36" t="n">
        <v>643</v>
      </c>
      <c r="D30" s="3" t="n">
        <f aca="false">F30+P30+Y30</f>
        <v>2129</v>
      </c>
      <c r="E30" s="37" t="n">
        <f aca="false">ROUND(F30/0.962,0)</f>
        <v>1335</v>
      </c>
      <c r="F30" s="38" t="n">
        <f aca="false">B30+641</f>
        <v>1284</v>
      </c>
      <c r="G30" s="39" t="n">
        <f aca="false">ROUND(H30/0.984,0)</f>
        <v>0</v>
      </c>
      <c r="H30" s="39" t="n">
        <v>0</v>
      </c>
      <c r="I30" s="41" t="n">
        <f aca="false">ROUND(J30/0.984,0)</f>
        <v>0</v>
      </c>
      <c r="J30" s="41" t="n">
        <v>0</v>
      </c>
      <c r="K30" s="39" t="n">
        <f aca="false">E30+G30+I30</f>
        <v>1335</v>
      </c>
      <c r="L30" s="39" t="n">
        <f aca="false">F30+H30+J30</f>
        <v>1284</v>
      </c>
      <c r="M30" s="42" t="n">
        <f aca="false">M29</f>
        <v>1284</v>
      </c>
      <c r="N30" s="15"/>
      <c r="O30" s="43" t="n">
        <f aca="false">ROUND(P30/0.9737,0)</f>
        <v>290</v>
      </c>
      <c r="P30" s="44" t="n">
        <v>282</v>
      </c>
      <c r="Q30" s="44" t="n">
        <f aca="false">ROUND(R30/0.99,0)</f>
        <v>0</v>
      </c>
      <c r="R30" s="44" t="n">
        <v>0</v>
      </c>
      <c r="S30" s="44" t="n">
        <f aca="false">P30+R30</f>
        <v>282</v>
      </c>
      <c r="T30" s="46" t="n">
        <f aca="false">T29</f>
        <v>282</v>
      </c>
      <c r="U30" s="15"/>
      <c r="V30" s="47" t="n">
        <f aca="false">ROUND(W30/0.983,0)</f>
        <v>589</v>
      </c>
      <c r="W30" s="48" t="n">
        <f aca="false">ROUND(X30/0.99,0)</f>
        <v>579</v>
      </c>
      <c r="X30" s="48" t="n">
        <f aca="false">ROUND(Y30/0.9825,0)</f>
        <v>573</v>
      </c>
      <c r="Y30" s="49" t="n">
        <v>563</v>
      </c>
      <c r="Z30" s="48" t="n">
        <f aca="false">ROUND(AA30/0.9905,0)</f>
        <v>0</v>
      </c>
      <c r="AA30" s="50" t="n">
        <v>0</v>
      </c>
      <c r="AB30" s="48" t="n">
        <f aca="false">V30+Z30</f>
        <v>589</v>
      </c>
      <c r="AC30" s="48" t="n">
        <f aca="false">W30+AA30</f>
        <v>579</v>
      </c>
      <c r="AD30" s="48" t="n">
        <f aca="false">AD29</f>
        <v>579</v>
      </c>
      <c r="AE30" s="48" t="n">
        <f aca="false">X30</f>
        <v>573</v>
      </c>
      <c r="AF30" s="48" t="n">
        <f aca="false">AF29</f>
        <v>573</v>
      </c>
      <c r="AG30" s="48" t="n">
        <f aca="false">Y30</f>
        <v>563</v>
      </c>
      <c r="AH30" s="51" t="n">
        <f aca="false">AH29</f>
        <v>573</v>
      </c>
      <c r="AI30" s="11"/>
      <c r="AJ30" s="52" t="n">
        <f aca="false">H30+R30+AA30</f>
        <v>0</v>
      </c>
      <c r="AK30" s="53" t="n">
        <v>1092</v>
      </c>
    </row>
    <row r="31" customFormat="false" ht="12.75" hidden="false" customHeight="false" outlineLevel="0" collapsed="false">
      <c r="A31" s="35" t="n">
        <f aca="false">A30+1</f>
        <v>36424</v>
      </c>
      <c r="B31" s="12" t="n">
        <v>643</v>
      </c>
      <c r="C31" s="36" t="n">
        <v>643</v>
      </c>
      <c r="D31" s="3" t="n">
        <f aca="false">F31+P31+Y31</f>
        <v>2129</v>
      </c>
      <c r="E31" s="37" t="n">
        <f aca="false">ROUND(F31/0.962,0)</f>
        <v>1335</v>
      </c>
      <c r="F31" s="38" t="n">
        <f aca="false">B31+641</f>
        <v>1284</v>
      </c>
      <c r="G31" s="39" t="n">
        <f aca="false">ROUND(H31/0.984,0)</f>
        <v>0</v>
      </c>
      <c r="H31" s="39" t="n">
        <v>0</v>
      </c>
      <c r="I31" s="41" t="n">
        <f aca="false">ROUND(J31/0.984,0)</f>
        <v>0</v>
      </c>
      <c r="J31" s="41" t="n">
        <v>0</v>
      </c>
      <c r="K31" s="39" t="n">
        <f aca="false">E31+G31+I31</f>
        <v>1335</v>
      </c>
      <c r="L31" s="39" t="n">
        <f aca="false">F31+H31+J31</f>
        <v>1284</v>
      </c>
      <c r="M31" s="42" t="n">
        <f aca="false">M30</f>
        <v>1284</v>
      </c>
      <c r="N31" s="15"/>
      <c r="O31" s="43" t="n">
        <f aca="false">ROUND(P31/0.9737,0)</f>
        <v>290</v>
      </c>
      <c r="P31" s="44" t="n">
        <v>282</v>
      </c>
      <c r="Q31" s="44" t="n">
        <f aca="false">ROUND(R31/0.99,0)</f>
        <v>0</v>
      </c>
      <c r="R31" s="44" t="n">
        <v>0</v>
      </c>
      <c r="S31" s="44" t="n">
        <f aca="false">P31+R31</f>
        <v>282</v>
      </c>
      <c r="T31" s="46" t="n">
        <f aca="false">T30</f>
        <v>282</v>
      </c>
      <c r="U31" s="15"/>
      <c r="V31" s="47" t="n">
        <f aca="false">ROUND(W31/0.983,0)</f>
        <v>589</v>
      </c>
      <c r="W31" s="48" t="n">
        <f aca="false">ROUND(X31/0.99,0)</f>
        <v>579</v>
      </c>
      <c r="X31" s="48" t="n">
        <f aca="false">ROUND(Y31/0.9825,0)</f>
        <v>573</v>
      </c>
      <c r="Y31" s="49" t="n">
        <v>563</v>
      </c>
      <c r="Z31" s="48" t="n">
        <f aca="false">ROUND(AA31/0.9905,0)</f>
        <v>0</v>
      </c>
      <c r="AA31" s="50" t="n">
        <v>0</v>
      </c>
      <c r="AB31" s="48" t="n">
        <f aca="false">V31+Z31</f>
        <v>589</v>
      </c>
      <c r="AC31" s="48" t="n">
        <f aca="false">W31+AA31</f>
        <v>579</v>
      </c>
      <c r="AD31" s="48" t="n">
        <f aca="false">AD30</f>
        <v>579</v>
      </c>
      <c r="AE31" s="48" t="n">
        <f aca="false">X31</f>
        <v>573</v>
      </c>
      <c r="AF31" s="48" t="n">
        <f aca="false">AF30</f>
        <v>573</v>
      </c>
      <c r="AG31" s="48" t="n">
        <f aca="false">Y31</f>
        <v>563</v>
      </c>
      <c r="AH31" s="51" t="n">
        <f aca="false">AH30</f>
        <v>573</v>
      </c>
      <c r="AI31" s="11"/>
      <c r="AJ31" s="52" t="n">
        <f aca="false">H31+R31+AA31</f>
        <v>0</v>
      </c>
      <c r="AK31" s="53" t="n">
        <v>1092</v>
      </c>
    </row>
    <row r="32" customFormat="false" ht="12.75" hidden="false" customHeight="false" outlineLevel="0" collapsed="false">
      <c r="A32" s="35" t="n">
        <f aca="false">A31+1</f>
        <v>36425</v>
      </c>
      <c r="B32" s="12" t="n">
        <v>643</v>
      </c>
      <c r="C32" s="36" t="n">
        <v>643</v>
      </c>
      <c r="D32" s="3" t="n">
        <f aca="false">F32+P32+Y32</f>
        <v>2129</v>
      </c>
      <c r="E32" s="37" t="n">
        <f aca="false">ROUND(F32/0.962,0)</f>
        <v>1335</v>
      </c>
      <c r="F32" s="38" t="n">
        <f aca="false">B32+641</f>
        <v>1284</v>
      </c>
      <c r="G32" s="39" t="n">
        <f aca="false">ROUND(H32/0.984,0)</f>
        <v>0</v>
      </c>
      <c r="H32" s="39" t="n">
        <v>0</v>
      </c>
      <c r="I32" s="41" t="n">
        <f aca="false">ROUND(J32/0.984,0)</f>
        <v>0</v>
      </c>
      <c r="J32" s="41" t="n">
        <v>0</v>
      </c>
      <c r="K32" s="39" t="n">
        <f aca="false">E32+G32+I32</f>
        <v>1335</v>
      </c>
      <c r="L32" s="39" t="n">
        <f aca="false">F32+H32+J32</f>
        <v>1284</v>
      </c>
      <c r="M32" s="42" t="n">
        <f aca="false">M31</f>
        <v>1284</v>
      </c>
      <c r="N32" s="15"/>
      <c r="O32" s="43" t="n">
        <f aca="false">ROUND(P32/0.9737,0)</f>
        <v>290</v>
      </c>
      <c r="P32" s="44" t="n">
        <v>282</v>
      </c>
      <c r="Q32" s="44" t="n">
        <f aca="false">ROUND(R32/0.99,0)</f>
        <v>0</v>
      </c>
      <c r="R32" s="44" t="n">
        <v>0</v>
      </c>
      <c r="S32" s="44" t="n">
        <f aca="false">P32+R32</f>
        <v>282</v>
      </c>
      <c r="T32" s="46" t="n">
        <f aca="false">T31</f>
        <v>282</v>
      </c>
      <c r="U32" s="15"/>
      <c r="V32" s="47" t="n">
        <f aca="false">ROUND(W32/0.983,0)</f>
        <v>589</v>
      </c>
      <c r="W32" s="48" t="n">
        <f aca="false">ROUND(X32/0.99,0)</f>
        <v>579</v>
      </c>
      <c r="X32" s="48" t="n">
        <f aca="false">ROUND(Y32/0.9825,0)</f>
        <v>573</v>
      </c>
      <c r="Y32" s="49" t="n">
        <v>563</v>
      </c>
      <c r="Z32" s="48" t="n">
        <f aca="false">ROUND(AA32/0.9905,0)</f>
        <v>0</v>
      </c>
      <c r="AA32" s="50" t="n">
        <v>0</v>
      </c>
      <c r="AB32" s="48" t="n">
        <f aca="false">V32+Z32</f>
        <v>589</v>
      </c>
      <c r="AC32" s="48" t="n">
        <f aca="false">W32+AA32</f>
        <v>579</v>
      </c>
      <c r="AD32" s="48" t="n">
        <f aca="false">AD31</f>
        <v>579</v>
      </c>
      <c r="AE32" s="48" t="n">
        <f aca="false">X32</f>
        <v>573</v>
      </c>
      <c r="AF32" s="48" t="n">
        <f aca="false">AF31</f>
        <v>573</v>
      </c>
      <c r="AG32" s="48" t="n">
        <f aca="false">Y32</f>
        <v>563</v>
      </c>
      <c r="AH32" s="51" t="n">
        <f aca="false">AH31</f>
        <v>573</v>
      </c>
      <c r="AI32" s="11"/>
      <c r="AJ32" s="52" t="n">
        <f aca="false">H32+R32+AA32</f>
        <v>0</v>
      </c>
      <c r="AK32" s="53" t="n">
        <v>1092</v>
      </c>
    </row>
    <row r="33" customFormat="false" ht="12.75" hidden="false" customHeight="false" outlineLevel="0" collapsed="false">
      <c r="A33" s="35" t="n">
        <f aca="false">A32+1</f>
        <v>36426</v>
      </c>
      <c r="B33" s="12" t="n">
        <v>643</v>
      </c>
      <c r="C33" s="36" t="n">
        <v>643</v>
      </c>
      <c r="D33" s="3" t="n">
        <f aca="false">F33+P33+Y33</f>
        <v>2129</v>
      </c>
      <c r="E33" s="37" t="n">
        <f aca="false">ROUND(F33/0.962,0)</f>
        <v>1335</v>
      </c>
      <c r="F33" s="38" t="n">
        <f aca="false">B33+641</f>
        <v>1284</v>
      </c>
      <c r="G33" s="39" t="n">
        <f aca="false">ROUND(H33/0.984,0)</f>
        <v>0</v>
      </c>
      <c r="H33" s="39" t="n">
        <v>0</v>
      </c>
      <c r="I33" s="41" t="n">
        <f aca="false">ROUND(J33/0.984,0)</f>
        <v>0</v>
      </c>
      <c r="J33" s="41" t="n">
        <v>0</v>
      </c>
      <c r="K33" s="39" t="n">
        <f aca="false">E33+G33+I33</f>
        <v>1335</v>
      </c>
      <c r="L33" s="39" t="n">
        <f aca="false">F33+H33+J33</f>
        <v>1284</v>
      </c>
      <c r="M33" s="42" t="n">
        <f aca="false">M32</f>
        <v>1284</v>
      </c>
      <c r="N33" s="15"/>
      <c r="O33" s="43" t="n">
        <f aca="false">ROUND(P33/0.9737,0)</f>
        <v>290</v>
      </c>
      <c r="P33" s="44" t="n">
        <v>282</v>
      </c>
      <c r="Q33" s="44" t="n">
        <f aca="false">ROUND(R33/0.99,0)</f>
        <v>0</v>
      </c>
      <c r="R33" s="44" t="n">
        <v>0</v>
      </c>
      <c r="S33" s="44" t="n">
        <f aca="false">P33+R33</f>
        <v>282</v>
      </c>
      <c r="T33" s="46" t="n">
        <f aca="false">T32</f>
        <v>282</v>
      </c>
      <c r="U33" s="15"/>
      <c r="V33" s="47" t="n">
        <f aca="false">ROUND(W33/0.983,0)</f>
        <v>589</v>
      </c>
      <c r="W33" s="48" t="n">
        <f aca="false">ROUND(X33/0.99,0)</f>
        <v>579</v>
      </c>
      <c r="X33" s="48" t="n">
        <f aca="false">ROUND(Y33/0.9825,0)</f>
        <v>573</v>
      </c>
      <c r="Y33" s="49" t="n">
        <v>563</v>
      </c>
      <c r="Z33" s="48" t="n">
        <f aca="false">ROUND(AA33/0.9905,0)</f>
        <v>0</v>
      </c>
      <c r="AA33" s="50" t="n">
        <v>0</v>
      </c>
      <c r="AB33" s="48" t="n">
        <f aca="false">V33+Z33</f>
        <v>589</v>
      </c>
      <c r="AC33" s="48" t="n">
        <f aca="false">W33+AA33</f>
        <v>579</v>
      </c>
      <c r="AD33" s="48" t="n">
        <f aca="false">AD32</f>
        <v>579</v>
      </c>
      <c r="AE33" s="48" t="n">
        <f aca="false">X33</f>
        <v>573</v>
      </c>
      <c r="AF33" s="48" t="n">
        <f aca="false">AF32</f>
        <v>573</v>
      </c>
      <c r="AG33" s="48" t="n">
        <f aca="false">Y33</f>
        <v>563</v>
      </c>
      <c r="AH33" s="51" t="n">
        <f aca="false">AH32</f>
        <v>573</v>
      </c>
      <c r="AI33" s="11"/>
      <c r="AJ33" s="52" t="n">
        <f aca="false">H33+R33+AA33</f>
        <v>0</v>
      </c>
      <c r="AK33" s="53" t="n">
        <v>1092</v>
      </c>
    </row>
    <row r="34" customFormat="false" ht="12.75" hidden="false" customHeight="false" outlineLevel="0" collapsed="false">
      <c r="A34" s="35" t="n">
        <f aca="false">A33+1</f>
        <v>36427</v>
      </c>
      <c r="B34" s="12" t="n">
        <v>577</v>
      </c>
      <c r="C34" s="36" t="n">
        <v>577</v>
      </c>
      <c r="D34" s="3" t="n">
        <f aca="false">F34+P34+Y34</f>
        <v>2063</v>
      </c>
      <c r="E34" s="37" t="n">
        <f aca="false">ROUND(F34/0.962,0)</f>
        <v>1266</v>
      </c>
      <c r="F34" s="38" t="n">
        <f aca="false">B34+641</f>
        <v>1218</v>
      </c>
      <c r="G34" s="39" t="n">
        <f aca="false">ROUND(H34/0.984,0)</f>
        <v>0</v>
      </c>
      <c r="H34" s="39" t="n">
        <v>0</v>
      </c>
      <c r="I34" s="41" t="n">
        <f aca="false">ROUND(J34/0.984,0)</f>
        <v>69</v>
      </c>
      <c r="J34" s="41" t="n">
        <v>68</v>
      </c>
      <c r="K34" s="39" t="n">
        <f aca="false">E34+G34+I34</f>
        <v>1335</v>
      </c>
      <c r="L34" s="39" t="n">
        <f aca="false">F34+H34+J34</f>
        <v>1286</v>
      </c>
      <c r="M34" s="42" t="n">
        <f aca="false">M33</f>
        <v>1284</v>
      </c>
      <c r="N34" s="15"/>
      <c r="O34" s="43" t="n">
        <f aca="false">ROUND(P34/0.9737,0)</f>
        <v>290</v>
      </c>
      <c r="P34" s="44" t="n">
        <v>282</v>
      </c>
      <c r="Q34" s="44" t="n">
        <f aca="false">ROUND(R34/0.99,0)</f>
        <v>0</v>
      </c>
      <c r="R34" s="44" t="n">
        <v>0</v>
      </c>
      <c r="S34" s="44" t="n">
        <f aca="false">P34+R34</f>
        <v>282</v>
      </c>
      <c r="T34" s="46" t="n">
        <f aca="false">T33</f>
        <v>282</v>
      </c>
      <c r="U34" s="15"/>
      <c r="V34" s="47" t="n">
        <f aca="false">ROUND(W34/0.983,0)</f>
        <v>589</v>
      </c>
      <c r="W34" s="48" t="n">
        <f aca="false">ROUND(X34/0.99,0)</f>
        <v>579</v>
      </c>
      <c r="X34" s="48" t="n">
        <f aca="false">ROUND(Y34/0.9825,0)</f>
        <v>573</v>
      </c>
      <c r="Y34" s="49" t="n">
        <v>563</v>
      </c>
      <c r="Z34" s="48" t="n">
        <f aca="false">ROUND(AA34/0.9905,0)</f>
        <v>0</v>
      </c>
      <c r="AA34" s="50" t="n">
        <v>0</v>
      </c>
      <c r="AB34" s="48" t="n">
        <f aca="false">V34+Z34</f>
        <v>589</v>
      </c>
      <c r="AC34" s="48" t="n">
        <f aca="false">W34+AA34</f>
        <v>579</v>
      </c>
      <c r="AD34" s="48" t="n">
        <f aca="false">AD33</f>
        <v>579</v>
      </c>
      <c r="AE34" s="48" t="n">
        <f aca="false">X34</f>
        <v>573</v>
      </c>
      <c r="AF34" s="48" t="n">
        <f aca="false">AF33</f>
        <v>573</v>
      </c>
      <c r="AG34" s="48" t="n">
        <f aca="false">Y34</f>
        <v>563</v>
      </c>
      <c r="AH34" s="51" t="n">
        <f aca="false">AH33</f>
        <v>573</v>
      </c>
      <c r="AI34" s="11"/>
      <c r="AJ34" s="52" t="n">
        <f aca="false">H34+R34+AA34</f>
        <v>0</v>
      </c>
      <c r="AK34" s="53" t="n">
        <v>1092</v>
      </c>
    </row>
    <row r="35" customFormat="false" ht="12.75" hidden="false" customHeight="false" outlineLevel="0" collapsed="false">
      <c r="A35" s="35" t="n">
        <f aca="false">A34+1</f>
        <v>36428</v>
      </c>
      <c r="B35" s="12" t="n">
        <v>519</v>
      </c>
      <c r="C35" s="36" t="n">
        <v>519</v>
      </c>
      <c r="D35" s="3" t="n">
        <f aca="false">F35+P35+Y35</f>
        <v>2005</v>
      </c>
      <c r="E35" s="37" t="n">
        <f aca="false">ROUND(F35/0.962,0)</f>
        <v>1206</v>
      </c>
      <c r="F35" s="38" t="n">
        <f aca="false">B35+641</f>
        <v>1160</v>
      </c>
      <c r="G35" s="39" t="n">
        <f aca="false">ROUND(H35/0.984,0)</f>
        <v>0</v>
      </c>
      <c r="H35" s="39" t="n">
        <v>0</v>
      </c>
      <c r="I35" s="41" t="n">
        <f aca="false">ROUND(J35/0.984,0)</f>
        <v>129</v>
      </c>
      <c r="J35" s="41" t="n">
        <v>127</v>
      </c>
      <c r="K35" s="39" t="n">
        <f aca="false">E35+G35+I35</f>
        <v>1335</v>
      </c>
      <c r="L35" s="39" t="n">
        <f aca="false">F35+H35+J35</f>
        <v>1287</v>
      </c>
      <c r="M35" s="42" t="n">
        <f aca="false">M34</f>
        <v>1284</v>
      </c>
      <c r="N35" s="15"/>
      <c r="O35" s="43" t="n">
        <f aca="false">ROUND(P35/0.9737,0)</f>
        <v>290</v>
      </c>
      <c r="P35" s="44" t="n">
        <v>282</v>
      </c>
      <c r="Q35" s="44" t="n">
        <f aca="false">ROUND(R35/0.99,0)</f>
        <v>0</v>
      </c>
      <c r="R35" s="44" t="n">
        <v>0</v>
      </c>
      <c r="S35" s="44" t="n">
        <f aca="false">P35+R35</f>
        <v>282</v>
      </c>
      <c r="T35" s="46" t="n">
        <f aca="false">T34</f>
        <v>282</v>
      </c>
      <c r="U35" s="15"/>
      <c r="V35" s="47" t="n">
        <f aca="false">ROUND(W35/0.983,0)</f>
        <v>589</v>
      </c>
      <c r="W35" s="48" t="n">
        <f aca="false">ROUND(X35/0.99,0)</f>
        <v>579</v>
      </c>
      <c r="X35" s="48" t="n">
        <f aca="false">ROUND(Y35/0.9825,0)</f>
        <v>573</v>
      </c>
      <c r="Y35" s="49" t="n">
        <v>563</v>
      </c>
      <c r="Z35" s="48" t="n">
        <f aca="false">ROUND(AA35/0.9905,0)</f>
        <v>0</v>
      </c>
      <c r="AA35" s="50" t="n">
        <v>0</v>
      </c>
      <c r="AB35" s="48" t="n">
        <f aca="false">V35+Z35</f>
        <v>589</v>
      </c>
      <c r="AC35" s="48" t="n">
        <f aca="false">W35+AA35</f>
        <v>579</v>
      </c>
      <c r="AD35" s="48" t="n">
        <f aca="false">AD34</f>
        <v>579</v>
      </c>
      <c r="AE35" s="48" t="n">
        <f aca="false">X35</f>
        <v>573</v>
      </c>
      <c r="AF35" s="48" t="n">
        <f aca="false">AF34</f>
        <v>573</v>
      </c>
      <c r="AG35" s="48" t="n">
        <f aca="false">Y35</f>
        <v>563</v>
      </c>
      <c r="AH35" s="51" t="n">
        <f aca="false">AH34</f>
        <v>573</v>
      </c>
      <c r="AI35" s="11"/>
      <c r="AJ35" s="52" t="n">
        <f aca="false">H35+R35+AA35</f>
        <v>0</v>
      </c>
      <c r="AK35" s="53" t="n">
        <v>1092</v>
      </c>
    </row>
    <row r="36" customFormat="false" ht="12.75" hidden="false" customHeight="false" outlineLevel="0" collapsed="false">
      <c r="A36" s="35" t="n">
        <f aca="false">A35+1</f>
        <v>36429</v>
      </c>
      <c r="B36" s="12" t="n">
        <v>579</v>
      </c>
      <c r="C36" s="36" t="n">
        <v>579</v>
      </c>
      <c r="D36" s="3" t="n">
        <f aca="false">F36+P36+Y36</f>
        <v>2065</v>
      </c>
      <c r="E36" s="37" t="n">
        <f aca="false">ROUND(F36/0.962,0)</f>
        <v>1268</v>
      </c>
      <c r="F36" s="38" t="n">
        <f aca="false">B36+641</f>
        <v>1220</v>
      </c>
      <c r="G36" s="39" t="n">
        <f aca="false">ROUND(H36/0.984,0)</f>
        <v>0</v>
      </c>
      <c r="H36" s="39" t="n">
        <v>0</v>
      </c>
      <c r="I36" s="41" t="n">
        <f aca="false">ROUND(J36/0.984,0)</f>
        <v>67</v>
      </c>
      <c r="J36" s="41" t="n">
        <v>66</v>
      </c>
      <c r="K36" s="39" t="n">
        <f aca="false">E36+G36+I36</f>
        <v>1335</v>
      </c>
      <c r="L36" s="39" t="n">
        <f aca="false">F36+H36+J36</f>
        <v>1286</v>
      </c>
      <c r="M36" s="42" t="n">
        <f aca="false">M35</f>
        <v>1284</v>
      </c>
      <c r="N36" s="15"/>
      <c r="O36" s="43" t="n">
        <f aca="false">ROUND(P36/0.9737,0)</f>
        <v>290</v>
      </c>
      <c r="P36" s="44" t="n">
        <v>282</v>
      </c>
      <c r="Q36" s="44" t="n">
        <f aca="false">ROUND(R36/0.99,0)</f>
        <v>0</v>
      </c>
      <c r="R36" s="44" t="n">
        <v>0</v>
      </c>
      <c r="S36" s="44" t="n">
        <f aca="false">P36+R36</f>
        <v>282</v>
      </c>
      <c r="T36" s="46" t="n">
        <f aca="false">T35</f>
        <v>282</v>
      </c>
      <c r="U36" s="15"/>
      <c r="V36" s="47" t="n">
        <f aca="false">ROUND(W36/0.983,0)</f>
        <v>589</v>
      </c>
      <c r="W36" s="48" t="n">
        <f aca="false">ROUND(X36/0.99,0)</f>
        <v>579</v>
      </c>
      <c r="X36" s="48" t="n">
        <f aca="false">ROUND(Y36/0.9825,0)</f>
        <v>573</v>
      </c>
      <c r="Y36" s="49" t="n">
        <v>563</v>
      </c>
      <c r="Z36" s="48" t="n">
        <f aca="false">ROUND(AA36/0.9905,0)</f>
        <v>0</v>
      </c>
      <c r="AA36" s="50" t="n">
        <v>0</v>
      </c>
      <c r="AB36" s="48" t="n">
        <f aca="false">V36+Z36</f>
        <v>589</v>
      </c>
      <c r="AC36" s="48" t="n">
        <f aca="false">W36+AA36</f>
        <v>579</v>
      </c>
      <c r="AD36" s="48" t="n">
        <f aca="false">AD35</f>
        <v>579</v>
      </c>
      <c r="AE36" s="48" t="n">
        <f aca="false">X36</f>
        <v>573</v>
      </c>
      <c r="AF36" s="48" t="n">
        <f aca="false">AF35</f>
        <v>573</v>
      </c>
      <c r="AG36" s="48" t="n">
        <f aca="false">Y36</f>
        <v>563</v>
      </c>
      <c r="AH36" s="51" t="n">
        <f aca="false">AH35</f>
        <v>573</v>
      </c>
      <c r="AI36" s="11"/>
      <c r="AJ36" s="52" t="n">
        <f aca="false">H36+R36+AA36</f>
        <v>0</v>
      </c>
      <c r="AK36" s="53" t="n">
        <v>1092</v>
      </c>
    </row>
    <row r="37" customFormat="false" ht="12.75" hidden="false" customHeight="false" outlineLevel="0" collapsed="false">
      <c r="A37" s="35" t="n">
        <f aca="false">A36+1</f>
        <v>36430</v>
      </c>
      <c r="B37" s="12" t="n">
        <v>643</v>
      </c>
      <c r="C37" s="36" t="n">
        <v>643</v>
      </c>
      <c r="D37" s="3" t="n">
        <f aca="false">F37+P37+Y37</f>
        <v>2129</v>
      </c>
      <c r="E37" s="37" t="n">
        <f aca="false">ROUND(F37/0.962,0)</f>
        <v>1335</v>
      </c>
      <c r="F37" s="38" t="n">
        <f aca="false">B37+641</f>
        <v>1284</v>
      </c>
      <c r="G37" s="39" t="n">
        <f aca="false">ROUND(H37/0.984,0)</f>
        <v>0</v>
      </c>
      <c r="H37" s="39" t="n">
        <v>0</v>
      </c>
      <c r="I37" s="41" t="n">
        <f aca="false">ROUND(J37/0.984,0)</f>
        <v>0</v>
      </c>
      <c r="J37" s="41" t="n">
        <v>0</v>
      </c>
      <c r="K37" s="39" t="n">
        <f aca="false">E37+G37+I37</f>
        <v>1335</v>
      </c>
      <c r="L37" s="39" t="n">
        <f aca="false">F37+H37+J37</f>
        <v>1284</v>
      </c>
      <c r="M37" s="42" t="n">
        <f aca="false">M36</f>
        <v>1284</v>
      </c>
      <c r="N37" s="15"/>
      <c r="O37" s="43" t="n">
        <f aca="false">ROUND(P37/0.9737,0)</f>
        <v>290</v>
      </c>
      <c r="P37" s="44" t="n">
        <v>282</v>
      </c>
      <c r="Q37" s="44" t="n">
        <f aca="false">ROUND(R37/0.99,0)</f>
        <v>0</v>
      </c>
      <c r="R37" s="44" t="n">
        <v>0</v>
      </c>
      <c r="S37" s="44" t="n">
        <f aca="false">P37+R37</f>
        <v>282</v>
      </c>
      <c r="T37" s="46" t="n">
        <f aca="false">T36</f>
        <v>282</v>
      </c>
      <c r="U37" s="15"/>
      <c r="V37" s="47" t="n">
        <f aca="false">ROUND(W37/0.983,0)</f>
        <v>589</v>
      </c>
      <c r="W37" s="48" t="n">
        <f aca="false">ROUND(X37/0.99,0)</f>
        <v>579</v>
      </c>
      <c r="X37" s="48" t="n">
        <f aca="false">ROUND(Y37/0.9825,0)</f>
        <v>573</v>
      </c>
      <c r="Y37" s="49" t="n">
        <v>563</v>
      </c>
      <c r="Z37" s="48" t="n">
        <f aca="false">ROUND(AA37/0.9905,0)</f>
        <v>0</v>
      </c>
      <c r="AA37" s="50" t="n">
        <v>0</v>
      </c>
      <c r="AB37" s="48" t="n">
        <f aca="false">V37+Z37</f>
        <v>589</v>
      </c>
      <c r="AC37" s="48" t="n">
        <f aca="false">W37+AA37</f>
        <v>579</v>
      </c>
      <c r="AD37" s="48" t="n">
        <f aca="false">AD36</f>
        <v>579</v>
      </c>
      <c r="AE37" s="48" t="n">
        <f aca="false">X37</f>
        <v>573</v>
      </c>
      <c r="AF37" s="48" t="n">
        <f aca="false">AF36</f>
        <v>573</v>
      </c>
      <c r="AG37" s="48" t="n">
        <f aca="false">Y37</f>
        <v>563</v>
      </c>
      <c r="AH37" s="51" t="n">
        <f aca="false">AH36</f>
        <v>573</v>
      </c>
      <c r="AI37" s="11"/>
      <c r="AJ37" s="52" t="n">
        <f aca="false">H37+R37+AA37</f>
        <v>0</v>
      </c>
      <c r="AK37" s="53" t="n">
        <v>1092</v>
      </c>
    </row>
    <row r="38" customFormat="false" ht="12.75" hidden="false" customHeight="false" outlineLevel="0" collapsed="false">
      <c r="A38" s="35" t="n">
        <f aca="false">A37+1</f>
        <v>36431</v>
      </c>
      <c r="B38" s="12" t="n">
        <v>643</v>
      </c>
      <c r="C38" s="36" t="n">
        <v>643</v>
      </c>
      <c r="D38" s="3" t="n">
        <f aca="false">F38+P38+Y38</f>
        <v>2129</v>
      </c>
      <c r="E38" s="37" t="n">
        <f aca="false">ROUND(F38/0.962,0)</f>
        <v>1335</v>
      </c>
      <c r="F38" s="38" t="n">
        <f aca="false">B38+641</f>
        <v>1284</v>
      </c>
      <c r="G38" s="39" t="n">
        <f aca="false">ROUND(H38/0.984,0)</f>
        <v>0</v>
      </c>
      <c r="H38" s="39" t="n">
        <v>0</v>
      </c>
      <c r="I38" s="41" t="n">
        <f aca="false">ROUND(J38/0.984,0)</f>
        <v>0</v>
      </c>
      <c r="J38" s="41" t="n">
        <v>0</v>
      </c>
      <c r="K38" s="39" t="n">
        <f aca="false">E38+G38+I38</f>
        <v>1335</v>
      </c>
      <c r="L38" s="39" t="n">
        <f aca="false">F38+H38+J38</f>
        <v>1284</v>
      </c>
      <c r="M38" s="42" t="n">
        <f aca="false">M37</f>
        <v>1284</v>
      </c>
      <c r="N38" s="15"/>
      <c r="O38" s="43" t="n">
        <f aca="false">ROUND(P38/0.9737,0)</f>
        <v>290</v>
      </c>
      <c r="P38" s="44" t="n">
        <v>282</v>
      </c>
      <c r="Q38" s="44" t="n">
        <f aca="false">ROUND(R38/0.99,0)</f>
        <v>0</v>
      </c>
      <c r="R38" s="44" t="n">
        <v>0</v>
      </c>
      <c r="S38" s="44" t="n">
        <f aca="false">P38+R38</f>
        <v>282</v>
      </c>
      <c r="T38" s="46" t="n">
        <f aca="false">T37</f>
        <v>282</v>
      </c>
      <c r="U38" s="15"/>
      <c r="V38" s="47" t="n">
        <f aca="false">ROUND(W38/0.983,0)</f>
        <v>589</v>
      </c>
      <c r="W38" s="48" t="n">
        <f aca="false">ROUND(X38/0.99,0)</f>
        <v>579</v>
      </c>
      <c r="X38" s="48" t="n">
        <f aca="false">ROUND(Y38/0.9825,0)</f>
        <v>573</v>
      </c>
      <c r="Y38" s="49" t="n">
        <v>563</v>
      </c>
      <c r="Z38" s="48" t="n">
        <f aca="false">ROUND(AA38/0.9905,0)</f>
        <v>0</v>
      </c>
      <c r="AA38" s="50" t="n">
        <v>0</v>
      </c>
      <c r="AB38" s="48" t="n">
        <f aca="false">V38+Z38</f>
        <v>589</v>
      </c>
      <c r="AC38" s="48" t="n">
        <f aca="false">W38+AA38</f>
        <v>579</v>
      </c>
      <c r="AD38" s="48" t="n">
        <f aca="false">AD37</f>
        <v>579</v>
      </c>
      <c r="AE38" s="48" t="n">
        <f aca="false">X38</f>
        <v>573</v>
      </c>
      <c r="AF38" s="48" t="n">
        <f aca="false">AF37</f>
        <v>573</v>
      </c>
      <c r="AG38" s="48" t="n">
        <f aca="false">Y38</f>
        <v>563</v>
      </c>
      <c r="AH38" s="51" t="n">
        <f aca="false">AH37</f>
        <v>573</v>
      </c>
      <c r="AI38" s="11"/>
      <c r="AJ38" s="52" t="n">
        <f aca="false">H38+R38+AA38</f>
        <v>0</v>
      </c>
      <c r="AK38" s="53" t="n">
        <v>1092</v>
      </c>
    </row>
    <row r="39" customFormat="false" ht="12.75" hidden="false" customHeight="false" outlineLevel="0" collapsed="false">
      <c r="A39" s="35" t="n">
        <f aca="false">A38+1</f>
        <v>36432</v>
      </c>
      <c r="B39" s="12" t="n">
        <v>643</v>
      </c>
      <c r="C39" s="36" t="n">
        <v>643</v>
      </c>
      <c r="D39" s="3" t="n">
        <f aca="false">F39+P39+Y39</f>
        <v>2129</v>
      </c>
      <c r="E39" s="37" t="n">
        <f aca="false">ROUND(F39/0.962,0)</f>
        <v>1335</v>
      </c>
      <c r="F39" s="38" t="n">
        <f aca="false">B39+641</f>
        <v>1284</v>
      </c>
      <c r="G39" s="39" t="n">
        <f aca="false">ROUND(H39/0.984,0)</f>
        <v>0</v>
      </c>
      <c r="H39" s="39" t="n">
        <v>0</v>
      </c>
      <c r="I39" s="41" t="n">
        <f aca="false">ROUND(J39/0.984,0)</f>
        <v>0</v>
      </c>
      <c r="J39" s="41" t="n">
        <v>0</v>
      </c>
      <c r="K39" s="39" t="n">
        <f aca="false">E39+G39+I39</f>
        <v>1335</v>
      </c>
      <c r="L39" s="39" t="n">
        <f aca="false">F39+H39+J39</f>
        <v>1284</v>
      </c>
      <c r="M39" s="42" t="n">
        <f aca="false">M38</f>
        <v>1284</v>
      </c>
      <c r="N39" s="15"/>
      <c r="O39" s="43" t="n">
        <f aca="false">ROUND(P39/0.9737,0)</f>
        <v>290</v>
      </c>
      <c r="P39" s="44" t="n">
        <v>282</v>
      </c>
      <c r="Q39" s="44" t="n">
        <f aca="false">ROUND(R39/0.99,0)</f>
        <v>0</v>
      </c>
      <c r="R39" s="44" t="n">
        <v>0</v>
      </c>
      <c r="S39" s="44" t="n">
        <f aca="false">P39+R39</f>
        <v>282</v>
      </c>
      <c r="T39" s="46" t="n">
        <f aca="false">T38</f>
        <v>282</v>
      </c>
      <c r="U39" s="15"/>
      <c r="V39" s="47" t="n">
        <f aca="false">ROUND(W39/0.983,0)</f>
        <v>589</v>
      </c>
      <c r="W39" s="48" t="n">
        <f aca="false">ROUND(X39/0.99,0)</f>
        <v>579</v>
      </c>
      <c r="X39" s="48" t="n">
        <f aca="false">ROUND(Y39/0.9825,0)</f>
        <v>573</v>
      </c>
      <c r="Y39" s="49" t="n">
        <v>563</v>
      </c>
      <c r="Z39" s="48" t="n">
        <f aca="false">ROUND(AA39/0.9905,0)</f>
        <v>0</v>
      </c>
      <c r="AA39" s="50" t="n">
        <v>0</v>
      </c>
      <c r="AB39" s="48" t="n">
        <f aca="false">V39+Z39</f>
        <v>589</v>
      </c>
      <c r="AC39" s="48" t="n">
        <f aca="false">W39+AA39</f>
        <v>579</v>
      </c>
      <c r="AD39" s="48" t="n">
        <f aca="false">AD38</f>
        <v>579</v>
      </c>
      <c r="AE39" s="48" t="n">
        <f aca="false">X39</f>
        <v>573</v>
      </c>
      <c r="AF39" s="48" t="n">
        <f aca="false">AF38</f>
        <v>573</v>
      </c>
      <c r="AG39" s="48" t="n">
        <f aca="false">Y39</f>
        <v>563</v>
      </c>
      <c r="AH39" s="51" t="n">
        <f aca="false">AH38</f>
        <v>573</v>
      </c>
      <c r="AI39" s="11"/>
      <c r="AJ39" s="52" t="n">
        <f aca="false">H39+R39+AA39</f>
        <v>0</v>
      </c>
      <c r="AK39" s="53" t="n">
        <v>1092</v>
      </c>
    </row>
    <row r="40" customFormat="false" ht="12.75" hidden="false" customHeight="false" outlineLevel="0" collapsed="false">
      <c r="A40" s="35" t="n">
        <f aca="false">A39+1</f>
        <v>36433</v>
      </c>
      <c r="B40" s="12" t="n">
        <v>643</v>
      </c>
      <c r="C40" s="36" t="n">
        <v>643</v>
      </c>
      <c r="D40" s="3" t="n">
        <f aca="false">F40+P40+Y40</f>
        <v>2129</v>
      </c>
      <c r="E40" s="37" t="n">
        <f aca="false">ROUND(F40/0.962,0)</f>
        <v>1335</v>
      </c>
      <c r="F40" s="38" t="n">
        <f aca="false">B40+641</f>
        <v>1284</v>
      </c>
      <c r="G40" s="39" t="n">
        <f aca="false">ROUND(H40/0.984,0)</f>
        <v>0</v>
      </c>
      <c r="H40" s="39" t="n">
        <v>0</v>
      </c>
      <c r="I40" s="41" t="n">
        <f aca="false">ROUND(J40/0.984,0)</f>
        <v>0</v>
      </c>
      <c r="J40" s="41" t="n">
        <v>0</v>
      </c>
      <c r="K40" s="39" t="n">
        <f aca="false">E40+G40+I40</f>
        <v>1335</v>
      </c>
      <c r="L40" s="39" t="n">
        <f aca="false">F40+H40+J40</f>
        <v>1284</v>
      </c>
      <c r="M40" s="42" t="n">
        <f aca="false">M39</f>
        <v>1284</v>
      </c>
      <c r="N40" s="15"/>
      <c r="O40" s="43" t="n">
        <f aca="false">ROUND(P40/0.9737,0)</f>
        <v>290</v>
      </c>
      <c r="P40" s="44" t="n">
        <v>282</v>
      </c>
      <c r="Q40" s="44" t="n">
        <f aca="false">ROUND(R40/0.99,0)</f>
        <v>0</v>
      </c>
      <c r="R40" s="44" t="n">
        <v>0</v>
      </c>
      <c r="S40" s="44" t="n">
        <f aca="false">P40+R40</f>
        <v>282</v>
      </c>
      <c r="T40" s="46" t="n">
        <f aca="false">T39</f>
        <v>282</v>
      </c>
      <c r="U40" s="15"/>
      <c r="V40" s="47" t="n">
        <f aca="false">ROUND(W40/0.983,0)</f>
        <v>589</v>
      </c>
      <c r="W40" s="48" t="n">
        <f aca="false">ROUND(X40/0.99,0)</f>
        <v>579</v>
      </c>
      <c r="X40" s="48" t="n">
        <f aca="false">ROUND(Y40/0.9825,0)</f>
        <v>573</v>
      </c>
      <c r="Y40" s="49" t="n">
        <v>563</v>
      </c>
      <c r="Z40" s="48" t="n">
        <f aca="false">ROUND(AA40/0.9905,0)</f>
        <v>0</v>
      </c>
      <c r="AA40" s="50" t="n">
        <v>0</v>
      </c>
      <c r="AB40" s="48" t="n">
        <f aca="false">V40+Z40</f>
        <v>589</v>
      </c>
      <c r="AC40" s="48" t="n">
        <f aca="false">W40+AA40</f>
        <v>579</v>
      </c>
      <c r="AD40" s="48" t="n">
        <f aca="false">AD39</f>
        <v>579</v>
      </c>
      <c r="AE40" s="48" t="n">
        <f aca="false">X40</f>
        <v>573</v>
      </c>
      <c r="AF40" s="48" t="n">
        <f aca="false">AF39</f>
        <v>573</v>
      </c>
      <c r="AG40" s="48" t="n">
        <f aca="false">Y40</f>
        <v>563</v>
      </c>
      <c r="AH40" s="51" t="n">
        <f aca="false">AH39</f>
        <v>573</v>
      </c>
      <c r="AI40" s="11"/>
      <c r="AJ40" s="52" t="n">
        <f aca="false">H40+R40+AA40</f>
        <v>0</v>
      </c>
      <c r="AK40" s="53" t="n">
        <v>1092</v>
      </c>
    </row>
    <row r="41" customFormat="false" ht="12.75" hidden="false" customHeight="false" outlineLevel="0" collapsed="false">
      <c r="A41" s="35"/>
      <c r="B41" s="12" t="n">
        <v>0</v>
      </c>
      <c r="C41" s="36" t="n">
        <v>0</v>
      </c>
      <c r="D41" s="3" t="n">
        <f aca="false">F41+P41+Y41</f>
        <v>0</v>
      </c>
      <c r="E41" s="37" t="n">
        <f aca="false">ROUND(F41/0.962,0)</f>
        <v>0</v>
      </c>
      <c r="F41" s="38" t="n">
        <v>0</v>
      </c>
      <c r="G41" s="39" t="n">
        <f aca="false">ROUND(H41/0.984,0)</f>
        <v>0</v>
      </c>
      <c r="H41" s="39" t="n">
        <v>0</v>
      </c>
      <c r="I41" s="41" t="n">
        <f aca="false">ROUND(J41/0.984,0)</f>
        <v>0</v>
      </c>
      <c r="J41" s="41" t="n">
        <v>0</v>
      </c>
      <c r="K41" s="39" t="n">
        <f aca="false">E41+G41+I41</f>
        <v>0</v>
      </c>
      <c r="L41" s="39" t="n">
        <f aca="false">F41+H41+J41</f>
        <v>0</v>
      </c>
      <c r="M41" s="42" t="n">
        <f aca="false">M40</f>
        <v>1284</v>
      </c>
      <c r="N41" s="15"/>
      <c r="O41" s="43" t="n">
        <f aca="false">ROUND(P41/0.9737,0)</f>
        <v>0</v>
      </c>
      <c r="P41" s="44" t="n">
        <v>0</v>
      </c>
      <c r="Q41" s="44" t="n">
        <f aca="false">ROUND(R41/0.99,0)</f>
        <v>0</v>
      </c>
      <c r="R41" s="44" t="n">
        <v>0</v>
      </c>
      <c r="S41" s="44" t="n">
        <f aca="false">P41+R41</f>
        <v>0</v>
      </c>
      <c r="T41" s="46" t="n">
        <f aca="false">T40</f>
        <v>282</v>
      </c>
      <c r="U41" s="15"/>
      <c r="V41" s="47" t="n">
        <f aca="false">ROUND(W41/0.983,0)</f>
        <v>0</v>
      </c>
      <c r="W41" s="48" t="n">
        <f aca="false">ROUND(X41/0.99,0)</f>
        <v>0</v>
      </c>
      <c r="X41" s="48" t="n">
        <f aca="false">ROUND(Y41/0.9825,0)</f>
        <v>0</v>
      </c>
      <c r="Y41" s="49" t="n">
        <v>0</v>
      </c>
      <c r="Z41" s="48" t="n">
        <f aca="false">ROUND(AA41/0.9905,0)</f>
        <v>0</v>
      </c>
      <c r="AA41" s="50" t="n">
        <v>0</v>
      </c>
      <c r="AB41" s="48" t="n">
        <f aca="false">V41+Z41</f>
        <v>0</v>
      </c>
      <c r="AC41" s="48" t="n">
        <f aca="false">W41+AA41</f>
        <v>0</v>
      </c>
      <c r="AD41" s="48" t="n">
        <f aca="false">AD40</f>
        <v>579</v>
      </c>
      <c r="AE41" s="48" t="n">
        <f aca="false">X41</f>
        <v>0</v>
      </c>
      <c r="AF41" s="48" t="n">
        <f aca="false">AF40</f>
        <v>573</v>
      </c>
      <c r="AG41" s="48" t="n">
        <f aca="false">Y41</f>
        <v>0</v>
      </c>
      <c r="AH41" s="51" t="n">
        <f aca="false">AH40</f>
        <v>573</v>
      </c>
      <c r="AI41" s="11"/>
      <c r="AJ41" s="52" t="n">
        <f aca="false">H41+R41+AA41</f>
        <v>0</v>
      </c>
      <c r="AK41" s="53" t="n">
        <v>1092</v>
      </c>
    </row>
    <row r="42" customFormat="false" ht="12.75" hidden="false" customHeight="false" outlineLevel="0" collapsed="false">
      <c r="A42" s="11"/>
      <c r="B42" s="12"/>
      <c r="E42" s="12"/>
      <c r="M42" s="14"/>
      <c r="N42" s="15"/>
      <c r="O42" s="12"/>
      <c r="T42" s="14"/>
      <c r="U42" s="15"/>
      <c r="V42" s="12"/>
      <c r="AH42" s="14"/>
      <c r="AI42" s="11"/>
      <c r="AJ42" s="17"/>
      <c r="AK42" s="14"/>
    </row>
    <row r="43" customFormat="false" ht="12.75" hidden="false" customHeight="false" outlineLevel="0" collapsed="false">
      <c r="A43" s="56" t="s">
        <v>10</v>
      </c>
      <c r="B43" s="57" t="n">
        <f aca="false">SUM(B11:B42)</f>
        <v>17679</v>
      </c>
      <c r="C43" s="58" t="n">
        <f aca="false">SUM(C11:C42)</f>
        <v>17679</v>
      </c>
      <c r="D43" s="59" t="n">
        <f aca="false">SUM(D11:D42)</f>
        <v>62259</v>
      </c>
      <c r="E43" s="57"/>
      <c r="F43" s="58" t="n">
        <f aca="false">SUM(F11:F42)</f>
        <v>36909</v>
      </c>
      <c r="G43" s="58"/>
      <c r="H43" s="58" t="n">
        <f aca="false">SUM(H11:H42)</f>
        <v>0</v>
      </c>
      <c r="I43" s="58"/>
      <c r="J43" s="58" t="n">
        <f aca="false">SUM(J11:J42)</f>
        <v>1654</v>
      </c>
      <c r="K43" s="58" t="n">
        <f aca="false">SUM(K11:K42)</f>
        <v>40050</v>
      </c>
      <c r="L43" s="58" t="n">
        <f aca="false">SUM(L11:L42)</f>
        <v>38563</v>
      </c>
      <c r="M43" s="59" t="n">
        <f aca="false">SUM(M11:M42)</f>
        <v>39804</v>
      </c>
      <c r="N43" s="61"/>
      <c r="O43" s="57"/>
      <c r="P43" s="58" t="n">
        <f aca="false">SUM(P11:P42)</f>
        <v>8460</v>
      </c>
      <c r="Q43" s="58"/>
      <c r="R43" s="58" t="n">
        <f aca="false">SUM(R11:R42)</f>
        <v>0</v>
      </c>
      <c r="S43" s="58" t="n">
        <f aca="false">SUM(S11:S42)</f>
        <v>8460</v>
      </c>
      <c r="T43" s="59" t="n">
        <f aca="false">SUM(T11:T42)</f>
        <v>8742</v>
      </c>
      <c r="U43" s="61"/>
      <c r="V43" s="57" t="n">
        <f aca="false">SUM(V11:V42)</f>
        <v>17670</v>
      </c>
      <c r="W43" s="58" t="n">
        <f aca="false">SUM(W11:W42)</f>
        <v>17370</v>
      </c>
      <c r="X43" s="58" t="n">
        <f aca="false">SUM(X11:X42)</f>
        <v>17190</v>
      </c>
      <c r="Y43" s="58" t="n">
        <f aca="false">SUM(Y11:Y42)</f>
        <v>16890</v>
      </c>
      <c r="Z43" s="58"/>
      <c r="AA43" s="58" t="n">
        <f aca="false">SUM(AA11:AA42)</f>
        <v>0</v>
      </c>
      <c r="AB43" s="58" t="n">
        <f aca="false">SUM(AB11:AB42)</f>
        <v>17670</v>
      </c>
      <c r="AC43" s="58" t="n">
        <f aca="false">SUM(AC11:AC42)</f>
        <v>17370</v>
      </c>
      <c r="AD43" s="58" t="n">
        <f aca="false">SUM(AD11:AD42)</f>
        <v>17949</v>
      </c>
      <c r="AE43" s="58" t="n">
        <f aca="false">SUM(AE11:AE42)</f>
        <v>17190</v>
      </c>
      <c r="AF43" s="58" t="n">
        <f aca="false">SUM(AF11:AF42)</f>
        <v>17763</v>
      </c>
      <c r="AG43" s="58" t="n">
        <f aca="false">SUM(AG11:AG41)</f>
        <v>16890</v>
      </c>
      <c r="AH43" s="59" t="n">
        <f aca="false">SUM(AH11:AH41)</f>
        <v>17763</v>
      </c>
      <c r="AI43" s="56"/>
      <c r="AJ43" s="62" t="n">
        <f aca="false">SUM(AJ11:AJ42)</f>
        <v>0</v>
      </c>
      <c r="AK43" s="59" t="n">
        <f aca="false">SUM(AK11:AK42)</f>
        <v>33852</v>
      </c>
    </row>
    <row r="44" customFormat="false" ht="12.75" hidden="false" customHeight="false" outlineLevel="0" collapsed="false">
      <c r="G44" s="16" t="s">
        <v>33</v>
      </c>
      <c r="H44" s="63" t="n">
        <f aca="false">H43*0.9787</f>
        <v>0</v>
      </c>
      <c r="Q44" s="16" t="s">
        <v>33</v>
      </c>
      <c r="R44" s="63" t="n">
        <f aca="false">R43*0.9787</f>
        <v>0</v>
      </c>
      <c r="Z44" s="16" t="s">
        <v>33</v>
      </c>
      <c r="AA44" s="63" t="n">
        <f aca="false">AA43*0.9787</f>
        <v>0</v>
      </c>
    </row>
    <row r="45" customFormat="false" ht="13.5" hidden="false" customHeight="false" outlineLevel="0" collapsed="false"/>
    <row r="46" customFormat="false" ht="13.5" hidden="false" customHeight="false" outlineLevel="0" collapsed="false">
      <c r="C46" s="65" t="s">
        <v>34</v>
      </c>
      <c r="D46" s="66"/>
      <c r="E46" s="66"/>
      <c r="F46" s="67" t="n">
        <v>36404</v>
      </c>
      <c r="G46" s="68" t="n">
        <v>36433</v>
      </c>
    </row>
    <row r="47" customFormat="false" ht="12.75" hidden="false" customHeight="false" outlineLevel="0" collapsed="false">
      <c r="C47" s="69"/>
      <c r="G47" s="70"/>
    </row>
    <row r="48" customFormat="false" ht="12.75" hidden="false" customHeight="false" outlineLevel="0" collapsed="false">
      <c r="C48" s="71"/>
      <c r="D48" s="16"/>
      <c r="E48" s="16" t="s">
        <v>35</v>
      </c>
      <c r="F48" s="63" t="n">
        <v>71684</v>
      </c>
      <c r="G48" s="72" t="n">
        <f aca="false">F48+H44</f>
        <v>71684</v>
      </c>
    </row>
    <row r="49" customFormat="false" ht="12.75" hidden="false" customHeight="false" outlineLevel="0" collapsed="false">
      <c r="C49" s="69"/>
      <c r="G49" s="70"/>
    </row>
    <row r="50" customFormat="false" ht="12.75" hidden="false" customHeight="false" outlineLevel="0" collapsed="false">
      <c r="C50" s="71"/>
      <c r="D50" s="16"/>
      <c r="E50" s="16" t="s">
        <v>36</v>
      </c>
      <c r="F50" s="63" t="n">
        <v>38824</v>
      </c>
      <c r="G50" s="72" t="n">
        <f aca="false">F50+(R44+AA44)</f>
        <v>38824</v>
      </c>
    </row>
    <row r="51" customFormat="false" ht="13.5" hidden="false" customHeight="false" outlineLevel="0" collapsed="false">
      <c r="C51" s="71"/>
      <c r="D51" s="16"/>
      <c r="E51" s="16"/>
      <c r="F51" s="73"/>
      <c r="G51" s="74"/>
    </row>
    <row r="52" customFormat="false" ht="13.5" hidden="false" customHeight="false" outlineLevel="0" collapsed="false">
      <c r="C52" s="75"/>
      <c r="D52" s="76"/>
      <c r="E52" s="77" t="s">
        <v>37</v>
      </c>
      <c r="F52" s="78" t="n">
        <f aca="false">SUM(F48:F51)</f>
        <v>110508</v>
      </c>
      <c r="G52" s="79" t="n">
        <f aca="false">SUM(G48:G51)</f>
        <v>110508</v>
      </c>
    </row>
    <row r="53" customFormat="false" ht="13.5" hidden="false" customHeight="false" outlineLevel="0" collapsed="false">
      <c r="E53" s="16" t="s">
        <v>64</v>
      </c>
      <c r="F53" s="1" t="n">
        <v>100911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A30" activeCellId="0" sqref="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2" style="1" width="7.85"/>
    <col collapsed="false" customWidth="true" hidden="false" outlineLevel="0" max="7" min="7" style="1" width="8.14"/>
    <col collapsed="false" customWidth="true" hidden="false" outlineLevel="0" max="13" min="8" style="1" width="7.85"/>
    <col collapsed="false" customWidth="true" hidden="false" outlineLevel="0" max="14" min="14" style="1" width="0.99"/>
    <col collapsed="false" customWidth="true" hidden="false" outlineLevel="0" max="20" min="15" style="1" width="7.85"/>
    <col collapsed="false" customWidth="true" hidden="false" outlineLevel="0" max="21" min="21" style="1" width="0.85"/>
    <col collapsed="false" customWidth="true" hidden="false" outlineLevel="0" max="31" min="22" style="1" width="7.85"/>
    <col collapsed="false" customWidth="true" hidden="false" outlineLevel="0" max="34" min="32" style="1" width="8.56"/>
    <col collapsed="false" customWidth="true" hidden="false" outlineLevel="0" max="35" min="35" style="0" width="1.28"/>
    <col collapsed="false" customWidth="true" hidden="false" outlineLevel="0" max="37" min="37" style="1" width="7.85"/>
  </cols>
  <sheetData>
    <row r="1" customFormat="false" ht="15.75" hidden="false" customHeight="false" outlineLevel="0" collapsed="false">
      <c r="A1" s="80" t="s">
        <v>65</v>
      </c>
    </row>
    <row r="4" customFormat="false" ht="12.75" hidden="false" customHeight="false" outlineLevel="0" collapsed="false">
      <c r="A4" s="4"/>
      <c r="B4" s="5" t="s">
        <v>1</v>
      </c>
      <c r="C4" s="6"/>
      <c r="D4" s="6"/>
      <c r="E4" s="5" t="s">
        <v>2</v>
      </c>
      <c r="F4" s="6"/>
      <c r="G4" s="6"/>
      <c r="H4" s="6"/>
      <c r="I4" s="6"/>
      <c r="J4" s="6"/>
      <c r="K4" s="6"/>
      <c r="L4" s="6"/>
      <c r="M4" s="7"/>
      <c r="N4" s="8"/>
      <c r="O4" s="5" t="s">
        <v>3</v>
      </c>
      <c r="P4" s="6"/>
      <c r="Q4" s="6"/>
      <c r="R4" s="6"/>
      <c r="S4" s="6"/>
      <c r="T4" s="7"/>
      <c r="U4" s="8"/>
      <c r="V4" s="5" t="s">
        <v>4</v>
      </c>
      <c r="W4" s="9"/>
      <c r="X4" s="9"/>
      <c r="Y4" s="6"/>
      <c r="Z4" s="6"/>
      <c r="AA4" s="6"/>
      <c r="AB4" s="6"/>
      <c r="AC4" s="6"/>
      <c r="AD4" s="6"/>
      <c r="AE4" s="6"/>
      <c r="AF4" s="6"/>
      <c r="AG4" s="6"/>
      <c r="AH4" s="7"/>
      <c r="AI4" s="4"/>
      <c r="AJ4" s="10" t="s">
        <v>5</v>
      </c>
      <c r="AK4" s="7"/>
    </row>
    <row r="5" customFormat="false" ht="12.75" hidden="false" customHeight="false" outlineLevel="0" collapsed="false">
      <c r="A5" s="11"/>
      <c r="B5" s="12"/>
      <c r="E5" s="12" t="s">
        <v>66</v>
      </c>
      <c r="M5" s="14"/>
      <c r="N5" s="15"/>
      <c r="O5" s="12" t="s">
        <v>67</v>
      </c>
      <c r="T5" s="14"/>
      <c r="U5" s="15"/>
      <c r="V5" s="12" t="s">
        <v>68</v>
      </c>
      <c r="AH5" s="14"/>
      <c r="AI5" s="11"/>
      <c r="AJ5" s="17"/>
      <c r="AK5" s="14"/>
    </row>
    <row r="6" customFormat="false" ht="12.75" hidden="false" customHeight="false" outlineLevel="0" collapsed="false">
      <c r="A6" s="11"/>
      <c r="B6" s="12"/>
      <c r="E6" s="12"/>
      <c r="M6" s="14"/>
      <c r="N6" s="15"/>
      <c r="O6" s="12"/>
      <c r="T6" s="14"/>
      <c r="U6" s="15"/>
      <c r="V6" s="12"/>
      <c r="AH6" s="14"/>
      <c r="AI6" s="11"/>
      <c r="AJ6" s="17"/>
      <c r="AK6" s="14"/>
    </row>
    <row r="7" customFormat="false" ht="12.75" hidden="false" customHeight="false" outlineLevel="0" collapsed="false">
      <c r="A7" s="20"/>
      <c r="B7" s="21"/>
      <c r="C7" s="19"/>
      <c r="D7" s="22" t="s">
        <v>10</v>
      </c>
      <c r="E7" s="12"/>
      <c r="F7" s="19"/>
      <c r="G7" s="19"/>
      <c r="H7" s="19" t="s">
        <v>11</v>
      </c>
      <c r="I7" s="19"/>
      <c r="J7" s="19" t="s">
        <v>11</v>
      </c>
      <c r="K7" s="19" t="s">
        <v>10</v>
      </c>
      <c r="L7" s="19"/>
      <c r="M7" s="23"/>
      <c r="N7" s="24"/>
      <c r="O7" s="12"/>
      <c r="P7" s="19"/>
      <c r="Q7" s="19"/>
      <c r="R7" s="19"/>
      <c r="S7" s="19"/>
      <c r="T7" s="23"/>
      <c r="U7" s="24"/>
      <c r="V7" s="12"/>
      <c r="W7" s="19" t="s">
        <v>11</v>
      </c>
      <c r="X7" s="19" t="s">
        <v>11</v>
      </c>
      <c r="Y7" s="19"/>
      <c r="Z7" s="19"/>
      <c r="AA7" s="19"/>
      <c r="AB7" s="19" t="s">
        <v>10</v>
      </c>
      <c r="AC7" s="19" t="s">
        <v>13</v>
      </c>
      <c r="AD7" s="19" t="s">
        <v>13</v>
      </c>
      <c r="AE7" s="19" t="s">
        <v>14</v>
      </c>
      <c r="AF7" s="19" t="s">
        <v>14</v>
      </c>
      <c r="AG7" s="19" t="s">
        <v>2</v>
      </c>
      <c r="AH7" s="23" t="s">
        <v>2</v>
      </c>
      <c r="AI7" s="20"/>
      <c r="AJ7" s="25"/>
      <c r="AK7" s="23"/>
    </row>
    <row r="8" customFormat="false" ht="12.75" hidden="false" customHeight="false" outlineLevel="0" collapsed="false">
      <c r="A8" s="20"/>
      <c r="B8" s="21"/>
      <c r="C8" s="19"/>
      <c r="D8" s="22" t="s">
        <v>11</v>
      </c>
      <c r="E8" s="21" t="s">
        <v>16</v>
      </c>
      <c r="F8" s="19" t="s">
        <v>11</v>
      </c>
      <c r="G8" s="19" t="s">
        <v>16</v>
      </c>
      <c r="H8" s="19" t="s">
        <v>17</v>
      </c>
      <c r="I8" s="19" t="s">
        <v>16</v>
      </c>
      <c r="J8" s="19" t="s">
        <v>18</v>
      </c>
      <c r="K8" s="19" t="s">
        <v>16</v>
      </c>
      <c r="L8" s="19" t="s">
        <v>19</v>
      </c>
      <c r="M8" s="23" t="s">
        <v>19</v>
      </c>
      <c r="N8" s="24"/>
      <c r="O8" s="21" t="s">
        <v>16</v>
      </c>
      <c r="P8" s="19" t="s">
        <v>11</v>
      </c>
      <c r="Q8" s="19" t="s">
        <v>16</v>
      </c>
      <c r="R8" s="19" t="s">
        <v>11</v>
      </c>
      <c r="S8" s="19" t="s">
        <v>19</v>
      </c>
      <c r="T8" s="23" t="s">
        <v>19</v>
      </c>
      <c r="U8" s="24"/>
      <c r="V8" s="21" t="s">
        <v>16</v>
      </c>
      <c r="W8" s="19" t="s">
        <v>20</v>
      </c>
      <c r="X8" s="19" t="s">
        <v>20</v>
      </c>
      <c r="Y8" s="19" t="s">
        <v>11</v>
      </c>
      <c r="Z8" s="19" t="s">
        <v>16</v>
      </c>
      <c r="AA8" s="19" t="s">
        <v>11</v>
      </c>
      <c r="AB8" s="19" t="s">
        <v>16</v>
      </c>
      <c r="AC8" s="19" t="s">
        <v>19</v>
      </c>
      <c r="AD8" s="19" t="s">
        <v>19</v>
      </c>
      <c r="AE8" s="19" t="s">
        <v>19</v>
      </c>
      <c r="AF8" s="19" t="s">
        <v>19</v>
      </c>
      <c r="AG8" s="19" t="s">
        <v>19</v>
      </c>
      <c r="AH8" s="19" t="s">
        <v>19</v>
      </c>
      <c r="AI8" s="20"/>
      <c r="AJ8" s="25" t="s">
        <v>21</v>
      </c>
      <c r="AK8" s="23" t="s">
        <v>21</v>
      </c>
    </row>
    <row r="9" customFormat="false" ht="12.75" hidden="false" customHeight="false" outlineLevel="0" collapsed="false">
      <c r="A9" s="26" t="s">
        <v>22</v>
      </c>
      <c r="B9" s="27" t="s">
        <v>23</v>
      </c>
      <c r="C9" s="28" t="s">
        <v>24</v>
      </c>
      <c r="D9" s="29" t="s">
        <v>17</v>
      </c>
      <c r="E9" s="27" t="s">
        <v>25</v>
      </c>
      <c r="F9" s="28" t="s">
        <v>17</v>
      </c>
      <c r="G9" s="28" t="s">
        <v>25</v>
      </c>
      <c r="H9" s="28" t="s">
        <v>26</v>
      </c>
      <c r="I9" s="28" t="s">
        <v>25</v>
      </c>
      <c r="J9" s="28" t="s">
        <v>26</v>
      </c>
      <c r="K9" s="28" t="s">
        <v>25</v>
      </c>
      <c r="L9" s="28" t="s">
        <v>28</v>
      </c>
      <c r="M9" s="30" t="s">
        <v>29</v>
      </c>
      <c r="N9" s="24"/>
      <c r="O9" s="27" t="s">
        <v>30</v>
      </c>
      <c r="P9" s="28" t="s">
        <v>17</v>
      </c>
      <c r="Q9" s="28" t="s">
        <v>30</v>
      </c>
      <c r="R9" s="28" t="s">
        <v>31</v>
      </c>
      <c r="S9" s="28" t="s">
        <v>28</v>
      </c>
      <c r="T9" s="30" t="s">
        <v>29</v>
      </c>
      <c r="U9" s="24"/>
      <c r="V9" s="27" t="s">
        <v>32</v>
      </c>
      <c r="W9" s="28" t="s">
        <v>14</v>
      </c>
      <c r="X9" s="28" t="s">
        <v>2</v>
      </c>
      <c r="Y9" s="28" t="s">
        <v>17</v>
      </c>
      <c r="Z9" s="28" t="s">
        <v>32</v>
      </c>
      <c r="AA9" s="28" t="s">
        <v>31</v>
      </c>
      <c r="AB9" s="28" t="s">
        <v>32</v>
      </c>
      <c r="AC9" s="28" t="s">
        <v>28</v>
      </c>
      <c r="AD9" s="28" t="s">
        <v>29</v>
      </c>
      <c r="AE9" s="28" t="s">
        <v>28</v>
      </c>
      <c r="AF9" s="28" t="s">
        <v>29</v>
      </c>
      <c r="AG9" s="28" t="s">
        <v>28</v>
      </c>
      <c r="AH9" s="28" t="s">
        <v>29</v>
      </c>
      <c r="AI9" s="20"/>
      <c r="AJ9" s="31" t="s">
        <v>28</v>
      </c>
      <c r="AK9" s="30" t="s">
        <v>29</v>
      </c>
    </row>
    <row r="10" customFormat="false" ht="12.75" hidden="false" customHeight="false" outlineLevel="0" collapsed="false">
      <c r="A10" s="11"/>
      <c r="B10" s="33"/>
      <c r="C10" s="6"/>
      <c r="D10" s="3"/>
      <c r="E10" s="81"/>
      <c r="F10" s="82"/>
      <c r="G10" s="82"/>
      <c r="H10" s="82"/>
      <c r="I10" s="83"/>
      <c r="J10" s="83"/>
      <c r="K10" s="82"/>
      <c r="L10" s="82"/>
      <c r="M10" s="84"/>
      <c r="N10" s="15"/>
      <c r="O10" s="43"/>
      <c r="P10" s="44"/>
      <c r="Q10" s="44"/>
      <c r="R10" s="44"/>
      <c r="S10" s="44"/>
      <c r="T10" s="46"/>
      <c r="U10" s="15"/>
      <c r="V10" s="47"/>
      <c r="W10" s="48"/>
      <c r="X10" s="48"/>
      <c r="Y10" s="49"/>
      <c r="Z10" s="48"/>
      <c r="AA10" s="50"/>
      <c r="AB10" s="48"/>
      <c r="AC10" s="48"/>
      <c r="AD10" s="48"/>
      <c r="AE10" s="48"/>
      <c r="AF10" s="48"/>
      <c r="AG10" s="48"/>
      <c r="AH10" s="51"/>
      <c r="AI10" s="11"/>
      <c r="AJ10" s="17"/>
      <c r="AK10" s="14"/>
    </row>
    <row r="11" customFormat="false" ht="12.75" hidden="false" customHeight="false" outlineLevel="0" collapsed="false">
      <c r="A11" s="35" t="n">
        <v>36251</v>
      </c>
      <c r="B11" s="12" t="n">
        <v>921</v>
      </c>
      <c r="C11" s="1" t="n">
        <v>921</v>
      </c>
      <c r="D11" s="3" t="n">
        <f aca="false">F11+P11+Y11</f>
        <v>921</v>
      </c>
      <c r="E11" s="37" t="n">
        <f aca="false">ROUND(F11/0.962,0)</f>
        <v>957</v>
      </c>
      <c r="F11" s="39" t="n">
        <v>921</v>
      </c>
      <c r="G11" s="39" t="n">
        <f aca="false">ROUND(H11/0.984,0)</f>
        <v>108</v>
      </c>
      <c r="H11" s="39" t="n">
        <v>106</v>
      </c>
      <c r="I11" s="41" t="n">
        <f aca="false">ROUND(J11/0.984,0)</f>
        <v>0</v>
      </c>
      <c r="J11" s="41" t="n">
        <v>0</v>
      </c>
      <c r="K11" s="39" t="n">
        <f aca="false">E11+G11+I11</f>
        <v>1065</v>
      </c>
      <c r="L11" s="39" t="n">
        <f aca="false">F11+H11+J11</f>
        <v>1027</v>
      </c>
      <c r="M11" s="42" t="n">
        <v>1191</v>
      </c>
      <c r="N11" s="15"/>
      <c r="O11" s="43" t="n">
        <f aca="false">ROUND(P11/0.9737,0)</f>
        <v>0</v>
      </c>
      <c r="P11" s="44" t="n">
        <v>0</v>
      </c>
      <c r="Q11" s="44" t="n">
        <f aca="false">ROUND(R11/0.99,0)</f>
        <v>265</v>
      </c>
      <c r="R11" s="44" t="n">
        <v>262</v>
      </c>
      <c r="S11" s="44" t="n">
        <f aca="false">P11+R11</f>
        <v>262</v>
      </c>
      <c r="T11" s="46" t="n">
        <v>262</v>
      </c>
      <c r="U11" s="15"/>
      <c r="V11" s="47" t="n">
        <f aca="false">ROUND(W11/0.983,0)</f>
        <v>0</v>
      </c>
      <c r="W11" s="48" t="n">
        <f aca="false">ROUND(X11/0.99,0)</f>
        <v>0</v>
      </c>
      <c r="X11" s="48" t="n">
        <f aca="false">ROUND(Y11/0.9809,0)</f>
        <v>0</v>
      </c>
      <c r="Y11" s="49" t="n">
        <v>0</v>
      </c>
      <c r="Z11" s="48" t="n">
        <f aca="false">ROUND(AA11/0.9905,0)</f>
        <v>427</v>
      </c>
      <c r="AA11" s="50" t="n">
        <v>423</v>
      </c>
      <c r="AB11" s="48" t="n">
        <f aca="false">V11+Z11</f>
        <v>427</v>
      </c>
      <c r="AC11" s="48" t="n">
        <f aca="false">W11+AA11</f>
        <v>423</v>
      </c>
      <c r="AD11" s="48" t="n">
        <v>538</v>
      </c>
      <c r="AE11" s="48" t="n">
        <f aca="false">X11</f>
        <v>0</v>
      </c>
      <c r="AF11" s="48" t="n">
        <v>532</v>
      </c>
      <c r="AG11" s="48" t="n">
        <f aca="false">Y11</f>
        <v>0</v>
      </c>
      <c r="AH11" s="51" t="n">
        <v>532</v>
      </c>
      <c r="AI11" s="11"/>
      <c r="AJ11" s="52" t="n">
        <f aca="false">H11+R11+AA11</f>
        <v>791</v>
      </c>
      <c r="AK11" s="53" t="n">
        <v>887</v>
      </c>
    </row>
    <row r="12" customFormat="false" ht="12.75" hidden="false" customHeight="false" outlineLevel="0" collapsed="false">
      <c r="A12" s="35" t="n">
        <f aca="false">A11+1</f>
        <v>36252</v>
      </c>
      <c r="B12" s="12" t="n">
        <v>827</v>
      </c>
      <c r="C12" s="1" t="n">
        <v>487</v>
      </c>
      <c r="D12" s="3" t="n">
        <f aca="false">F12+P12+Y12</f>
        <v>487</v>
      </c>
      <c r="E12" s="37" t="n">
        <f aca="false">ROUND(F12/0.962,0)</f>
        <v>506</v>
      </c>
      <c r="F12" s="39" t="n">
        <v>487</v>
      </c>
      <c r="G12" s="39" t="n">
        <f aca="false">ROUND(H12/0.984,0)</f>
        <v>205</v>
      </c>
      <c r="H12" s="39" t="n">
        <v>202</v>
      </c>
      <c r="I12" s="41" t="n">
        <f aca="false">ROUND(J12/0.984,0)</f>
        <v>354</v>
      </c>
      <c r="J12" s="41" t="n">
        <v>348</v>
      </c>
      <c r="K12" s="39" t="n">
        <f aca="false">E12+G12+I12</f>
        <v>1065</v>
      </c>
      <c r="L12" s="39" t="n">
        <f aca="false">F12+H12+J12</f>
        <v>1037</v>
      </c>
      <c r="M12" s="42" t="n">
        <v>1191</v>
      </c>
      <c r="N12" s="15"/>
      <c r="O12" s="43" t="n">
        <f aca="false">ROUND(P12/0.9737,0)</f>
        <v>0</v>
      </c>
      <c r="P12" s="44" t="n">
        <v>0</v>
      </c>
      <c r="Q12" s="44" t="n">
        <f aca="false">ROUND(R12/0.99,0)</f>
        <v>265</v>
      </c>
      <c r="R12" s="44" t="n">
        <v>262</v>
      </c>
      <c r="S12" s="44" t="n">
        <f aca="false">P12+R12</f>
        <v>262</v>
      </c>
      <c r="T12" s="46" t="n">
        <v>262</v>
      </c>
      <c r="U12" s="15"/>
      <c r="V12" s="47" t="n">
        <f aca="false">ROUND(W12/0.983,0)</f>
        <v>0</v>
      </c>
      <c r="W12" s="48" t="n">
        <f aca="false">ROUND(X12/0.99,0)</f>
        <v>0</v>
      </c>
      <c r="X12" s="48" t="n">
        <f aca="false">ROUND(Y12/0.9809,0)</f>
        <v>0</v>
      </c>
      <c r="Y12" s="49" t="n">
        <v>0</v>
      </c>
      <c r="Z12" s="48" t="n">
        <f aca="false">ROUND(AA12/0.9905,0)</f>
        <v>427</v>
      </c>
      <c r="AA12" s="50" t="n">
        <v>423</v>
      </c>
      <c r="AB12" s="48" t="n">
        <f aca="false">V12+Z12</f>
        <v>427</v>
      </c>
      <c r="AC12" s="48" t="n">
        <f aca="false">W12+AA12</f>
        <v>423</v>
      </c>
      <c r="AD12" s="48" t="n">
        <v>538</v>
      </c>
      <c r="AE12" s="48" t="n">
        <f aca="false">X12</f>
        <v>0</v>
      </c>
      <c r="AF12" s="48" t="n">
        <v>532</v>
      </c>
      <c r="AG12" s="48" t="n">
        <f aca="false">Y12</f>
        <v>0</v>
      </c>
      <c r="AH12" s="51" t="n">
        <v>532</v>
      </c>
      <c r="AI12" s="11"/>
      <c r="AJ12" s="52" t="n">
        <f aca="false">H12+R12+AA12</f>
        <v>887</v>
      </c>
      <c r="AK12" s="53" t="n">
        <v>887</v>
      </c>
    </row>
    <row r="13" customFormat="false" ht="12.75" hidden="false" customHeight="false" outlineLevel="0" collapsed="false">
      <c r="A13" s="35" t="n">
        <f aca="false">A12+1</f>
        <v>36253</v>
      </c>
      <c r="B13" s="12" t="n">
        <v>867</v>
      </c>
      <c r="C13" s="1" t="n">
        <v>511</v>
      </c>
      <c r="D13" s="3" t="n">
        <f aca="false">F13+P13+Y13</f>
        <v>511</v>
      </c>
      <c r="E13" s="37" t="n">
        <f aca="false">ROUND(F13/0.962,0)</f>
        <v>531</v>
      </c>
      <c r="F13" s="39" t="n">
        <v>511</v>
      </c>
      <c r="G13" s="39" t="n">
        <f aca="false">ROUND(H13/0.984,0)</f>
        <v>205</v>
      </c>
      <c r="H13" s="39" t="n">
        <v>202</v>
      </c>
      <c r="I13" s="41" t="n">
        <f aca="false">ROUND(J13/0.984,0)</f>
        <v>329</v>
      </c>
      <c r="J13" s="41" t="n">
        <v>324</v>
      </c>
      <c r="K13" s="39" t="n">
        <f aca="false">E13+G13+I13</f>
        <v>1065</v>
      </c>
      <c r="L13" s="39" t="n">
        <f aca="false">F13+H13+J13</f>
        <v>1037</v>
      </c>
      <c r="M13" s="42" t="n">
        <v>1191</v>
      </c>
      <c r="N13" s="15"/>
      <c r="O13" s="43" t="n">
        <f aca="false">ROUND(P13/0.9737,0)</f>
        <v>0</v>
      </c>
      <c r="P13" s="44" t="n">
        <v>0</v>
      </c>
      <c r="Q13" s="44" t="n">
        <f aca="false">ROUND(R13/0.99,0)</f>
        <v>265</v>
      </c>
      <c r="R13" s="44" t="n">
        <v>262</v>
      </c>
      <c r="S13" s="44" t="n">
        <f aca="false">P13+R13</f>
        <v>262</v>
      </c>
      <c r="T13" s="46" t="n">
        <v>262</v>
      </c>
      <c r="U13" s="15"/>
      <c r="V13" s="47" t="n">
        <f aca="false">ROUND(W13/0.983,0)</f>
        <v>0</v>
      </c>
      <c r="W13" s="48" t="n">
        <f aca="false">ROUND(X13/0.99,0)</f>
        <v>0</v>
      </c>
      <c r="X13" s="48" t="n">
        <f aca="false">ROUND(Y13/0.9809,0)</f>
        <v>0</v>
      </c>
      <c r="Y13" s="49" t="n">
        <v>0</v>
      </c>
      <c r="Z13" s="48" t="n">
        <f aca="false">ROUND(AA13/0.9905,0)</f>
        <v>427</v>
      </c>
      <c r="AA13" s="50" t="n">
        <v>423</v>
      </c>
      <c r="AB13" s="48" t="n">
        <f aca="false">V13+Z13</f>
        <v>427</v>
      </c>
      <c r="AC13" s="48" t="n">
        <f aca="false">W13+AA13</f>
        <v>423</v>
      </c>
      <c r="AD13" s="48" t="n">
        <v>538</v>
      </c>
      <c r="AE13" s="48" t="n">
        <f aca="false">X13</f>
        <v>0</v>
      </c>
      <c r="AF13" s="48" t="n">
        <v>532</v>
      </c>
      <c r="AG13" s="48" t="n">
        <f aca="false">Y13</f>
        <v>0</v>
      </c>
      <c r="AH13" s="51" t="n">
        <v>532</v>
      </c>
      <c r="AI13" s="11"/>
      <c r="AJ13" s="52" t="n">
        <f aca="false">H13+R13+AA13</f>
        <v>887</v>
      </c>
      <c r="AK13" s="53" t="n">
        <v>887</v>
      </c>
    </row>
    <row r="14" customFormat="false" ht="12.75" hidden="false" customHeight="false" outlineLevel="0" collapsed="false">
      <c r="A14" s="35" t="n">
        <f aca="false">A13+1</f>
        <v>36254</v>
      </c>
      <c r="B14" s="12" t="n">
        <v>962</v>
      </c>
      <c r="C14" s="1" t="n">
        <v>935</v>
      </c>
      <c r="D14" s="3" t="n">
        <f aca="false">F14+P14+Y14</f>
        <v>935</v>
      </c>
      <c r="E14" s="37" t="n">
        <f aca="false">ROUND(F14/0.962,0)</f>
        <v>972</v>
      </c>
      <c r="F14" s="39" t="n">
        <v>935</v>
      </c>
      <c r="G14" s="39" t="n">
        <f aca="false">ROUND(H14/0.984,0)</f>
        <v>93</v>
      </c>
      <c r="H14" s="39" t="n">
        <v>92</v>
      </c>
      <c r="I14" s="41" t="n">
        <f aca="false">ROUND(J14/0.984,0)</f>
        <v>0</v>
      </c>
      <c r="J14" s="41" t="n">
        <v>0</v>
      </c>
      <c r="K14" s="39" t="n">
        <f aca="false">E14+G14+I14</f>
        <v>1065</v>
      </c>
      <c r="L14" s="39" t="n">
        <f aca="false">F14+H14+J14</f>
        <v>1027</v>
      </c>
      <c r="M14" s="42" t="n">
        <v>1191</v>
      </c>
      <c r="N14" s="15"/>
      <c r="O14" s="43" t="n">
        <f aca="false">ROUND(P14/0.9737,0)</f>
        <v>0</v>
      </c>
      <c r="P14" s="44" t="n">
        <v>0</v>
      </c>
      <c r="Q14" s="44" t="n">
        <f aca="false">ROUND(R14/0.99,0)</f>
        <v>265</v>
      </c>
      <c r="R14" s="44" t="n">
        <v>262</v>
      </c>
      <c r="S14" s="44" t="n">
        <f aca="false">P14+R14</f>
        <v>262</v>
      </c>
      <c r="T14" s="46" t="n">
        <v>262</v>
      </c>
      <c r="U14" s="15"/>
      <c r="V14" s="47" t="n">
        <f aca="false">ROUND(W14/0.983,0)</f>
        <v>0</v>
      </c>
      <c r="W14" s="48" t="n">
        <f aca="false">ROUND(X14/0.99,0)</f>
        <v>0</v>
      </c>
      <c r="X14" s="48" t="n">
        <f aca="false">ROUND(Y14/0.9809,0)</f>
        <v>0</v>
      </c>
      <c r="Y14" s="49" t="n">
        <v>0</v>
      </c>
      <c r="Z14" s="48" t="n">
        <f aca="false">ROUND(AA14/0.9905,0)</f>
        <v>427</v>
      </c>
      <c r="AA14" s="50" t="n">
        <v>423</v>
      </c>
      <c r="AB14" s="48" t="n">
        <f aca="false">V14+Z14</f>
        <v>427</v>
      </c>
      <c r="AC14" s="48" t="n">
        <f aca="false">W14+AA14</f>
        <v>423</v>
      </c>
      <c r="AD14" s="48" t="n">
        <v>538</v>
      </c>
      <c r="AE14" s="48" t="n">
        <f aca="false">X14</f>
        <v>0</v>
      </c>
      <c r="AF14" s="48" t="n">
        <v>532</v>
      </c>
      <c r="AG14" s="48" t="n">
        <f aca="false">Y14</f>
        <v>0</v>
      </c>
      <c r="AH14" s="51" t="n">
        <v>532</v>
      </c>
      <c r="AI14" s="11"/>
      <c r="AJ14" s="52" t="n">
        <f aca="false">H14+R14+AA14</f>
        <v>777</v>
      </c>
      <c r="AK14" s="53" t="n">
        <v>887</v>
      </c>
    </row>
    <row r="15" customFormat="false" ht="12.75" hidden="false" customHeight="false" outlineLevel="0" collapsed="false">
      <c r="A15" s="35" t="n">
        <f aca="false">A14+1</f>
        <v>36255</v>
      </c>
      <c r="B15" s="12" t="n">
        <v>1025</v>
      </c>
      <c r="C15" s="1" t="n">
        <v>1253</v>
      </c>
      <c r="D15" s="3" t="n">
        <f aca="false">F15+P15+Y15</f>
        <v>1253</v>
      </c>
      <c r="E15" s="37" t="n">
        <f aca="false">ROUND(F15/0.962,0)</f>
        <v>1065</v>
      </c>
      <c r="F15" s="85" t="n">
        <v>1025</v>
      </c>
      <c r="G15" s="39" t="n">
        <f aca="false">ROUND(H15/0.984,0)</f>
        <v>0</v>
      </c>
      <c r="H15" s="39" t="n">
        <v>0</v>
      </c>
      <c r="I15" s="41" t="n">
        <f aca="false">ROUND(J15/0.984,0)</f>
        <v>0</v>
      </c>
      <c r="J15" s="41" t="n">
        <v>0</v>
      </c>
      <c r="K15" s="39" t="n">
        <f aca="false">E15+G15+I15</f>
        <v>1065</v>
      </c>
      <c r="L15" s="39" t="n">
        <f aca="false">F15+H15+J15</f>
        <v>1025</v>
      </c>
      <c r="M15" s="42" t="n">
        <v>1191</v>
      </c>
      <c r="N15" s="15"/>
      <c r="O15" s="43" t="n">
        <f aca="false">ROUND(P15/0.9737,0)</f>
        <v>0</v>
      </c>
      <c r="P15" s="44" t="n">
        <v>0</v>
      </c>
      <c r="Q15" s="44" t="n">
        <f aca="false">ROUND(R15/0.99,0)</f>
        <v>265</v>
      </c>
      <c r="R15" s="44" t="n">
        <v>262</v>
      </c>
      <c r="S15" s="44" t="n">
        <f aca="false">P15+R15</f>
        <v>262</v>
      </c>
      <c r="T15" s="46" t="n">
        <v>262</v>
      </c>
      <c r="U15" s="15"/>
      <c r="V15" s="47" t="n">
        <f aca="false">ROUND(W15/0.983,0)</f>
        <v>238</v>
      </c>
      <c r="W15" s="48" t="n">
        <f aca="false">ROUND(X15/0.99,0)</f>
        <v>234</v>
      </c>
      <c r="X15" s="48" t="n">
        <f aca="false">ROUND(Y15/0.9809,0)</f>
        <v>232</v>
      </c>
      <c r="Y15" s="49" t="n">
        <v>228</v>
      </c>
      <c r="Z15" s="48" t="n">
        <f aca="false">ROUND(AA15/0.9905,0)</f>
        <v>189</v>
      </c>
      <c r="AA15" s="50" t="n">
        <v>187</v>
      </c>
      <c r="AB15" s="48" t="n">
        <f aca="false">V15+Z15</f>
        <v>427</v>
      </c>
      <c r="AC15" s="48" t="n">
        <f aca="false">W15+AA15</f>
        <v>421</v>
      </c>
      <c r="AD15" s="48" t="n">
        <v>538</v>
      </c>
      <c r="AE15" s="48" t="n">
        <f aca="false">X15</f>
        <v>232</v>
      </c>
      <c r="AF15" s="48" t="n">
        <v>532</v>
      </c>
      <c r="AG15" s="48" t="n">
        <f aca="false">Y15</f>
        <v>228</v>
      </c>
      <c r="AH15" s="51" t="n">
        <v>532</v>
      </c>
      <c r="AI15" s="11"/>
      <c r="AJ15" s="52" t="n">
        <f aca="false">H15+R15+AA15</f>
        <v>449</v>
      </c>
      <c r="AK15" s="53" t="n">
        <v>887</v>
      </c>
    </row>
    <row r="16" customFormat="false" ht="12.75" hidden="false" customHeight="false" outlineLevel="0" collapsed="false">
      <c r="A16" s="35" t="n">
        <f aca="false">A15+1</f>
        <v>36256</v>
      </c>
      <c r="B16" s="12" t="n">
        <v>1025</v>
      </c>
      <c r="C16" s="1" t="n">
        <v>1081</v>
      </c>
      <c r="D16" s="3" t="n">
        <f aca="false">F16+P16+Y16</f>
        <v>1081</v>
      </c>
      <c r="E16" s="37" t="n">
        <f aca="false">ROUND(F16/0.962,0)</f>
        <v>1065</v>
      </c>
      <c r="F16" s="85" t="n">
        <v>1025</v>
      </c>
      <c r="G16" s="39" t="n">
        <f aca="false">ROUND(H16/0.984,0)</f>
        <v>0</v>
      </c>
      <c r="H16" s="39" t="n">
        <v>0</v>
      </c>
      <c r="I16" s="41" t="n">
        <f aca="false">ROUND(J16/0.984,0)</f>
        <v>0</v>
      </c>
      <c r="J16" s="41" t="n">
        <v>0</v>
      </c>
      <c r="K16" s="39" t="n">
        <f aca="false">E16+G16+I16</f>
        <v>1065</v>
      </c>
      <c r="L16" s="39" t="n">
        <f aca="false">F16+H16+J16</f>
        <v>1025</v>
      </c>
      <c r="M16" s="42" t="n">
        <v>1191</v>
      </c>
      <c r="N16" s="15"/>
      <c r="O16" s="43" t="n">
        <f aca="false">ROUND(P16/0.9737,0)</f>
        <v>0</v>
      </c>
      <c r="P16" s="44" t="n">
        <v>0</v>
      </c>
      <c r="Q16" s="44" t="n">
        <f aca="false">ROUND(R16/0.99,0)</f>
        <v>265</v>
      </c>
      <c r="R16" s="44" t="n">
        <v>262</v>
      </c>
      <c r="S16" s="44" t="n">
        <f aca="false">P16+R16</f>
        <v>262</v>
      </c>
      <c r="T16" s="46" t="n">
        <v>262</v>
      </c>
      <c r="U16" s="15"/>
      <c r="V16" s="47" t="n">
        <f aca="false">ROUND(W16/0.983,0)</f>
        <v>59</v>
      </c>
      <c r="W16" s="48" t="n">
        <f aca="false">ROUND(X16/0.99,0)</f>
        <v>58</v>
      </c>
      <c r="X16" s="48" t="n">
        <f aca="false">ROUND(Y16/0.9809,0)</f>
        <v>57</v>
      </c>
      <c r="Y16" s="49" t="n">
        <v>56</v>
      </c>
      <c r="Z16" s="48" t="n">
        <f aca="false">ROUND(AA16/0.9905,0)</f>
        <v>373</v>
      </c>
      <c r="AA16" s="50" t="n">
        <v>369</v>
      </c>
      <c r="AB16" s="48" t="n">
        <f aca="false">V16+Z16+1</f>
        <v>433</v>
      </c>
      <c r="AC16" s="48" t="n">
        <f aca="false">W16+AA16</f>
        <v>427</v>
      </c>
      <c r="AD16" s="48" t="n">
        <v>538</v>
      </c>
      <c r="AE16" s="48" t="n">
        <f aca="false">X16</f>
        <v>57</v>
      </c>
      <c r="AF16" s="48" t="n">
        <v>532</v>
      </c>
      <c r="AG16" s="48" t="n">
        <f aca="false">Y16</f>
        <v>56</v>
      </c>
      <c r="AH16" s="51" t="n">
        <v>532</v>
      </c>
      <c r="AI16" s="11"/>
      <c r="AJ16" s="52" t="n">
        <f aca="false">H16+R16+AA16</f>
        <v>631</v>
      </c>
      <c r="AK16" s="53" t="n">
        <v>887</v>
      </c>
    </row>
    <row r="17" customFormat="false" ht="12.75" hidden="false" customHeight="false" outlineLevel="0" collapsed="false">
      <c r="A17" s="35" t="n">
        <f aca="false">A16+1</f>
        <v>36257</v>
      </c>
      <c r="B17" s="12" t="n">
        <v>1025</v>
      </c>
      <c r="C17" s="1" t="n">
        <v>620</v>
      </c>
      <c r="D17" s="3" t="n">
        <f aca="false">F17+P17+Y17</f>
        <v>620</v>
      </c>
      <c r="E17" s="37" t="n">
        <f aca="false">ROUND(F17/0.962,0)</f>
        <v>644</v>
      </c>
      <c r="F17" s="85" t="n">
        <v>620</v>
      </c>
      <c r="G17" s="39" t="n">
        <f aca="false">ROUND(H17/0.984,0)</f>
        <v>205</v>
      </c>
      <c r="H17" s="39" t="n">
        <v>202</v>
      </c>
      <c r="I17" s="41" t="n">
        <f aca="false">ROUND(J17/0.984,0)</f>
        <v>216</v>
      </c>
      <c r="J17" s="41" t="n">
        <v>213</v>
      </c>
      <c r="K17" s="39" t="n">
        <f aca="false">E17+G17+I17</f>
        <v>1065</v>
      </c>
      <c r="L17" s="39" t="n">
        <f aca="false">F17+H17+J17</f>
        <v>1035</v>
      </c>
      <c r="M17" s="42" t="n">
        <v>1191</v>
      </c>
      <c r="N17" s="15"/>
      <c r="O17" s="43" t="n">
        <f aca="false">ROUND(P17/0.9737,0)</f>
        <v>0</v>
      </c>
      <c r="P17" s="44" t="n">
        <v>0</v>
      </c>
      <c r="Q17" s="44" t="n">
        <f aca="false">ROUND(R17/0.99,0)</f>
        <v>265</v>
      </c>
      <c r="R17" s="44" t="n">
        <v>262</v>
      </c>
      <c r="S17" s="44" t="n">
        <f aca="false">P17+R17</f>
        <v>262</v>
      </c>
      <c r="T17" s="46" t="n">
        <v>262</v>
      </c>
      <c r="U17" s="15"/>
      <c r="V17" s="47" t="n">
        <f aca="false">ROUND(W17/0.983,0)</f>
        <v>0</v>
      </c>
      <c r="W17" s="48" t="n">
        <f aca="false">ROUND(X17/0.99,0)</f>
        <v>0</v>
      </c>
      <c r="X17" s="48" t="n">
        <f aca="false">ROUND(Y17/0.9809,0)</f>
        <v>0</v>
      </c>
      <c r="Y17" s="49" t="n">
        <v>0</v>
      </c>
      <c r="Z17" s="48" t="n">
        <f aca="false">ROUND(AA17/0.9905,0)</f>
        <v>427</v>
      </c>
      <c r="AA17" s="50" t="n">
        <v>423</v>
      </c>
      <c r="AB17" s="48" t="n">
        <f aca="false">V17+Z17</f>
        <v>427</v>
      </c>
      <c r="AC17" s="48" t="n">
        <f aca="false">W17+AA17</f>
        <v>423</v>
      </c>
      <c r="AD17" s="48" t="n">
        <v>538</v>
      </c>
      <c r="AE17" s="48" t="n">
        <f aca="false">X17</f>
        <v>0</v>
      </c>
      <c r="AF17" s="48" t="n">
        <v>532</v>
      </c>
      <c r="AG17" s="48" t="n">
        <f aca="false">Y17</f>
        <v>0</v>
      </c>
      <c r="AH17" s="51" t="n">
        <v>532</v>
      </c>
      <c r="AI17" s="11"/>
      <c r="AJ17" s="52" t="n">
        <f aca="false">H17+R17+AA17</f>
        <v>887</v>
      </c>
      <c r="AK17" s="53" t="n">
        <v>887</v>
      </c>
    </row>
    <row r="18" customFormat="false" ht="12.75" hidden="false" customHeight="false" outlineLevel="0" collapsed="false">
      <c r="A18" s="35" t="n">
        <f aca="false">A17+1</f>
        <v>36258</v>
      </c>
      <c r="B18" s="12" t="n">
        <v>1025</v>
      </c>
      <c r="C18" s="1" t="n">
        <v>747</v>
      </c>
      <c r="D18" s="3" t="n">
        <f aca="false">F18+P18+Y18</f>
        <v>747</v>
      </c>
      <c r="E18" s="37" t="n">
        <f aca="false">ROUND(F18/0.962,0)</f>
        <v>777</v>
      </c>
      <c r="F18" s="85" t="n">
        <v>747</v>
      </c>
      <c r="G18" s="39" t="n">
        <f aca="false">ROUND(H18/0.984,0)</f>
        <v>205</v>
      </c>
      <c r="H18" s="39" t="n">
        <v>202</v>
      </c>
      <c r="I18" s="41" t="n">
        <f aca="false">ROUND(J18/0.984,0)</f>
        <v>83</v>
      </c>
      <c r="J18" s="41" t="n">
        <v>82</v>
      </c>
      <c r="K18" s="39" t="n">
        <f aca="false">E18+G18+I18</f>
        <v>1065</v>
      </c>
      <c r="L18" s="39" t="n">
        <f aca="false">F18+H18+J18</f>
        <v>1031</v>
      </c>
      <c r="M18" s="42" t="n">
        <v>1191</v>
      </c>
      <c r="N18" s="15"/>
      <c r="O18" s="43" t="n">
        <f aca="false">ROUND(P18/0.9737,0)</f>
        <v>0</v>
      </c>
      <c r="P18" s="44" t="n">
        <v>0</v>
      </c>
      <c r="Q18" s="44" t="n">
        <f aca="false">ROUND(R18/0.99,0)</f>
        <v>265</v>
      </c>
      <c r="R18" s="44" t="n">
        <v>262</v>
      </c>
      <c r="S18" s="44" t="n">
        <f aca="false">P18+R18</f>
        <v>262</v>
      </c>
      <c r="T18" s="46" t="n">
        <v>262</v>
      </c>
      <c r="U18" s="15"/>
      <c r="V18" s="47" t="n">
        <f aca="false">ROUND(W18/0.983,0)</f>
        <v>0</v>
      </c>
      <c r="W18" s="48" t="n">
        <f aca="false">ROUND(X18/0.99,0)</f>
        <v>0</v>
      </c>
      <c r="X18" s="48" t="n">
        <f aca="false">ROUND(Y18/0.9809,0)</f>
        <v>0</v>
      </c>
      <c r="Y18" s="49" t="n">
        <v>0</v>
      </c>
      <c r="Z18" s="48" t="n">
        <f aca="false">ROUND(AA18/0.9905,0)</f>
        <v>427</v>
      </c>
      <c r="AA18" s="50" t="n">
        <v>423</v>
      </c>
      <c r="AB18" s="48" t="n">
        <f aca="false">V18+Z18</f>
        <v>427</v>
      </c>
      <c r="AC18" s="48" t="n">
        <f aca="false">W18+AA18</f>
        <v>423</v>
      </c>
      <c r="AD18" s="48" t="n">
        <v>538</v>
      </c>
      <c r="AE18" s="48" t="n">
        <f aca="false">X18</f>
        <v>0</v>
      </c>
      <c r="AF18" s="48" t="n">
        <v>532</v>
      </c>
      <c r="AG18" s="48" t="n">
        <f aca="false">Y18</f>
        <v>0</v>
      </c>
      <c r="AH18" s="51" t="n">
        <v>532</v>
      </c>
      <c r="AI18" s="11"/>
      <c r="AJ18" s="52" t="n">
        <f aca="false">H18+R18+AA18</f>
        <v>887</v>
      </c>
      <c r="AK18" s="53" t="n">
        <v>887</v>
      </c>
    </row>
    <row r="19" customFormat="false" ht="12.75" hidden="false" customHeight="false" outlineLevel="0" collapsed="false">
      <c r="A19" s="35" t="n">
        <f aca="false">A18+1</f>
        <v>36259</v>
      </c>
      <c r="B19" s="12" t="n">
        <v>934</v>
      </c>
      <c r="C19" s="1" t="n">
        <v>942</v>
      </c>
      <c r="D19" s="3" t="n">
        <f aca="false">F19+P19+Y19</f>
        <v>942</v>
      </c>
      <c r="E19" s="37" t="n">
        <f aca="false">ROUND(F19/0.962,0)</f>
        <v>979</v>
      </c>
      <c r="F19" s="85" t="n">
        <v>942</v>
      </c>
      <c r="G19" s="39" t="n">
        <f aca="false">ROUND(H19/0.984,0)</f>
        <v>86</v>
      </c>
      <c r="H19" s="39" t="n">
        <v>85</v>
      </c>
      <c r="I19" s="41" t="n">
        <f aca="false">ROUND(J19/0.984,0)</f>
        <v>0</v>
      </c>
      <c r="J19" s="41" t="n">
        <v>0</v>
      </c>
      <c r="K19" s="39" t="n">
        <f aca="false">E19+G19+I19</f>
        <v>1065</v>
      </c>
      <c r="L19" s="39" t="n">
        <f aca="false">F19+H19+J19</f>
        <v>1027</v>
      </c>
      <c r="M19" s="42" t="n">
        <v>1191</v>
      </c>
      <c r="N19" s="15"/>
      <c r="O19" s="43" t="n">
        <f aca="false">ROUND(P19/0.9737,0)</f>
        <v>0</v>
      </c>
      <c r="P19" s="44" t="n">
        <v>0</v>
      </c>
      <c r="Q19" s="44" t="n">
        <f aca="false">ROUND(R19/0.99,0)</f>
        <v>265</v>
      </c>
      <c r="R19" s="44" t="n">
        <v>262</v>
      </c>
      <c r="S19" s="44" t="n">
        <f aca="false">P19+R19</f>
        <v>262</v>
      </c>
      <c r="T19" s="46" t="n">
        <v>262</v>
      </c>
      <c r="U19" s="15"/>
      <c r="V19" s="47" t="n">
        <f aca="false">ROUND(W19/0.983,0)</f>
        <v>0</v>
      </c>
      <c r="W19" s="48" t="n">
        <f aca="false">ROUND(X19/0.99,0)</f>
        <v>0</v>
      </c>
      <c r="X19" s="48" t="n">
        <f aca="false">ROUND(Y19/0.9809,0)</f>
        <v>0</v>
      </c>
      <c r="Y19" s="49" t="n">
        <v>0</v>
      </c>
      <c r="Z19" s="48" t="n">
        <f aca="false">ROUND(AA19/0.9905,0)</f>
        <v>427</v>
      </c>
      <c r="AA19" s="50" t="n">
        <v>423</v>
      </c>
      <c r="AB19" s="48" t="n">
        <f aca="false">V19+Z19</f>
        <v>427</v>
      </c>
      <c r="AC19" s="48" t="n">
        <f aca="false">W19+AA19</f>
        <v>423</v>
      </c>
      <c r="AD19" s="48" t="n">
        <v>538</v>
      </c>
      <c r="AE19" s="48" t="n">
        <f aca="false">X19</f>
        <v>0</v>
      </c>
      <c r="AF19" s="48" t="n">
        <v>532</v>
      </c>
      <c r="AG19" s="48" t="n">
        <f aca="false">Y19</f>
        <v>0</v>
      </c>
      <c r="AH19" s="51" t="n">
        <v>532</v>
      </c>
      <c r="AI19" s="11"/>
      <c r="AJ19" s="52" t="n">
        <f aca="false">H19+R19+AA19</f>
        <v>770</v>
      </c>
      <c r="AK19" s="53" t="n">
        <v>887</v>
      </c>
    </row>
    <row r="20" customFormat="false" ht="12.75" hidden="false" customHeight="false" outlineLevel="0" collapsed="false">
      <c r="A20" s="35" t="n">
        <f aca="false">A19+1</f>
        <v>36260</v>
      </c>
      <c r="B20" s="12" t="n">
        <v>867</v>
      </c>
      <c r="C20" s="1" t="n">
        <v>991</v>
      </c>
      <c r="D20" s="3" t="n">
        <f aca="false">F20+P20+Y20</f>
        <v>991</v>
      </c>
      <c r="E20" s="37" t="n">
        <f aca="false">ROUND(F20/0.962,0)</f>
        <v>1030</v>
      </c>
      <c r="F20" s="85" t="n">
        <v>991</v>
      </c>
      <c r="G20" s="39" t="n">
        <f aca="false">ROUND(H20/0.984,0)</f>
        <v>35</v>
      </c>
      <c r="H20" s="39" t="n">
        <v>34</v>
      </c>
      <c r="I20" s="41" t="n">
        <f aca="false">ROUND(J20/0.984,0)</f>
        <v>0</v>
      </c>
      <c r="J20" s="41" t="n">
        <v>0</v>
      </c>
      <c r="K20" s="39" t="n">
        <f aca="false">E20+G20+I20</f>
        <v>1065</v>
      </c>
      <c r="L20" s="39" t="n">
        <f aca="false">F20+H20+J20</f>
        <v>1025</v>
      </c>
      <c r="M20" s="42" t="n">
        <v>1191</v>
      </c>
      <c r="N20" s="15"/>
      <c r="O20" s="43" t="n">
        <f aca="false">ROUND(P20/0.9737,0)</f>
        <v>0</v>
      </c>
      <c r="P20" s="44" t="n">
        <v>0</v>
      </c>
      <c r="Q20" s="44" t="n">
        <f aca="false">ROUND(R20/0.99,0)</f>
        <v>265</v>
      </c>
      <c r="R20" s="44" t="n">
        <v>262</v>
      </c>
      <c r="S20" s="44" t="n">
        <f aca="false">P20+R20</f>
        <v>262</v>
      </c>
      <c r="T20" s="46" t="n">
        <v>262</v>
      </c>
      <c r="U20" s="15"/>
      <c r="V20" s="47" t="n">
        <f aca="false">ROUND(W20/0.983,0)</f>
        <v>0</v>
      </c>
      <c r="W20" s="48" t="n">
        <f aca="false">ROUND(X20/0.99,0)</f>
        <v>0</v>
      </c>
      <c r="X20" s="48" t="n">
        <f aca="false">ROUND(Y20/0.9809,0)</f>
        <v>0</v>
      </c>
      <c r="Y20" s="49" t="n">
        <v>0</v>
      </c>
      <c r="Z20" s="48" t="n">
        <f aca="false">ROUND(AA20/0.9905,0)</f>
        <v>427</v>
      </c>
      <c r="AA20" s="50" t="n">
        <v>423</v>
      </c>
      <c r="AB20" s="48" t="n">
        <f aca="false">V20+Z20</f>
        <v>427</v>
      </c>
      <c r="AC20" s="48" t="n">
        <f aca="false">W20+AA20</f>
        <v>423</v>
      </c>
      <c r="AD20" s="48" t="n">
        <v>538</v>
      </c>
      <c r="AE20" s="48" t="n">
        <f aca="false">X20</f>
        <v>0</v>
      </c>
      <c r="AF20" s="48" t="n">
        <v>532</v>
      </c>
      <c r="AG20" s="48" t="n">
        <f aca="false">Y20</f>
        <v>0</v>
      </c>
      <c r="AH20" s="51" t="n">
        <v>532</v>
      </c>
      <c r="AI20" s="11"/>
      <c r="AJ20" s="52" t="n">
        <f aca="false">H20+R20+AA20</f>
        <v>719</v>
      </c>
      <c r="AK20" s="53" t="n">
        <v>887</v>
      </c>
    </row>
    <row r="21" customFormat="false" ht="12.75" hidden="false" customHeight="false" outlineLevel="0" collapsed="false">
      <c r="A21" s="35" t="n">
        <f aca="false">A20+1</f>
        <v>36261</v>
      </c>
      <c r="B21" s="12" t="n">
        <v>962</v>
      </c>
      <c r="C21" s="1" t="n">
        <v>1117</v>
      </c>
      <c r="D21" s="3" t="n">
        <f aca="false">F21+P21+Y21</f>
        <v>1117</v>
      </c>
      <c r="E21" s="37" t="n">
        <f aca="false">ROUND(F21/0.962,0)</f>
        <v>1065</v>
      </c>
      <c r="F21" s="85" t="n">
        <v>1025</v>
      </c>
      <c r="G21" s="39" t="n">
        <f aca="false">ROUND(H21/0.984,0)</f>
        <v>0</v>
      </c>
      <c r="H21" s="39" t="n">
        <v>0</v>
      </c>
      <c r="I21" s="41" t="n">
        <f aca="false">ROUND(J21/0.984,0)</f>
        <v>0</v>
      </c>
      <c r="J21" s="41" t="n">
        <v>0</v>
      </c>
      <c r="K21" s="39" t="n">
        <f aca="false">E21+G21+I21</f>
        <v>1065</v>
      </c>
      <c r="L21" s="39" t="n">
        <f aca="false">F21+H21+J21</f>
        <v>1025</v>
      </c>
      <c r="M21" s="42" t="n">
        <v>1191</v>
      </c>
      <c r="N21" s="15"/>
      <c r="O21" s="43" t="n">
        <f aca="false">ROUND(P21/0.9737,0)</f>
        <v>0</v>
      </c>
      <c r="P21" s="44" t="n">
        <v>0</v>
      </c>
      <c r="Q21" s="44" t="n">
        <f aca="false">ROUND(R21/0.99,0)</f>
        <v>22</v>
      </c>
      <c r="R21" s="86" t="n">
        <f aca="false">262-240</f>
        <v>22</v>
      </c>
      <c r="S21" s="44" t="n">
        <f aca="false">P21+R21</f>
        <v>22</v>
      </c>
      <c r="T21" s="46" t="n">
        <v>262</v>
      </c>
      <c r="U21" s="15"/>
      <c r="V21" s="47" t="n">
        <f aca="false">ROUND(W21/0.983,0)</f>
        <v>97</v>
      </c>
      <c r="W21" s="48" t="n">
        <f aca="false">ROUND(X21/0.99,0)</f>
        <v>95</v>
      </c>
      <c r="X21" s="48" t="n">
        <f aca="false">ROUND(Y21/0.9809,0)</f>
        <v>94</v>
      </c>
      <c r="Y21" s="49" t="n">
        <v>92</v>
      </c>
      <c r="Z21" s="48" t="n">
        <f aca="false">ROUND(AA21/0.9905,0)</f>
        <v>331</v>
      </c>
      <c r="AA21" s="50" t="n">
        <v>328</v>
      </c>
      <c r="AB21" s="48" t="n">
        <f aca="false">V21+Z21</f>
        <v>428</v>
      </c>
      <c r="AC21" s="48" t="n">
        <f aca="false">W21+AA21</f>
        <v>423</v>
      </c>
      <c r="AD21" s="48" t="n">
        <v>538</v>
      </c>
      <c r="AE21" s="48" t="n">
        <f aca="false">X21</f>
        <v>94</v>
      </c>
      <c r="AF21" s="48" t="n">
        <v>532</v>
      </c>
      <c r="AG21" s="48" t="n">
        <f aca="false">Y21</f>
        <v>92</v>
      </c>
      <c r="AH21" s="51" t="n">
        <v>532</v>
      </c>
      <c r="AI21" s="11"/>
      <c r="AJ21" s="52" t="n">
        <f aca="false">H21+R21+AA21</f>
        <v>350</v>
      </c>
      <c r="AK21" s="53" t="n">
        <v>887</v>
      </c>
    </row>
    <row r="22" customFormat="false" ht="12.75" hidden="false" customHeight="false" outlineLevel="0" collapsed="false">
      <c r="A22" s="35" t="n">
        <f aca="false">A21+1</f>
        <v>36262</v>
      </c>
      <c r="B22" s="12" t="n">
        <v>1025</v>
      </c>
      <c r="C22" s="1" t="n">
        <v>1096</v>
      </c>
      <c r="D22" s="3" t="n">
        <f aca="false">F22+P22+Y22</f>
        <v>1096</v>
      </c>
      <c r="E22" s="37" t="n">
        <f aca="false">ROUND(F22/0.962,0)</f>
        <v>1065</v>
      </c>
      <c r="F22" s="85" t="n">
        <v>1025</v>
      </c>
      <c r="G22" s="39" t="n">
        <f aca="false">ROUND(H22/0.984,0)</f>
        <v>0</v>
      </c>
      <c r="H22" s="39" t="n">
        <v>0</v>
      </c>
      <c r="I22" s="41" t="n">
        <f aca="false">ROUND(J22/0.984,0)</f>
        <v>0</v>
      </c>
      <c r="J22" s="41" t="n">
        <v>0</v>
      </c>
      <c r="K22" s="39" t="n">
        <f aca="false">E22+G22+I22</f>
        <v>1065</v>
      </c>
      <c r="L22" s="39" t="n">
        <f aca="false">F22+H22+J22</f>
        <v>1025</v>
      </c>
      <c r="M22" s="42" t="n">
        <v>1191</v>
      </c>
      <c r="N22" s="15"/>
      <c r="O22" s="43" t="n">
        <f aca="false">ROUND(P22/0.9737,0)</f>
        <v>0</v>
      </c>
      <c r="P22" s="44" t="n">
        <v>0</v>
      </c>
      <c r="Q22" s="44" t="n">
        <f aca="false">ROUND(R22/0.99,0)</f>
        <v>265</v>
      </c>
      <c r="R22" s="44" t="n">
        <v>262</v>
      </c>
      <c r="S22" s="44" t="n">
        <f aca="false">P22+R22</f>
        <v>262</v>
      </c>
      <c r="T22" s="46" t="n">
        <v>262</v>
      </c>
      <c r="U22" s="15"/>
      <c r="V22" s="47" t="n">
        <f aca="false">ROUND(W22/0.983,0)</f>
        <v>74</v>
      </c>
      <c r="W22" s="48" t="n">
        <f aca="false">ROUND(X22/0.99,0)</f>
        <v>73</v>
      </c>
      <c r="X22" s="48" t="n">
        <f aca="false">ROUND(Y22/0.9809,0)</f>
        <v>72</v>
      </c>
      <c r="Y22" s="49" t="n">
        <v>71</v>
      </c>
      <c r="Z22" s="48" t="n">
        <f aca="false">ROUND(AA22/0.9905,0)</f>
        <v>352</v>
      </c>
      <c r="AA22" s="50" t="n">
        <v>349</v>
      </c>
      <c r="AB22" s="48" t="n">
        <f aca="false">V22+Z22</f>
        <v>426</v>
      </c>
      <c r="AC22" s="48" t="n">
        <f aca="false">W22+AA22</f>
        <v>422</v>
      </c>
      <c r="AD22" s="48" t="n">
        <v>538</v>
      </c>
      <c r="AE22" s="48" t="n">
        <f aca="false">X22</f>
        <v>72</v>
      </c>
      <c r="AF22" s="48" t="n">
        <v>532</v>
      </c>
      <c r="AG22" s="48" t="n">
        <f aca="false">Y22</f>
        <v>71</v>
      </c>
      <c r="AH22" s="51" t="n">
        <v>532</v>
      </c>
      <c r="AI22" s="11"/>
      <c r="AJ22" s="52" t="n">
        <f aca="false">H22+R22+AA22</f>
        <v>611</v>
      </c>
      <c r="AK22" s="53" t="n">
        <v>887</v>
      </c>
    </row>
    <row r="23" customFormat="false" ht="12.75" hidden="false" customHeight="false" outlineLevel="0" collapsed="false">
      <c r="A23" s="35" t="n">
        <f aca="false">A22+1</f>
        <v>36263</v>
      </c>
      <c r="B23" s="12" t="n">
        <v>1025</v>
      </c>
      <c r="C23" s="1" t="n">
        <v>1104</v>
      </c>
      <c r="D23" s="3" t="n">
        <f aca="false">F23+P23+Y23</f>
        <v>1104</v>
      </c>
      <c r="E23" s="37" t="n">
        <f aca="false">ROUND(F23/0.962,0)</f>
        <v>1065</v>
      </c>
      <c r="F23" s="85" t="n">
        <v>1025</v>
      </c>
      <c r="G23" s="39" t="n">
        <f aca="false">ROUND(H23/0.984,0)</f>
        <v>0</v>
      </c>
      <c r="H23" s="39" t="n">
        <v>0</v>
      </c>
      <c r="I23" s="41" t="n">
        <f aca="false">ROUND(J23/0.984,0)</f>
        <v>0</v>
      </c>
      <c r="J23" s="41" t="n">
        <v>0</v>
      </c>
      <c r="K23" s="39" t="n">
        <f aca="false">E23+G23+I23</f>
        <v>1065</v>
      </c>
      <c r="L23" s="39" t="n">
        <f aca="false">F23+H23+J23</f>
        <v>1025</v>
      </c>
      <c r="M23" s="42" t="n">
        <v>1191</v>
      </c>
      <c r="N23" s="15"/>
      <c r="O23" s="43" t="n">
        <f aca="false">ROUND(P23/0.9737,0)</f>
        <v>0</v>
      </c>
      <c r="P23" s="44" t="n">
        <v>0</v>
      </c>
      <c r="Q23" s="44" t="n">
        <f aca="false">ROUND(R23/0.99,0)</f>
        <v>265</v>
      </c>
      <c r="R23" s="44" t="n">
        <v>262</v>
      </c>
      <c r="S23" s="44" t="n">
        <f aca="false">P23+R23</f>
        <v>262</v>
      </c>
      <c r="T23" s="46" t="n">
        <v>262</v>
      </c>
      <c r="U23" s="15"/>
      <c r="V23" s="47" t="n">
        <f aca="false">ROUND(W23/0.983,0)</f>
        <v>83</v>
      </c>
      <c r="W23" s="48" t="n">
        <f aca="false">ROUND(X23/0.99,0)</f>
        <v>82</v>
      </c>
      <c r="X23" s="48" t="n">
        <f aca="false">ROUND(Y23/0.9809,0)</f>
        <v>81</v>
      </c>
      <c r="Y23" s="49" t="n">
        <v>79</v>
      </c>
      <c r="Z23" s="48" t="n">
        <f aca="false">ROUND(AA23/0.9905,0)</f>
        <v>344</v>
      </c>
      <c r="AA23" s="50" t="n">
        <v>341</v>
      </c>
      <c r="AB23" s="48" t="n">
        <f aca="false">V23+Z23</f>
        <v>427</v>
      </c>
      <c r="AC23" s="48" t="n">
        <f aca="false">W23+AA23</f>
        <v>423</v>
      </c>
      <c r="AD23" s="48" t="n">
        <v>538</v>
      </c>
      <c r="AE23" s="48" t="n">
        <f aca="false">X23</f>
        <v>81</v>
      </c>
      <c r="AF23" s="48" t="n">
        <v>532</v>
      </c>
      <c r="AG23" s="48" t="n">
        <f aca="false">Y23</f>
        <v>79</v>
      </c>
      <c r="AH23" s="51" t="n">
        <v>532</v>
      </c>
      <c r="AI23" s="11"/>
      <c r="AJ23" s="52" t="n">
        <f aca="false">H23+R23+AA23</f>
        <v>603</v>
      </c>
      <c r="AK23" s="53" t="n">
        <v>887</v>
      </c>
    </row>
    <row r="24" customFormat="false" ht="12.75" hidden="false" customHeight="false" outlineLevel="0" collapsed="false">
      <c r="A24" s="35" t="n">
        <f aca="false">A23+1</f>
        <v>36264</v>
      </c>
      <c r="B24" s="12" t="n">
        <v>1025</v>
      </c>
      <c r="C24" s="1" t="n">
        <v>985</v>
      </c>
      <c r="D24" s="3" t="n">
        <f aca="false">F24+P24+Y24</f>
        <v>985</v>
      </c>
      <c r="E24" s="37" t="n">
        <f aca="false">ROUND(F24/0.962,0)</f>
        <v>1024</v>
      </c>
      <c r="F24" s="85" t="n">
        <v>985</v>
      </c>
      <c r="G24" s="39" t="n">
        <f aca="false">ROUND(H24/0.984,0)</f>
        <v>41</v>
      </c>
      <c r="H24" s="39" t="n">
        <v>40</v>
      </c>
      <c r="I24" s="41" t="n">
        <f aca="false">ROUND(J24/0.984,0)</f>
        <v>0</v>
      </c>
      <c r="J24" s="41" t="n">
        <v>0</v>
      </c>
      <c r="K24" s="39" t="n">
        <f aca="false">E24+G24+I24</f>
        <v>1065</v>
      </c>
      <c r="L24" s="39" t="n">
        <f aca="false">F24+H24+J24</f>
        <v>1025</v>
      </c>
      <c r="M24" s="42" t="n">
        <v>1191</v>
      </c>
      <c r="N24" s="15"/>
      <c r="O24" s="43" t="n">
        <f aca="false">ROUND(P24/0.9737,0)</f>
        <v>0</v>
      </c>
      <c r="P24" s="44" t="n">
        <v>0</v>
      </c>
      <c r="Q24" s="44" t="n">
        <f aca="false">ROUND(R24/0.99,0)</f>
        <v>265</v>
      </c>
      <c r="R24" s="44" t="n">
        <v>262</v>
      </c>
      <c r="S24" s="44" t="n">
        <f aca="false">P24+R24</f>
        <v>262</v>
      </c>
      <c r="T24" s="46" t="n">
        <v>262</v>
      </c>
      <c r="U24" s="15"/>
      <c r="V24" s="47" t="n">
        <f aca="false">ROUND(W24/0.983,0)</f>
        <v>0</v>
      </c>
      <c r="W24" s="48" t="n">
        <f aca="false">ROUND(X24/0.99,0)</f>
        <v>0</v>
      </c>
      <c r="X24" s="48" t="n">
        <f aca="false">ROUND(Y24/0.9809,0)</f>
        <v>0</v>
      </c>
      <c r="Y24" s="49" t="n">
        <v>0</v>
      </c>
      <c r="Z24" s="48" t="n">
        <f aca="false">ROUND(AA24/0.9905,0)</f>
        <v>427</v>
      </c>
      <c r="AA24" s="50" t="n">
        <v>423</v>
      </c>
      <c r="AB24" s="48" t="n">
        <f aca="false">V24+Z24</f>
        <v>427</v>
      </c>
      <c r="AC24" s="48" t="n">
        <f aca="false">W24+AA24</f>
        <v>423</v>
      </c>
      <c r="AD24" s="48" t="n">
        <v>538</v>
      </c>
      <c r="AE24" s="48" t="n">
        <f aca="false">X24</f>
        <v>0</v>
      </c>
      <c r="AF24" s="48" t="n">
        <v>532</v>
      </c>
      <c r="AG24" s="48" t="n">
        <f aca="false">Y24</f>
        <v>0</v>
      </c>
      <c r="AH24" s="51" t="n">
        <v>532</v>
      </c>
      <c r="AI24" s="11"/>
      <c r="AJ24" s="52" t="n">
        <f aca="false">H24+R24+AA24</f>
        <v>725</v>
      </c>
      <c r="AK24" s="53" t="n">
        <v>887</v>
      </c>
    </row>
    <row r="25" customFormat="false" ht="12.75" hidden="false" customHeight="false" outlineLevel="0" collapsed="false">
      <c r="A25" s="35" t="n">
        <f aca="false">A24+1</f>
        <v>36265</v>
      </c>
      <c r="B25" s="12" t="n">
        <v>1025</v>
      </c>
      <c r="C25" s="1" t="n">
        <v>1261</v>
      </c>
      <c r="D25" s="3" t="n">
        <f aca="false">F25+P25+Y25</f>
        <v>1261</v>
      </c>
      <c r="E25" s="37" t="n">
        <f aca="false">ROUND(F25/0.962,0)</f>
        <v>1065</v>
      </c>
      <c r="F25" s="85" t="n">
        <v>1025</v>
      </c>
      <c r="G25" s="39" t="n">
        <f aca="false">ROUND(H25/0.984,0)</f>
        <v>0</v>
      </c>
      <c r="H25" s="39" t="n">
        <v>0</v>
      </c>
      <c r="I25" s="41" t="n">
        <f aca="false">ROUND(J25/0.984,0)</f>
        <v>0</v>
      </c>
      <c r="J25" s="41" t="n">
        <v>0</v>
      </c>
      <c r="K25" s="39" t="n">
        <f aca="false">E25+G25+I25</f>
        <v>1065</v>
      </c>
      <c r="L25" s="39" t="n">
        <f aca="false">F25+H25+J25</f>
        <v>1025</v>
      </c>
      <c r="M25" s="42" t="n">
        <v>1191</v>
      </c>
      <c r="N25" s="15"/>
      <c r="O25" s="43" t="n">
        <f aca="false">ROUND(P25/0.9737,0)</f>
        <v>0</v>
      </c>
      <c r="P25" s="44" t="n">
        <v>0</v>
      </c>
      <c r="Q25" s="44" t="n">
        <f aca="false">ROUND(R25/0.99,0)</f>
        <v>265</v>
      </c>
      <c r="R25" s="44" t="n">
        <v>262</v>
      </c>
      <c r="S25" s="44" t="n">
        <f aca="false">P25+R25</f>
        <v>262</v>
      </c>
      <c r="T25" s="46" t="n">
        <v>262</v>
      </c>
      <c r="U25" s="15"/>
      <c r="V25" s="47" t="n">
        <f aca="false">ROUND(W25/0.983,0)</f>
        <v>247</v>
      </c>
      <c r="W25" s="48" t="n">
        <f aca="false">ROUND(X25/0.99,0)</f>
        <v>243</v>
      </c>
      <c r="X25" s="48" t="n">
        <f aca="false">ROUND(Y25/0.9809,0)</f>
        <v>241</v>
      </c>
      <c r="Y25" s="49" t="n">
        <v>236</v>
      </c>
      <c r="Z25" s="48" t="n">
        <f aca="false">ROUND(AA25/0.9905,0)</f>
        <v>180</v>
      </c>
      <c r="AA25" s="50" t="n">
        <v>178</v>
      </c>
      <c r="AB25" s="48" t="n">
        <f aca="false">V25+Z25</f>
        <v>427</v>
      </c>
      <c r="AC25" s="48" t="n">
        <f aca="false">W25+AA25</f>
        <v>421</v>
      </c>
      <c r="AD25" s="48" t="n">
        <v>538</v>
      </c>
      <c r="AE25" s="48" t="n">
        <f aca="false">X25</f>
        <v>241</v>
      </c>
      <c r="AF25" s="48" t="n">
        <v>532</v>
      </c>
      <c r="AG25" s="48" t="n">
        <f aca="false">Y25</f>
        <v>236</v>
      </c>
      <c r="AH25" s="51" t="n">
        <v>532</v>
      </c>
      <c r="AI25" s="11"/>
      <c r="AJ25" s="52" t="n">
        <f aca="false">H25+R25+AA25</f>
        <v>440</v>
      </c>
      <c r="AK25" s="53" t="n">
        <v>887</v>
      </c>
    </row>
    <row r="26" customFormat="false" ht="12.75" hidden="false" customHeight="false" outlineLevel="0" collapsed="false">
      <c r="A26" s="35" t="n">
        <f aca="false">A25+1</f>
        <v>36266</v>
      </c>
      <c r="B26" s="12" t="n">
        <v>934</v>
      </c>
      <c r="C26" s="1" t="n">
        <v>1524</v>
      </c>
      <c r="D26" s="3" t="n">
        <f aca="false">F26+P26+Y26</f>
        <v>1524</v>
      </c>
      <c r="E26" s="37" t="n">
        <f aca="false">ROUND(F26/0.962,0)</f>
        <v>1065</v>
      </c>
      <c r="F26" s="85" t="n">
        <v>1025</v>
      </c>
      <c r="G26" s="39" t="n">
        <f aca="false">ROUND(H26/0.984,0)</f>
        <v>0</v>
      </c>
      <c r="H26" s="39" t="n">
        <v>0</v>
      </c>
      <c r="I26" s="41" t="n">
        <f aca="false">ROUND(J26/0.984,0)</f>
        <v>0</v>
      </c>
      <c r="J26" s="41" t="n">
        <v>0</v>
      </c>
      <c r="K26" s="39" t="n">
        <f aca="false">E26+G26+I26</f>
        <v>1065</v>
      </c>
      <c r="L26" s="39" t="n">
        <f aca="false">F26+H26+J26</f>
        <v>1025</v>
      </c>
      <c r="M26" s="42" t="n">
        <v>1191</v>
      </c>
      <c r="N26" s="15"/>
      <c r="O26" s="43" t="n">
        <f aca="false">ROUND(P26/0.9737,0)</f>
        <v>93</v>
      </c>
      <c r="P26" s="44" t="n">
        <v>91</v>
      </c>
      <c r="Q26" s="44" t="n">
        <f aca="false">ROUND(R26/0.99,0)</f>
        <v>172</v>
      </c>
      <c r="R26" s="44" t="n">
        <v>170</v>
      </c>
      <c r="S26" s="44" t="n">
        <f aca="false">P26+R26</f>
        <v>261</v>
      </c>
      <c r="T26" s="46" t="n">
        <v>262</v>
      </c>
      <c r="U26" s="15"/>
      <c r="V26" s="47" t="n">
        <f aca="false">ROUND(W26/0.983,0)</f>
        <v>427</v>
      </c>
      <c r="W26" s="48" t="n">
        <f aca="false">ROUND(X26/0.99,0)</f>
        <v>420</v>
      </c>
      <c r="X26" s="48" t="n">
        <f aca="false">ROUND(Y26/0.9809,0)</f>
        <v>416</v>
      </c>
      <c r="Y26" s="49" t="n">
        <v>408</v>
      </c>
      <c r="Z26" s="48" t="n">
        <f aca="false">ROUND(AA26/0.9905,0)</f>
        <v>0</v>
      </c>
      <c r="AA26" s="50" t="n">
        <v>0</v>
      </c>
      <c r="AB26" s="48" t="n">
        <f aca="false">V26+Z26</f>
        <v>427</v>
      </c>
      <c r="AC26" s="48" t="n">
        <f aca="false">W26+AA26</f>
        <v>420</v>
      </c>
      <c r="AD26" s="48" t="n">
        <v>538</v>
      </c>
      <c r="AE26" s="48" t="n">
        <f aca="false">X26</f>
        <v>416</v>
      </c>
      <c r="AF26" s="48" t="n">
        <v>532</v>
      </c>
      <c r="AG26" s="48" t="n">
        <f aca="false">Y26</f>
        <v>408</v>
      </c>
      <c r="AH26" s="51" t="n">
        <v>532</v>
      </c>
      <c r="AI26" s="11"/>
      <c r="AJ26" s="52" t="n">
        <f aca="false">H26+R26+AA26</f>
        <v>170</v>
      </c>
      <c r="AK26" s="53" t="n">
        <v>887</v>
      </c>
    </row>
    <row r="27" customFormat="false" ht="12.75" hidden="false" customHeight="false" outlineLevel="0" collapsed="false">
      <c r="A27" s="35" t="n">
        <f aca="false">A26+1</f>
        <v>36267</v>
      </c>
      <c r="B27" s="12" t="n">
        <v>867</v>
      </c>
      <c r="C27" s="1" t="n">
        <v>1495</v>
      </c>
      <c r="D27" s="3" t="n">
        <f aca="false">F27+P27+Y27</f>
        <v>1495</v>
      </c>
      <c r="E27" s="37" t="n">
        <f aca="false">ROUND(F27/0.962,0)</f>
        <v>1065</v>
      </c>
      <c r="F27" s="85" t="n">
        <v>1025</v>
      </c>
      <c r="G27" s="39" t="n">
        <f aca="false">ROUND(H27/0.984,0)</f>
        <v>0</v>
      </c>
      <c r="H27" s="39" t="n">
        <v>0</v>
      </c>
      <c r="I27" s="41" t="n">
        <f aca="false">ROUND(J27/0.984,0)</f>
        <v>0</v>
      </c>
      <c r="J27" s="41" t="n">
        <v>0</v>
      </c>
      <c r="K27" s="39" t="n">
        <f aca="false">E27+G27+I27</f>
        <v>1065</v>
      </c>
      <c r="L27" s="39" t="n">
        <f aca="false">F27+H27+J27</f>
        <v>1025</v>
      </c>
      <c r="M27" s="42" t="n">
        <v>1191</v>
      </c>
      <c r="N27" s="15"/>
      <c r="O27" s="43" t="n">
        <f aca="false">ROUND(P27/0.9737,0)</f>
        <v>64</v>
      </c>
      <c r="P27" s="44" t="n">
        <v>62</v>
      </c>
      <c r="Q27" s="44" t="n">
        <f aca="false">ROUND(R27/0.99,0)</f>
        <v>202</v>
      </c>
      <c r="R27" s="44" t="n">
        <v>200</v>
      </c>
      <c r="S27" s="44" t="n">
        <f aca="false">P27+R27</f>
        <v>262</v>
      </c>
      <c r="T27" s="46" t="n">
        <v>262</v>
      </c>
      <c r="U27" s="15"/>
      <c r="V27" s="47" t="n">
        <f aca="false">ROUND(W27/0.983,0)</f>
        <v>427</v>
      </c>
      <c r="W27" s="48" t="n">
        <f aca="false">ROUND(X27/0.99,0)</f>
        <v>420</v>
      </c>
      <c r="X27" s="48" t="n">
        <f aca="false">ROUND(Y27/0.9809,0)</f>
        <v>416</v>
      </c>
      <c r="Y27" s="49" t="n">
        <v>408</v>
      </c>
      <c r="Z27" s="48" t="n">
        <f aca="false">ROUND(AA27/0.9905,0)</f>
        <v>0</v>
      </c>
      <c r="AA27" s="50" t="n">
        <v>0</v>
      </c>
      <c r="AB27" s="48" t="n">
        <f aca="false">V27+Z27</f>
        <v>427</v>
      </c>
      <c r="AC27" s="48" t="n">
        <f aca="false">W27+AA27</f>
        <v>420</v>
      </c>
      <c r="AD27" s="48" t="n">
        <v>538</v>
      </c>
      <c r="AE27" s="48" t="n">
        <f aca="false">X27</f>
        <v>416</v>
      </c>
      <c r="AF27" s="48" t="n">
        <v>532</v>
      </c>
      <c r="AG27" s="48" t="n">
        <f aca="false">Y27</f>
        <v>408</v>
      </c>
      <c r="AH27" s="51" t="n">
        <v>532</v>
      </c>
      <c r="AI27" s="11"/>
      <c r="AJ27" s="52" t="n">
        <f aca="false">H27+R27+AA27</f>
        <v>200</v>
      </c>
      <c r="AK27" s="53" t="n">
        <v>887</v>
      </c>
    </row>
    <row r="28" customFormat="false" ht="12.75" hidden="false" customHeight="false" outlineLevel="0" collapsed="false">
      <c r="A28" s="35" t="n">
        <f aca="false">A27+1</f>
        <v>36268</v>
      </c>
      <c r="B28" s="12" t="n">
        <v>962</v>
      </c>
      <c r="C28" s="1" t="n">
        <v>1500</v>
      </c>
      <c r="D28" s="3" t="n">
        <f aca="false">F28+P28+Y28</f>
        <v>1500</v>
      </c>
      <c r="E28" s="37" t="n">
        <f aca="false">ROUND(F28/0.962,0)</f>
        <v>1065</v>
      </c>
      <c r="F28" s="85" t="n">
        <v>1025</v>
      </c>
      <c r="G28" s="39" t="n">
        <f aca="false">ROUND(H28/0.984,0)</f>
        <v>0</v>
      </c>
      <c r="H28" s="39" t="n">
        <v>0</v>
      </c>
      <c r="I28" s="41" t="n">
        <f aca="false">ROUND(J28/0.984,0)</f>
        <v>0</v>
      </c>
      <c r="J28" s="41" t="n">
        <v>0</v>
      </c>
      <c r="K28" s="39" t="n">
        <f aca="false">E28+G28+I28</f>
        <v>1065</v>
      </c>
      <c r="L28" s="39" t="n">
        <f aca="false">F28+H28+J28</f>
        <v>1025</v>
      </c>
      <c r="M28" s="42" t="n">
        <v>1191</v>
      </c>
      <c r="N28" s="15"/>
      <c r="O28" s="43" t="n">
        <f aca="false">ROUND(P28/0.9737,0)</f>
        <v>69</v>
      </c>
      <c r="P28" s="44" t="n">
        <v>67</v>
      </c>
      <c r="Q28" s="44" t="n">
        <f aca="false">ROUND(R28/0.99,0)</f>
        <v>197</v>
      </c>
      <c r="R28" s="44" t="n">
        <v>195</v>
      </c>
      <c r="S28" s="44" t="n">
        <f aca="false">P28+R28</f>
        <v>262</v>
      </c>
      <c r="T28" s="46" t="n">
        <v>262</v>
      </c>
      <c r="U28" s="15"/>
      <c r="V28" s="47" t="n">
        <f aca="false">ROUND(W28/0.983,0)</f>
        <v>427</v>
      </c>
      <c r="W28" s="48" t="n">
        <f aca="false">ROUND(X28/0.99,0)</f>
        <v>420</v>
      </c>
      <c r="X28" s="48" t="n">
        <f aca="false">ROUND(Y28/0.9809,0)</f>
        <v>416</v>
      </c>
      <c r="Y28" s="49" t="n">
        <v>408</v>
      </c>
      <c r="Z28" s="48" t="n">
        <f aca="false">ROUND(AA28/0.9905,0)</f>
        <v>0</v>
      </c>
      <c r="AA28" s="50" t="n">
        <v>0</v>
      </c>
      <c r="AB28" s="48" t="n">
        <f aca="false">V28+Z28</f>
        <v>427</v>
      </c>
      <c r="AC28" s="48" t="n">
        <f aca="false">W28+AA28</f>
        <v>420</v>
      </c>
      <c r="AD28" s="48" t="n">
        <v>538</v>
      </c>
      <c r="AE28" s="48" t="n">
        <f aca="false">X28</f>
        <v>416</v>
      </c>
      <c r="AF28" s="48" t="n">
        <v>532</v>
      </c>
      <c r="AG28" s="48" t="n">
        <f aca="false">Y28</f>
        <v>408</v>
      </c>
      <c r="AH28" s="51" t="n">
        <v>532</v>
      </c>
      <c r="AI28" s="11"/>
      <c r="AJ28" s="52" t="n">
        <f aca="false">H28+R28+AA28</f>
        <v>195</v>
      </c>
      <c r="AK28" s="53" t="n">
        <v>887</v>
      </c>
    </row>
    <row r="29" customFormat="false" ht="12.75" hidden="false" customHeight="false" outlineLevel="0" collapsed="false">
      <c r="A29" s="35" t="n">
        <f aca="false">A28+1</f>
        <v>36269</v>
      </c>
      <c r="B29" s="12" t="n">
        <v>1025</v>
      </c>
      <c r="C29" s="1" t="n">
        <v>1472</v>
      </c>
      <c r="D29" s="3" t="n">
        <f aca="false">F29+P29+Y29</f>
        <v>1472</v>
      </c>
      <c r="E29" s="37" t="n">
        <f aca="false">ROUND(F29/0.962,0)</f>
        <v>1065</v>
      </c>
      <c r="F29" s="85" t="n">
        <v>1025</v>
      </c>
      <c r="G29" s="39" t="n">
        <f aca="false">ROUND(H29/0.984,0)</f>
        <v>0</v>
      </c>
      <c r="H29" s="39" t="n">
        <v>0</v>
      </c>
      <c r="I29" s="41" t="n">
        <f aca="false">ROUND(J29/0.984,0)</f>
        <v>0</v>
      </c>
      <c r="J29" s="41" t="n">
        <v>0</v>
      </c>
      <c r="K29" s="39" t="n">
        <f aca="false">E29+G29+I29</f>
        <v>1065</v>
      </c>
      <c r="L29" s="39" t="n">
        <f aca="false">F29+H29+J29</f>
        <v>1025</v>
      </c>
      <c r="M29" s="42" t="n">
        <v>1191</v>
      </c>
      <c r="N29" s="15"/>
      <c r="O29" s="43" t="n">
        <f aca="false">ROUND(P29/0.9737,0)</f>
        <v>40</v>
      </c>
      <c r="P29" s="44" t="n">
        <v>39</v>
      </c>
      <c r="Q29" s="44" t="n">
        <f aca="false">ROUND(R29/0.99,0)</f>
        <v>225</v>
      </c>
      <c r="R29" s="44" t="n">
        <v>223</v>
      </c>
      <c r="S29" s="44" t="n">
        <f aca="false">P29+R29</f>
        <v>262</v>
      </c>
      <c r="T29" s="46" t="n">
        <v>262</v>
      </c>
      <c r="U29" s="15"/>
      <c r="V29" s="47" t="n">
        <f aca="false">ROUND(W29/0.983,0)</f>
        <v>427</v>
      </c>
      <c r="W29" s="48" t="n">
        <f aca="false">ROUND(X29/0.99,0)</f>
        <v>420</v>
      </c>
      <c r="X29" s="48" t="n">
        <f aca="false">ROUND(Y29/0.9809,0)</f>
        <v>416</v>
      </c>
      <c r="Y29" s="49" t="n">
        <v>408</v>
      </c>
      <c r="Z29" s="48" t="n">
        <f aca="false">ROUND(AA29/0.9905,0)</f>
        <v>0</v>
      </c>
      <c r="AA29" s="50" t="n">
        <v>0</v>
      </c>
      <c r="AB29" s="48" t="n">
        <f aca="false">V29+Z29</f>
        <v>427</v>
      </c>
      <c r="AC29" s="48" t="n">
        <f aca="false">W29+AA29</f>
        <v>420</v>
      </c>
      <c r="AD29" s="48" t="n">
        <v>538</v>
      </c>
      <c r="AE29" s="48" t="n">
        <f aca="false">X29</f>
        <v>416</v>
      </c>
      <c r="AF29" s="48" t="n">
        <v>532</v>
      </c>
      <c r="AG29" s="48" t="n">
        <f aca="false">Y29</f>
        <v>408</v>
      </c>
      <c r="AH29" s="51" t="n">
        <v>532</v>
      </c>
      <c r="AI29" s="11"/>
      <c r="AJ29" s="52" t="n">
        <f aca="false">H29+R29+AA29</f>
        <v>223</v>
      </c>
      <c r="AK29" s="53" t="n">
        <v>887</v>
      </c>
    </row>
    <row r="30" customFormat="false" ht="12.75" hidden="false" customHeight="false" outlineLevel="0" collapsed="false">
      <c r="A30" s="35" t="n">
        <f aca="false">A29+1</f>
        <v>36270</v>
      </c>
      <c r="B30" s="12" t="n">
        <v>1025</v>
      </c>
      <c r="C30" s="1" t="n">
        <v>1308</v>
      </c>
      <c r="D30" s="3" t="n">
        <f aca="false">F30+P30+Y30</f>
        <v>1308</v>
      </c>
      <c r="E30" s="37" t="n">
        <f aca="false">ROUND(F30/0.962,0)</f>
        <v>1065</v>
      </c>
      <c r="F30" s="85" t="n">
        <v>1025</v>
      </c>
      <c r="G30" s="39" t="n">
        <f aca="false">ROUND(H30/0.984,0)</f>
        <v>0</v>
      </c>
      <c r="H30" s="39" t="n">
        <v>0</v>
      </c>
      <c r="I30" s="41" t="n">
        <f aca="false">ROUND(J30/0.984,0)</f>
        <v>0</v>
      </c>
      <c r="J30" s="41" t="n">
        <v>0</v>
      </c>
      <c r="K30" s="39" t="n">
        <f aca="false">E30+G30+I30</f>
        <v>1065</v>
      </c>
      <c r="L30" s="39" t="n">
        <f aca="false">F30+H30+J30</f>
        <v>1025</v>
      </c>
      <c r="M30" s="42" t="n">
        <v>1191</v>
      </c>
      <c r="N30" s="15"/>
      <c r="O30" s="43" t="n">
        <f aca="false">ROUND(P30/0.9737,0)</f>
        <v>0</v>
      </c>
      <c r="P30" s="44" t="n">
        <v>0</v>
      </c>
      <c r="Q30" s="44" t="n">
        <f aca="false">ROUND(R30/0.99,0)</f>
        <v>265</v>
      </c>
      <c r="R30" s="44" t="n">
        <v>262</v>
      </c>
      <c r="S30" s="44" t="n">
        <f aca="false">P30+R30</f>
        <v>262</v>
      </c>
      <c r="T30" s="46" t="n">
        <v>262</v>
      </c>
      <c r="U30" s="15"/>
      <c r="V30" s="47" t="n">
        <f aca="false">ROUND(W30/0.983,0)</f>
        <v>297</v>
      </c>
      <c r="W30" s="48" t="n">
        <f aca="false">ROUND(X30/0.99,0)</f>
        <v>292</v>
      </c>
      <c r="X30" s="48" t="n">
        <f aca="false">ROUND(Y30/0.9809,0)</f>
        <v>289</v>
      </c>
      <c r="Y30" s="49" t="n">
        <v>283</v>
      </c>
      <c r="Z30" s="48" t="n">
        <f aca="false">ROUND(AA30/0.9905,0)</f>
        <v>131</v>
      </c>
      <c r="AA30" s="50" t="n">
        <v>130</v>
      </c>
      <c r="AB30" s="48" t="n">
        <f aca="false">V30+Z30</f>
        <v>428</v>
      </c>
      <c r="AC30" s="48" t="n">
        <f aca="false">W30+AA30</f>
        <v>422</v>
      </c>
      <c r="AD30" s="48" t="n">
        <v>538</v>
      </c>
      <c r="AE30" s="48" t="n">
        <f aca="false">X30</f>
        <v>289</v>
      </c>
      <c r="AF30" s="48" t="n">
        <v>532</v>
      </c>
      <c r="AG30" s="48" t="n">
        <f aca="false">Y30</f>
        <v>283</v>
      </c>
      <c r="AH30" s="51" t="n">
        <v>532</v>
      </c>
      <c r="AI30" s="11"/>
      <c r="AJ30" s="52" t="n">
        <f aca="false">H30+R30+AA30</f>
        <v>392</v>
      </c>
      <c r="AK30" s="53" t="n">
        <v>887</v>
      </c>
    </row>
    <row r="31" customFormat="false" ht="12.75" hidden="false" customHeight="false" outlineLevel="0" collapsed="false">
      <c r="A31" s="35" t="n">
        <f aca="false">A30+1</f>
        <v>36271</v>
      </c>
      <c r="B31" s="12" t="n">
        <v>1025</v>
      </c>
      <c r="C31" s="1" t="n">
        <v>1252</v>
      </c>
      <c r="D31" s="3" t="n">
        <f aca="false">F31+P31+Y31</f>
        <v>1252</v>
      </c>
      <c r="E31" s="37" t="n">
        <f aca="false">ROUND(F31/0.962,0)</f>
        <v>1065</v>
      </c>
      <c r="F31" s="85" t="n">
        <v>1025</v>
      </c>
      <c r="G31" s="39" t="n">
        <f aca="false">ROUND(H31/0.984,0)</f>
        <v>0</v>
      </c>
      <c r="H31" s="39" t="n">
        <v>0</v>
      </c>
      <c r="I31" s="41" t="n">
        <f aca="false">ROUND(J31/0.984,0)</f>
        <v>0</v>
      </c>
      <c r="J31" s="41" t="n">
        <v>0</v>
      </c>
      <c r="K31" s="39" t="n">
        <f aca="false">E31+G31+I31</f>
        <v>1065</v>
      </c>
      <c r="L31" s="39" t="n">
        <f aca="false">F31+H31+J31</f>
        <v>1025</v>
      </c>
      <c r="M31" s="42" t="n">
        <v>1191</v>
      </c>
      <c r="N31" s="15"/>
      <c r="O31" s="43" t="n">
        <f aca="false">ROUND(P31/0.9737,0)</f>
        <v>0</v>
      </c>
      <c r="P31" s="44" t="n">
        <v>0</v>
      </c>
      <c r="Q31" s="44" t="n">
        <f aca="false">ROUND(R31/0.99,0)</f>
        <v>265</v>
      </c>
      <c r="R31" s="44" t="n">
        <v>262</v>
      </c>
      <c r="S31" s="44" t="n">
        <f aca="false">P31+R31</f>
        <v>262</v>
      </c>
      <c r="T31" s="46" t="n">
        <v>262</v>
      </c>
      <c r="U31" s="15"/>
      <c r="V31" s="47" t="n">
        <f aca="false">ROUND(W31/0.983,0)</f>
        <v>237</v>
      </c>
      <c r="W31" s="48" t="n">
        <f aca="false">ROUND(X31/0.99,0)</f>
        <v>233</v>
      </c>
      <c r="X31" s="48" t="n">
        <f aca="false">ROUND(Y31/0.9809,0)</f>
        <v>231</v>
      </c>
      <c r="Y31" s="49" t="n">
        <v>227</v>
      </c>
      <c r="Z31" s="48" t="n">
        <f aca="false">ROUND(AA31/0.9905,0)</f>
        <v>190</v>
      </c>
      <c r="AA31" s="50" t="n">
        <v>188</v>
      </c>
      <c r="AB31" s="48" t="n">
        <f aca="false">V31+Z31</f>
        <v>427</v>
      </c>
      <c r="AC31" s="48" t="n">
        <f aca="false">W31+AA31</f>
        <v>421</v>
      </c>
      <c r="AD31" s="48" t="n">
        <v>538</v>
      </c>
      <c r="AE31" s="48" t="n">
        <f aca="false">X31</f>
        <v>231</v>
      </c>
      <c r="AF31" s="48" t="n">
        <v>532</v>
      </c>
      <c r="AG31" s="48" t="n">
        <f aca="false">Y31</f>
        <v>227</v>
      </c>
      <c r="AH31" s="51" t="n">
        <v>532</v>
      </c>
      <c r="AI31" s="11"/>
      <c r="AJ31" s="52" t="n">
        <f aca="false">H31+R31+AA31</f>
        <v>450</v>
      </c>
      <c r="AK31" s="53" t="n">
        <v>887</v>
      </c>
    </row>
    <row r="32" customFormat="false" ht="12.75" hidden="false" customHeight="false" outlineLevel="0" collapsed="false">
      <c r="A32" s="35" t="n">
        <f aca="false">A31+1</f>
        <v>36272</v>
      </c>
      <c r="B32" s="12" t="n">
        <v>1025</v>
      </c>
      <c r="C32" s="1" t="n">
        <v>1208</v>
      </c>
      <c r="D32" s="3" t="n">
        <f aca="false">F32+P32+Y32</f>
        <v>1208</v>
      </c>
      <c r="E32" s="37" t="n">
        <f aca="false">ROUND(F32/0.962,0)</f>
        <v>1065</v>
      </c>
      <c r="F32" s="85" t="n">
        <v>1025</v>
      </c>
      <c r="G32" s="39" t="n">
        <f aca="false">ROUND(H32/0.984,0)</f>
        <v>0</v>
      </c>
      <c r="H32" s="39" t="n">
        <v>0</v>
      </c>
      <c r="I32" s="41" t="n">
        <f aca="false">ROUND(J32/0.984,0)</f>
        <v>0</v>
      </c>
      <c r="J32" s="41" t="n">
        <v>0</v>
      </c>
      <c r="K32" s="39" t="n">
        <f aca="false">E32+G32+I32</f>
        <v>1065</v>
      </c>
      <c r="L32" s="39" t="n">
        <f aca="false">F32+H32+J32</f>
        <v>1025</v>
      </c>
      <c r="M32" s="42" t="n">
        <v>1191</v>
      </c>
      <c r="N32" s="15"/>
      <c r="O32" s="43" t="n">
        <f aca="false">ROUND(P32/0.9737,0)</f>
        <v>0</v>
      </c>
      <c r="P32" s="44" t="n">
        <v>0</v>
      </c>
      <c r="Q32" s="44" t="n">
        <f aca="false">ROUND(R32/0.99,0)</f>
        <v>265</v>
      </c>
      <c r="R32" s="44" t="n">
        <v>262</v>
      </c>
      <c r="S32" s="44" t="n">
        <f aca="false">P32+R32</f>
        <v>262</v>
      </c>
      <c r="T32" s="46" t="n">
        <v>262</v>
      </c>
      <c r="U32" s="15"/>
      <c r="V32" s="47" t="n">
        <f aca="false">ROUND(W32/0.983,0)</f>
        <v>192</v>
      </c>
      <c r="W32" s="48" t="n">
        <f aca="false">ROUND(X32/0.99,0)</f>
        <v>189</v>
      </c>
      <c r="X32" s="48" t="n">
        <f aca="false">ROUND(Y32/0.9809,0)</f>
        <v>187</v>
      </c>
      <c r="Y32" s="49" t="n">
        <v>183</v>
      </c>
      <c r="Z32" s="48" t="n">
        <f aca="false">ROUND(AA32/0.9905,0)</f>
        <v>235</v>
      </c>
      <c r="AA32" s="50" t="n">
        <v>233</v>
      </c>
      <c r="AB32" s="48" t="n">
        <f aca="false">V32+Z32</f>
        <v>427</v>
      </c>
      <c r="AC32" s="48" t="n">
        <f aca="false">W32+AA32</f>
        <v>422</v>
      </c>
      <c r="AD32" s="48" t="n">
        <v>538</v>
      </c>
      <c r="AE32" s="48" t="n">
        <f aca="false">X32</f>
        <v>187</v>
      </c>
      <c r="AF32" s="48" t="n">
        <v>532</v>
      </c>
      <c r="AG32" s="48" t="n">
        <f aca="false">Y32</f>
        <v>183</v>
      </c>
      <c r="AH32" s="51" t="n">
        <v>532</v>
      </c>
      <c r="AI32" s="11"/>
      <c r="AJ32" s="52" t="n">
        <f aca="false">H32+R32+AA32</f>
        <v>495</v>
      </c>
      <c r="AK32" s="53" t="n">
        <v>887</v>
      </c>
    </row>
    <row r="33" customFormat="false" ht="12.75" hidden="false" customHeight="false" outlineLevel="0" collapsed="false">
      <c r="A33" s="35" t="n">
        <f aca="false">A32+1</f>
        <v>36273</v>
      </c>
      <c r="B33" s="12" t="n">
        <v>934</v>
      </c>
      <c r="C33" s="1" t="n">
        <v>1261</v>
      </c>
      <c r="D33" s="3" t="n">
        <f aca="false">F33+P33+Y33</f>
        <v>1261</v>
      </c>
      <c r="E33" s="37" t="n">
        <f aca="false">ROUND(F33/0.962,0)</f>
        <v>1065</v>
      </c>
      <c r="F33" s="85" t="n">
        <v>1025</v>
      </c>
      <c r="G33" s="39" t="n">
        <f aca="false">ROUND(H33/0.984,0)</f>
        <v>0</v>
      </c>
      <c r="H33" s="39" t="n">
        <v>0</v>
      </c>
      <c r="I33" s="41" t="n">
        <f aca="false">ROUND(J33/0.984,0)</f>
        <v>0</v>
      </c>
      <c r="J33" s="41" t="n">
        <v>0</v>
      </c>
      <c r="K33" s="39" t="n">
        <f aca="false">E33+G33+I33</f>
        <v>1065</v>
      </c>
      <c r="L33" s="39" t="n">
        <f aca="false">F33+H33+J33</f>
        <v>1025</v>
      </c>
      <c r="M33" s="42" t="n">
        <v>1191</v>
      </c>
      <c r="N33" s="15"/>
      <c r="O33" s="43" t="n">
        <f aca="false">ROUND(P33/0.9737,0)</f>
        <v>0</v>
      </c>
      <c r="P33" s="44" t="n">
        <v>0</v>
      </c>
      <c r="Q33" s="44" t="n">
        <f aca="false">ROUND(R33/0.99,0)</f>
        <v>265</v>
      </c>
      <c r="R33" s="44" t="n">
        <v>262</v>
      </c>
      <c r="S33" s="44" t="n">
        <f aca="false">P33+R33</f>
        <v>262</v>
      </c>
      <c r="T33" s="46" t="n">
        <v>262</v>
      </c>
      <c r="U33" s="15"/>
      <c r="V33" s="47" t="n">
        <f aca="false">ROUND(W33/0.983,0)</f>
        <v>247</v>
      </c>
      <c r="W33" s="48" t="n">
        <f aca="false">ROUND(X33/0.99,0)</f>
        <v>243</v>
      </c>
      <c r="X33" s="48" t="n">
        <f aca="false">ROUND(Y33/0.9809,0)</f>
        <v>241</v>
      </c>
      <c r="Y33" s="49" t="n">
        <v>236</v>
      </c>
      <c r="Z33" s="48" t="n">
        <f aca="false">ROUND(AA33/0.9905,0)</f>
        <v>180</v>
      </c>
      <c r="AA33" s="50" t="n">
        <v>178</v>
      </c>
      <c r="AB33" s="48" t="n">
        <f aca="false">V33+Z33</f>
        <v>427</v>
      </c>
      <c r="AC33" s="48" t="n">
        <f aca="false">W33+AA33</f>
        <v>421</v>
      </c>
      <c r="AD33" s="48" t="n">
        <v>538</v>
      </c>
      <c r="AE33" s="48" t="n">
        <f aca="false">X33</f>
        <v>241</v>
      </c>
      <c r="AF33" s="48" t="n">
        <v>532</v>
      </c>
      <c r="AG33" s="48" t="n">
        <f aca="false">Y33</f>
        <v>236</v>
      </c>
      <c r="AH33" s="51" t="n">
        <v>532</v>
      </c>
      <c r="AI33" s="11"/>
      <c r="AJ33" s="52" t="n">
        <f aca="false">H33+R33+AA33</f>
        <v>440</v>
      </c>
      <c r="AK33" s="53" t="n">
        <v>887</v>
      </c>
    </row>
    <row r="34" customFormat="false" ht="12.75" hidden="false" customHeight="false" outlineLevel="0" collapsed="false">
      <c r="A34" s="35" t="n">
        <f aca="false">A33+1</f>
        <v>36274</v>
      </c>
      <c r="B34" s="12" t="n">
        <v>867</v>
      </c>
      <c r="C34" s="1" t="n">
        <v>1178</v>
      </c>
      <c r="D34" s="3" t="n">
        <f aca="false">F34+P34+Y34</f>
        <v>1178</v>
      </c>
      <c r="E34" s="37" t="n">
        <f aca="false">ROUND(F34/0.962,0)</f>
        <v>1065</v>
      </c>
      <c r="F34" s="85" t="n">
        <v>1025</v>
      </c>
      <c r="G34" s="39" t="n">
        <f aca="false">ROUND(H34/0.984,0)</f>
        <v>0</v>
      </c>
      <c r="H34" s="39" t="n">
        <v>0</v>
      </c>
      <c r="I34" s="41" t="n">
        <f aca="false">ROUND(J34/0.984,0)</f>
        <v>0</v>
      </c>
      <c r="J34" s="41" t="n">
        <v>0</v>
      </c>
      <c r="K34" s="39" t="n">
        <f aca="false">E34+G34+I34</f>
        <v>1065</v>
      </c>
      <c r="L34" s="39" t="n">
        <f aca="false">F34+H34+J34</f>
        <v>1025</v>
      </c>
      <c r="M34" s="42" t="n">
        <v>1191</v>
      </c>
      <c r="N34" s="15"/>
      <c r="O34" s="43" t="n">
        <f aca="false">ROUND(P34/0.9737,0)</f>
        <v>0</v>
      </c>
      <c r="P34" s="44" t="n">
        <v>0</v>
      </c>
      <c r="Q34" s="44" t="n">
        <f aca="false">ROUND(R34/0.99,0)</f>
        <v>265</v>
      </c>
      <c r="R34" s="44" t="n">
        <v>262</v>
      </c>
      <c r="S34" s="44" t="n">
        <f aca="false">P34+R34</f>
        <v>262</v>
      </c>
      <c r="T34" s="46" t="n">
        <v>262</v>
      </c>
      <c r="U34" s="15"/>
      <c r="V34" s="47" t="n">
        <f aca="false">ROUND(W34/0.983,0)</f>
        <v>161</v>
      </c>
      <c r="W34" s="48" t="n">
        <f aca="false">ROUND(X34/0.99,0)</f>
        <v>158</v>
      </c>
      <c r="X34" s="48" t="n">
        <f aca="false">ROUND(Y34/0.9809,0)</f>
        <v>156</v>
      </c>
      <c r="Y34" s="49" t="n">
        <v>153</v>
      </c>
      <c r="Z34" s="48" t="n">
        <f aca="false">ROUND(AA34/0.9905,0)</f>
        <v>266</v>
      </c>
      <c r="AA34" s="50" t="n">
        <v>263</v>
      </c>
      <c r="AB34" s="48" t="n">
        <f aca="false">V34+Z34</f>
        <v>427</v>
      </c>
      <c r="AC34" s="48" t="n">
        <f aca="false">W34+AA34</f>
        <v>421</v>
      </c>
      <c r="AD34" s="48" t="n">
        <v>538</v>
      </c>
      <c r="AE34" s="48" t="n">
        <f aca="false">X34</f>
        <v>156</v>
      </c>
      <c r="AF34" s="48" t="n">
        <v>532</v>
      </c>
      <c r="AG34" s="48" t="n">
        <f aca="false">Y34</f>
        <v>153</v>
      </c>
      <c r="AH34" s="51" t="n">
        <v>532</v>
      </c>
      <c r="AI34" s="11"/>
      <c r="AJ34" s="52" t="n">
        <f aca="false">H34+R34+AA34</f>
        <v>525</v>
      </c>
      <c r="AK34" s="53" t="n">
        <v>887</v>
      </c>
    </row>
    <row r="35" customFormat="false" ht="12.75" hidden="false" customHeight="false" outlineLevel="0" collapsed="false">
      <c r="A35" s="35" t="n">
        <f aca="false">A34+1</f>
        <v>36275</v>
      </c>
      <c r="B35" s="12" t="n">
        <v>962</v>
      </c>
      <c r="C35" s="1" t="n">
        <v>1004</v>
      </c>
      <c r="D35" s="3" t="n">
        <f aca="false">F35+P35+Y35</f>
        <v>1004</v>
      </c>
      <c r="E35" s="37" t="n">
        <f aca="false">ROUND(F35/0.962,0)</f>
        <v>1044</v>
      </c>
      <c r="F35" s="85" t="n">
        <v>1004</v>
      </c>
      <c r="G35" s="39" t="n">
        <f aca="false">ROUND(H35/0.984,0)</f>
        <v>21</v>
      </c>
      <c r="H35" s="39" t="n">
        <v>21</v>
      </c>
      <c r="I35" s="41" t="n">
        <f aca="false">ROUND(J35/0.984,0)</f>
        <v>0</v>
      </c>
      <c r="J35" s="41" t="n">
        <v>0</v>
      </c>
      <c r="K35" s="39" t="n">
        <f aca="false">E35+G35+I35</f>
        <v>1065</v>
      </c>
      <c r="L35" s="39" t="n">
        <f aca="false">F35+H35+J35</f>
        <v>1025</v>
      </c>
      <c r="M35" s="42" t="n">
        <v>1191</v>
      </c>
      <c r="N35" s="15"/>
      <c r="O35" s="43" t="n">
        <f aca="false">ROUND(P35/0.9737,0)</f>
        <v>0</v>
      </c>
      <c r="P35" s="44" t="n">
        <v>0</v>
      </c>
      <c r="Q35" s="44" t="n">
        <f aca="false">ROUND(R35/0.99,0)</f>
        <v>265</v>
      </c>
      <c r="R35" s="44" t="n">
        <v>262</v>
      </c>
      <c r="S35" s="44" t="n">
        <f aca="false">P35+R35</f>
        <v>262</v>
      </c>
      <c r="T35" s="46" t="n">
        <v>262</v>
      </c>
      <c r="U35" s="15"/>
      <c r="V35" s="47" t="n">
        <f aca="false">ROUND(W35/0.983,0)</f>
        <v>0</v>
      </c>
      <c r="W35" s="48" t="n">
        <f aca="false">ROUND(X35/0.99,0)</f>
        <v>0</v>
      </c>
      <c r="X35" s="48" t="n">
        <f aca="false">ROUND(Y35/0.9809,0)</f>
        <v>0</v>
      </c>
      <c r="Y35" s="49" t="n">
        <v>0</v>
      </c>
      <c r="Z35" s="48" t="n">
        <f aca="false">ROUND(AA35/0.9905,0)</f>
        <v>427</v>
      </c>
      <c r="AA35" s="50" t="n">
        <v>423</v>
      </c>
      <c r="AB35" s="48" t="n">
        <f aca="false">V35+Z35</f>
        <v>427</v>
      </c>
      <c r="AC35" s="48" t="n">
        <f aca="false">W35+AA35</f>
        <v>423</v>
      </c>
      <c r="AD35" s="48" t="n">
        <v>538</v>
      </c>
      <c r="AE35" s="48" t="n">
        <f aca="false">X35</f>
        <v>0</v>
      </c>
      <c r="AF35" s="48" t="n">
        <v>532</v>
      </c>
      <c r="AG35" s="48" t="n">
        <f aca="false">Y35</f>
        <v>0</v>
      </c>
      <c r="AH35" s="51" t="n">
        <v>532</v>
      </c>
      <c r="AI35" s="11"/>
      <c r="AJ35" s="52" t="n">
        <f aca="false">H35+R35+AA35</f>
        <v>706</v>
      </c>
      <c r="AK35" s="53" t="n">
        <v>887</v>
      </c>
    </row>
    <row r="36" customFormat="false" ht="12.75" hidden="false" customHeight="false" outlineLevel="0" collapsed="false">
      <c r="A36" s="35" t="n">
        <f aca="false">A35+1</f>
        <v>36276</v>
      </c>
      <c r="B36" s="12" t="n">
        <v>1025</v>
      </c>
      <c r="C36" s="1" t="n">
        <v>1042</v>
      </c>
      <c r="D36" s="3" t="n">
        <f aca="false">F36+P36+Y36</f>
        <v>1042</v>
      </c>
      <c r="E36" s="37" t="n">
        <f aca="false">ROUND(F36/0.962,0)</f>
        <v>1065</v>
      </c>
      <c r="F36" s="85" t="n">
        <v>1025</v>
      </c>
      <c r="G36" s="39" t="n">
        <f aca="false">ROUND(H36/0.984,0)</f>
        <v>0</v>
      </c>
      <c r="H36" s="39" t="n">
        <v>0</v>
      </c>
      <c r="I36" s="41" t="n">
        <f aca="false">ROUND(J36/0.984,0)</f>
        <v>0</v>
      </c>
      <c r="J36" s="41" t="n">
        <v>0</v>
      </c>
      <c r="K36" s="39" t="n">
        <f aca="false">E36+G36+I36</f>
        <v>1065</v>
      </c>
      <c r="L36" s="39" t="n">
        <f aca="false">F36+H36+J36</f>
        <v>1025</v>
      </c>
      <c r="M36" s="42" t="n">
        <v>1191</v>
      </c>
      <c r="N36" s="15"/>
      <c r="O36" s="43" t="n">
        <f aca="false">ROUND(P36/0.9737,0)</f>
        <v>0</v>
      </c>
      <c r="P36" s="44" t="n">
        <v>0</v>
      </c>
      <c r="Q36" s="44" t="n">
        <f aca="false">ROUND(R36/0.99,0)</f>
        <v>265</v>
      </c>
      <c r="R36" s="44" t="n">
        <v>262</v>
      </c>
      <c r="S36" s="44" t="n">
        <f aca="false">P36+R36</f>
        <v>262</v>
      </c>
      <c r="T36" s="46" t="n">
        <v>262</v>
      </c>
      <c r="U36" s="15"/>
      <c r="V36" s="47" t="n">
        <f aca="false">ROUND(W36/0.983,0)</f>
        <v>17</v>
      </c>
      <c r="W36" s="48" t="n">
        <f aca="false">ROUND(X36/0.99,0)</f>
        <v>17</v>
      </c>
      <c r="X36" s="48" t="n">
        <f aca="false">ROUND(Y36/0.9809,0)</f>
        <v>17</v>
      </c>
      <c r="Y36" s="49" t="n">
        <v>17</v>
      </c>
      <c r="Z36" s="48" t="n">
        <f aca="false">ROUND(AA36/0.9905,0)</f>
        <v>410</v>
      </c>
      <c r="AA36" s="50" t="n">
        <v>406</v>
      </c>
      <c r="AB36" s="48" t="n">
        <f aca="false">V36+Z36</f>
        <v>427</v>
      </c>
      <c r="AC36" s="48" t="n">
        <f aca="false">W36+AA36</f>
        <v>423</v>
      </c>
      <c r="AD36" s="48" t="n">
        <v>538</v>
      </c>
      <c r="AE36" s="48" t="n">
        <f aca="false">X36</f>
        <v>17</v>
      </c>
      <c r="AF36" s="48" t="n">
        <v>532</v>
      </c>
      <c r="AG36" s="48" t="n">
        <f aca="false">Y36</f>
        <v>17</v>
      </c>
      <c r="AH36" s="51" t="n">
        <v>532</v>
      </c>
      <c r="AI36" s="11"/>
      <c r="AJ36" s="52" t="n">
        <f aca="false">H36+R36+AA36</f>
        <v>668</v>
      </c>
      <c r="AK36" s="53" t="n">
        <v>887</v>
      </c>
    </row>
    <row r="37" customFormat="false" ht="12.75" hidden="false" customHeight="false" outlineLevel="0" collapsed="false">
      <c r="A37" s="35" t="n">
        <f aca="false">A36+1</f>
        <v>36277</v>
      </c>
      <c r="B37" s="12" t="n">
        <v>1025</v>
      </c>
      <c r="C37" s="1" t="n">
        <v>1189</v>
      </c>
      <c r="D37" s="3" t="n">
        <f aca="false">F37+P37+Y37</f>
        <v>1189</v>
      </c>
      <c r="E37" s="37" t="n">
        <f aca="false">ROUND(F37/0.962,0)</f>
        <v>1065</v>
      </c>
      <c r="F37" s="85" t="n">
        <v>1025</v>
      </c>
      <c r="G37" s="39" t="n">
        <f aca="false">ROUND(H37/0.984,0)</f>
        <v>0</v>
      </c>
      <c r="H37" s="39" t="n">
        <v>0</v>
      </c>
      <c r="I37" s="41" t="n">
        <f aca="false">ROUND(J37/0.984,0)</f>
        <v>0</v>
      </c>
      <c r="J37" s="41" t="n">
        <v>0</v>
      </c>
      <c r="K37" s="39" t="n">
        <f aca="false">E37+G37+I37</f>
        <v>1065</v>
      </c>
      <c r="L37" s="39" t="n">
        <f aca="false">F37+H37+J37</f>
        <v>1025</v>
      </c>
      <c r="M37" s="42" t="n">
        <v>1191</v>
      </c>
      <c r="N37" s="15"/>
      <c r="O37" s="43" t="n">
        <f aca="false">ROUND(P37/0.9737,0)</f>
        <v>0</v>
      </c>
      <c r="P37" s="44" t="n">
        <v>0</v>
      </c>
      <c r="Q37" s="44" t="n">
        <f aca="false">ROUND(R37/0.99,0)</f>
        <v>265</v>
      </c>
      <c r="R37" s="44" t="n">
        <v>262</v>
      </c>
      <c r="S37" s="44" t="n">
        <f aca="false">P37+R37</f>
        <v>262</v>
      </c>
      <c r="T37" s="46" t="n">
        <v>262</v>
      </c>
      <c r="U37" s="15"/>
      <c r="V37" s="47" t="n">
        <f aca="false">ROUND(W37/0.983,0)</f>
        <v>172</v>
      </c>
      <c r="W37" s="48" t="n">
        <f aca="false">ROUND(X37/0.99,0)</f>
        <v>169</v>
      </c>
      <c r="X37" s="48" t="n">
        <f aca="false">ROUND(Y37/0.9809,0)</f>
        <v>167</v>
      </c>
      <c r="Y37" s="49" t="n">
        <v>164</v>
      </c>
      <c r="Z37" s="48" t="n">
        <f aca="false">ROUND(AA37/0.9905,0)</f>
        <v>255</v>
      </c>
      <c r="AA37" s="50" t="n">
        <v>253</v>
      </c>
      <c r="AB37" s="48" t="n">
        <f aca="false">V37+Z37</f>
        <v>427</v>
      </c>
      <c r="AC37" s="48" t="n">
        <f aca="false">W37+AA37</f>
        <v>422</v>
      </c>
      <c r="AD37" s="48" t="n">
        <v>538</v>
      </c>
      <c r="AE37" s="48" t="n">
        <f aca="false">X37</f>
        <v>167</v>
      </c>
      <c r="AF37" s="48" t="n">
        <v>532</v>
      </c>
      <c r="AG37" s="48" t="n">
        <f aca="false">Y37</f>
        <v>164</v>
      </c>
      <c r="AH37" s="51" t="n">
        <v>532</v>
      </c>
      <c r="AI37" s="11"/>
      <c r="AJ37" s="52" t="n">
        <f aca="false">H37+R37+AA37</f>
        <v>515</v>
      </c>
      <c r="AK37" s="53" t="n">
        <v>887</v>
      </c>
    </row>
    <row r="38" customFormat="false" ht="12.75" hidden="false" customHeight="false" outlineLevel="0" collapsed="false">
      <c r="A38" s="35" t="n">
        <f aca="false">A37+1</f>
        <v>36278</v>
      </c>
      <c r="B38" s="12" t="n">
        <v>1025</v>
      </c>
      <c r="C38" s="1" t="n">
        <v>1181</v>
      </c>
      <c r="D38" s="3" t="n">
        <f aca="false">F38+P38+Y38</f>
        <v>1181</v>
      </c>
      <c r="E38" s="37" t="n">
        <f aca="false">ROUND(F38/0.962,0)</f>
        <v>1065</v>
      </c>
      <c r="F38" s="85" t="n">
        <v>1025</v>
      </c>
      <c r="G38" s="39" t="n">
        <f aca="false">ROUND(H38/0.984,0)</f>
        <v>0</v>
      </c>
      <c r="H38" s="39" t="n">
        <v>0</v>
      </c>
      <c r="I38" s="41" t="n">
        <f aca="false">ROUND(J38/0.984,0)</f>
        <v>0</v>
      </c>
      <c r="J38" s="41" t="n">
        <v>0</v>
      </c>
      <c r="K38" s="39" t="n">
        <f aca="false">E38+G38+I38</f>
        <v>1065</v>
      </c>
      <c r="L38" s="39" t="n">
        <f aca="false">F38+H38+J38</f>
        <v>1025</v>
      </c>
      <c r="M38" s="42" t="n">
        <v>1191</v>
      </c>
      <c r="N38" s="15"/>
      <c r="O38" s="43" t="n">
        <f aca="false">ROUND(P38/0.9737,0)</f>
        <v>0</v>
      </c>
      <c r="P38" s="44" t="n">
        <v>0</v>
      </c>
      <c r="Q38" s="44" t="n">
        <f aca="false">ROUND(R38/0.99,0)</f>
        <v>265</v>
      </c>
      <c r="R38" s="44" t="n">
        <v>262</v>
      </c>
      <c r="S38" s="44" t="n">
        <f aca="false">P38+R38</f>
        <v>262</v>
      </c>
      <c r="T38" s="46" t="n">
        <v>262</v>
      </c>
      <c r="U38" s="15"/>
      <c r="V38" s="47" t="n">
        <f aca="false">ROUND(W38/0.983,0)</f>
        <v>164</v>
      </c>
      <c r="W38" s="48" t="n">
        <f aca="false">ROUND(X38/0.99,0)</f>
        <v>161</v>
      </c>
      <c r="X38" s="48" t="n">
        <f aca="false">ROUND(Y38/0.9809,0)</f>
        <v>159</v>
      </c>
      <c r="Y38" s="49" t="n">
        <v>156</v>
      </c>
      <c r="Z38" s="48" t="n">
        <f aca="false">ROUND(AA38/0.9905,0)</f>
        <v>264</v>
      </c>
      <c r="AA38" s="50" t="n">
        <v>261</v>
      </c>
      <c r="AB38" s="48" t="n">
        <f aca="false">V38+Z38</f>
        <v>428</v>
      </c>
      <c r="AC38" s="48" t="n">
        <f aca="false">W38+AA38</f>
        <v>422</v>
      </c>
      <c r="AD38" s="48" t="n">
        <v>538</v>
      </c>
      <c r="AE38" s="48" t="n">
        <f aca="false">X38</f>
        <v>159</v>
      </c>
      <c r="AF38" s="48" t="n">
        <v>532</v>
      </c>
      <c r="AG38" s="48" t="n">
        <f aca="false">Y38</f>
        <v>156</v>
      </c>
      <c r="AH38" s="51" t="n">
        <v>532</v>
      </c>
      <c r="AI38" s="11"/>
      <c r="AJ38" s="52" t="n">
        <f aca="false">H38+R38+AA38</f>
        <v>523</v>
      </c>
      <c r="AK38" s="53" t="n">
        <v>887</v>
      </c>
    </row>
    <row r="39" customFormat="false" ht="12.75" hidden="false" customHeight="false" outlineLevel="0" collapsed="false">
      <c r="A39" s="35" t="n">
        <f aca="false">A38+1</f>
        <v>36279</v>
      </c>
      <c r="B39" s="12" t="n">
        <v>1025</v>
      </c>
      <c r="C39" s="1" t="n">
        <v>1129</v>
      </c>
      <c r="D39" s="3" t="n">
        <f aca="false">F39+P39+Y39</f>
        <v>1129</v>
      </c>
      <c r="E39" s="37" t="n">
        <f aca="false">ROUND(F39/0.962,0)</f>
        <v>1065</v>
      </c>
      <c r="F39" s="85" t="n">
        <v>1025</v>
      </c>
      <c r="G39" s="39" t="n">
        <f aca="false">ROUND(H39/0.984,0)</f>
        <v>0</v>
      </c>
      <c r="H39" s="39" t="n">
        <v>0</v>
      </c>
      <c r="I39" s="41" t="n">
        <f aca="false">ROUND(J39/0.984,0)</f>
        <v>0</v>
      </c>
      <c r="J39" s="41" t="n">
        <v>0</v>
      </c>
      <c r="K39" s="39" t="n">
        <f aca="false">E39+G39+I39</f>
        <v>1065</v>
      </c>
      <c r="L39" s="39" t="n">
        <f aca="false">F39+H39+J39</f>
        <v>1025</v>
      </c>
      <c r="M39" s="42" t="n">
        <v>1191</v>
      </c>
      <c r="N39" s="15"/>
      <c r="O39" s="43" t="n">
        <f aca="false">ROUND(P39/0.9737,0)</f>
        <v>0</v>
      </c>
      <c r="P39" s="44" t="n">
        <v>0</v>
      </c>
      <c r="Q39" s="44" t="n">
        <f aca="false">ROUND(R39/0.99,0)</f>
        <v>265</v>
      </c>
      <c r="R39" s="44" t="n">
        <v>262</v>
      </c>
      <c r="S39" s="44" t="n">
        <f aca="false">P39+R39</f>
        <v>262</v>
      </c>
      <c r="T39" s="46" t="n">
        <v>262</v>
      </c>
      <c r="U39" s="15"/>
      <c r="V39" s="47" t="n">
        <f aca="false">ROUND(W39/0.983,0)</f>
        <v>109</v>
      </c>
      <c r="W39" s="48" t="n">
        <f aca="false">ROUND(X39/0.99,0)</f>
        <v>107</v>
      </c>
      <c r="X39" s="48" t="n">
        <f aca="false">ROUND(Y39/0.9809,0)</f>
        <v>106</v>
      </c>
      <c r="Y39" s="49" t="n">
        <v>104</v>
      </c>
      <c r="Z39" s="48" t="n">
        <f aca="false">ROUND(AA39/0.9905,0)</f>
        <v>318</v>
      </c>
      <c r="AA39" s="50" t="n">
        <v>315</v>
      </c>
      <c r="AB39" s="48" t="n">
        <f aca="false">V39+Z39</f>
        <v>427</v>
      </c>
      <c r="AC39" s="48" t="n">
        <f aca="false">W39+AA39</f>
        <v>422</v>
      </c>
      <c r="AD39" s="48" t="n">
        <v>538</v>
      </c>
      <c r="AE39" s="48" t="n">
        <f aca="false">X39</f>
        <v>106</v>
      </c>
      <c r="AF39" s="48" t="n">
        <v>532</v>
      </c>
      <c r="AG39" s="48" t="n">
        <f aca="false">Y39</f>
        <v>104</v>
      </c>
      <c r="AH39" s="51" t="n">
        <v>532</v>
      </c>
      <c r="AI39" s="11"/>
      <c r="AJ39" s="52" t="n">
        <f aca="false">H39+R39+AA39</f>
        <v>577</v>
      </c>
      <c r="AK39" s="53" t="n">
        <v>887</v>
      </c>
    </row>
    <row r="40" customFormat="false" ht="12.75" hidden="false" customHeight="false" outlineLevel="0" collapsed="false">
      <c r="A40" s="35" t="n">
        <f aca="false">A39+1</f>
        <v>36280</v>
      </c>
      <c r="B40" s="12" t="n">
        <v>934</v>
      </c>
      <c r="C40" s="86" t="n">
        <v>909</v>
      </c>
      <c r="D40" s="3" t="n">
        <f aca="false">F40+P40+Y40</f>
        <v>909</v>
      </c>
      <c r="E40" s="37" t="n">
        <f aca="false">ROUND(F40/0.962,0)</f>
        <v>945</v>
      </c>
      <c r="F40" s="85" t="n">
        <v>909</v>
      </c>
      <c r="G40" s="39" t="n">
        <f aca="false">ROUND(H40/0.984,0)</f>
        <v>121</v>
      </c>
      <c r="H40" s="39" t="n">
        <v>119</v>
      </c>
      <c r="I40" s="41" t="n">
        <f aca="false">ROUND(J40/0.984,0)</f>
        <v>0</v>
      </c>
      <c r="J40" s="41" t="n">
        <v>0</v>
      </c>
      <c r="K40" s="39" t="n">
        <f aca="false">E40+G40+I40</f>
        <v>1066</v>
      </c>
      <c r="L40" s="39" t="n">
        <f aca="false">F40+H40+J40</f>
        <v>1028</v>
      </c>
      <c r="M40" s="42" t="n">
        <v>1191</v>
      </c>
      <c r="N40" s="15"/>
      <c r="O40" s="43" t="n">
        <f aca="false">ROUND(P40/0.9737,0)</f>
        <v>0</v>
      </c>
      <c r="P40" s="44" t="n">
        <v>0</v>
      </c>
      <c r="Q40" s="44" t="n">
        <f aca="false">ROUND(R40/0.99,0)</f>
        <v>265</v>
      </c>
      <c r="R40" s="44" t="n">
        <v>262</v>
      </c>
      <c r="S40" s="44" t="n">
        <f aca="false">P40+R40</f>
        <v>262</v>
      </c>
      <c r="T40" s="46" t="n">
        <v>262</v>
      </c>
      <c r="U40" s="15"/>
      <c r="V40" s="47" t="n">
        <f aca="false">ROUND(W40/0.983,0)</f>
        <v>0</v>
      </c>
      <c r="W40" s="48" t="n">
        <f aca="false">ROUND(X40/0.99,0)</f>
        <v>0</v>
      </c>
      <c r="X40" s="48" t="n">
        <f aca="false">ROUND(Y40/0.9809,0)</f>
        <v>0</v>
      </c>
      <c r="Y40" s="49" t="n">
        <v>0</v>
      </c>
      <c r="Z40" s="48" t="n">
        <f aca="false">ROUND(AA40/0.9905,0)</f>
        <v>427</v>
      </c>
      <c r="AA40" s="50" t="n">
        <v>423</v>
      </c>
      <c r="AB40" s="48" t="n">
        <f aca="false">V40+Z40</f>
        <v>427</v>
      </c>
      <c r="AC40" s="48" t="n">
        <f aca="false">W40+AA40</f>
        <v>423</v>
      </c>
      <c r="AD40" s="48" t="n">
        <v>538</v>
      </c>
      <c r="AE40" s="48" t="n">
        <f aca="false">X40</f>
        <v>0</v>
      </c>
      <c r="AF40" s="48" t="n">
        <v>532</v>
      </c>
      <c r="AG40" s="48" t="n">
        <f aca="false">Y40</f>
        <v>0</v>
      </c>
      <c r="AH40" s="51" t="n">
        <v>532</v>
      </c>
      <c r="AI40" s="11"/>
      <c r="AJ40" s="52" t="n">
        <f aca="false">H40+R40+AA40</f>
        <v>804</v>
      </c>
      <c r="AK40" s="53" t="n">
        <v>887</v>
      </c>
    </row>
    <row r="41" customFormat="false" ht="12.75" hidden="false" customHeight="false" outlineLevel="0" collapsed="false">
      <c r="A41" s="15"/>
      <c r="B41" s="12" t="n">
        <v>0</v>
      </c>
      <c r="D41" s="3" t="n">
        <f aca="false">F41+P41+Y41</f>
        <v>0</v>
      </c>
      <c r="E41" s="37" t="n">
        <f aca="false">ROUND(F41/0.962,0)</f>
        <v>0</v>
      </c>
      <c r="F41" s="85" t="n">
        <v>0</v>
      </c>
      <c r="G41" s="39" t="n">
        <f aca="false">ROUND(H41/0.984,0)</f>
        <v>0</v>
      </c>
      <c r="H41" s="39" t="n">
        <v>0</v>
      </c>
      <c r="I41" s="41" t="n">
        <f aca="false">ROUND(J41/0.984,0)</f>
        <v>0</v>
      </c>
      <c r="J41" s="41" t="n">
        <v>0</v>
      </c>
      <c r="K41" s="39" t="n">
        <f aca="false">E41+G41+I41</f>
        <v>0</v>
      </c>
      <c r="L41" s="39" t="n">
        <f aca="false">F41+H41+J41</f>
        <v>0</v>
      </c>
      <c r="M41" s="42" t="n">
        <v>0</v>
      </c>
      <c r="N41" s="15"/>
      <c r="O41" s="43" t="n">
        <f aca="false">ROUND(P41/0.9737,0)</f>
        <v>0</v>
      </c>
      <c r="P41" s="44" t="n">
        <v>0</v>
      </c>
      <c r="Q41" s="44" t="n">
        <f aca="false">ROUND(R41/0.99,0)</f>
        <v>0</v>
      </c>
      <c r="R41" s="44" t="n">
        <v>0</v>
      </c>
      <c r="S41" s="44" t="n">
        <f aca="false">P41+R41</f>
        <v>0</v>
      </c>
      <c r="T41" s="46" t="n">
        <v>0</v>
      </c>
      <c r="U41" s="15"/>
      <c r="V41" s="47" t="n">
        <f aca="false">ROUND(W41/0.983,0)</f>
        <v>0</v>
      </c>
      <c r="W41" s="48" t="n">
        <f aca="false">ROUND(X41/0.99,0)</f>
        <v>0</v>
      </c>
      <c r="X41" s="48" t="n">
        <f aca="false">ROUND(Y41/0.9809,0)</f>
        <v>0</v>
      </c>
      <c r="Y41" s="49" t="n">
        <v>0</v>
      </c>
      <c r="Z41" s="48" t="n">
        <f aca="false">ROUND(AA41/0.9905,0)</f>
        <v>0</v>
      </c>
      <c r="AA41" s="50" t="n">
        <v>0</v>
      </c>
      <c r="AB41" s="48" t="n">
        <f aca="false">V41+Z41</f>
        <v>0</v>
      </c>
      <c r="AC41" s="48" t="n">
        <f aca="false">W41+AA41</f>
        <v>0</v>
      </c>
      <c r="AD41" s="48" t="n">
        <v>0</v>
      </c>
      <c r="AE41" s="48" t="n">
        <f aca="false">X41</f>
        <v>0</v>
      </c>
      <c r="AF41" s="48" t="n">
        <v>0</v>
      </c>
      <c r="AG41" s="48" t="n">
        <f aca="false">Y41</f>
        <v>0</v>
      </c>
      <c r="AH41" s="51" t="n">
        <v>0</v>
      </c>
      <c r="AI41" s="11"/>
      <c r="AJ41" s="52" t="n">
        <f aca="false">H41+R41+AA41</f>
        <v>0</v>
      </c>
      <c r="AK41" s="53" t="n">
        <v>0</v>
      </c>
    </row>
    <row r="42" customFormat="false" ht="12.75" hidden="false" customHeight="false" outlineLevel="0" collapsed="false">
      <c r="A42" s="11"/>
      <c r="B42" s="12"/>
      <c r="E42" s="12"/>
      <c r="M42" s="14"/>
      <c r="N42" s="15"/>
      <c r="O42" s="12"/>
      <c r="T42" s="14"/>
      <c r="U42" s="15"/>
      <c r="V42" s="12"/>
      <c r="AH42" s="14"/>
      <c r="AI42" s="11"/>
      <c r="AJ42" s="17"/>
      <c r="AK42" s="14"/>
    </row>
    <row r="43" customFormat="false" ht="12.75" hidden="false" customHeight="false" outlineLevel="0" collapsed="false">
      <c r="A43" s="56" t="s">
        <v>10</v>
      </c>
      <c r="B43" s="57" t="n">
        <f aca="false">SUM(B11:B42)</f>
        <v>29200</v>
      </c>
      <c r="C43" s="58" t="n">
        <f aca="false">SUM(C11:C42)</f>
        <v>32703</v>
      </c>
      <c r="D43" s="59" t="n">
        <f aca="false">SUM(D11:D42)</f>
        <v>32703</v>
      </c>
      <c r="E43" s="57"/>
      <c r="F43" s="58" t="n">
        <f aca="false">SUM(F11:F42)</f>
        <v>28527</v>
      </c>
      <c r="G43" s="58"/>
      <c r="H43" s="58" t="n">
        <f aca="false">SUM(H11:H42)</f>
        <v>1305</v>
      </c>
      <c r="I43" s="58"/>
      <c r="J43" s="58" t="n">
        <f aca="false">SUM(J11:J42)</f>
        <v>967</v>
      </c>
      <c r="K43" s="58" t="n">
        <f aca="false">SUM(K11:K42)</f>
        <v>31951</v>
      </c>
      <c r="L43" s="58" t="n">
        <f aca="false">SUM(L11:L42)</f>
        <v>30799</v>
      </c>
      <c r="M43" s="59" t="n">
        <f aca="false">SUM(M11:M42)</f>
        <v>35730</v>
      </c>
      <c r="N43" s="61"/>
      <c r="O43" s="57"/>
      <c r="P43" s="58" t="n">
        <f aca="false">SUM(P11:P42)</f>
        <v>259</v>
      </c>
      <c r="Q43" s="58"/>
      <c r="R43" s="58" t="n">
        <f aca="false">SUM(R11:R42)</f>
        <v>7360</v>
      </c>
      <c r="S43" s="58" t="n">
        <f aca="false">SUM(S11:S42)</f>
        <v>7619</v>
      </c>
      <c r="T43" s="59" t="n">
        <f aca="false">SUM(T11:T42)</f>
        <v>7860</v>
      </c>
      <c r="U43" s="61"/>
      <c r="V43" s="57" t="n">
        <f aca="false">SUM(V11:V42)</f>
        <v>4102</v>
      </c>
      <c r="W43" s="58" t="n">
        <f aca="false">SUM(W11:W42)</f>
        <v>4034</v>
      </c>
      <c r="X43" s="58" t="n">
        <f aca="false">SUM(X11:X42)</f>
        <v>3994</v>
      </c>
      <c r="Y43" s="58" t="n">
        <f aca="false">SUM(Y11:Y42)</f>
        <v>3917</v>
      </c>
      <c r="Z43" s="58"/>
      <c r="AA43" s="58" t="n">
        <f aca="false">SUM(AA11:AA42)</f>
        <v>8632</v>
      </c>
      <c r="AB43" s="58" t="n">
        <f aca="false">SUM(AB11:AB42)</f>
        <v>12818</v>
      </c>
      <c r="AC43" s="58" t="n">
        <f aca="false">SUM(AC11:AC42)</f>
        <v>12666</v>
      </c>
      <c r="AD43" s="58" t="n">
        <f aca="false">SUM(AD11:AD42)</f>
        <v>16140</v>
      </c>
      <c r="AE43" s="58" t="n">
        <f aca="false">SUM(AE11:AE42)</f>
        <v>3994</v>
      </c>
      <c r="AF43" s="58" t="n">
        <f aca="false">SUM(AF11:AF42)</f>
        <v>15960</v>
      </c>
      <c r="AG43" s="58" t="n">
        <f aca="false">SUM(AG11:AG41)</f>
        <v>3917</v>
      </c>
      <c r="AH43" s="59" t="n">
        <f aca="false">SUM(AH11:AH41)</f>
        <v>15960</v>
      </c>
      <c r="AI43" s="56"/>
      <c r="AJ43" s="62" t="n">
        <f aca="false">SUM(AJ11:AJ42)</f>
        <v>17297</v>
      </c>
      <c r="AK43" s="59" t="n">
        <f aca="false">SUM(AK11:AK42)</f>
        <v>26610</v>
      </c>
    </row>
    <row r="44" customFormat="false" ht="12.75" hidden="false" customHeight="false" outlineLevel="0" collapsed="false">
      <c r="G44" s="16" t="s">
        <v>33</v>
      </c>
      <c r="H44" s="63" t="n">
        <f aca="false">H43*0.9787</f>
        <v>1277.2035</v>
      </c>
      <c r="Q44" s="16" t="s">
        <v>33</v>
      </c>
      <c r="R44" s="63" t="n">
        <f aca="false">R43*0.9787</f>
        <v>7203.232</v>
      </c>
      <c r="Z44" s="16" t="s">
        <v>33</v>
      </c>
      <c r="AA44" s="63" t="n">
        <f aca="false">AA43*0.9787</f>
        <v>8448.1384</v>
      </c>
    </row>
    <row r="45" customFormat="false" ht="13.5" hidden="false" customHeight="false" outlineLevel="0" collapsed="false"/>
    <row r="46" customFormat="false" ht="13.5" hidden="false" customHeight="false" outlineLevel="0" collapsed="false">
      <c r="C46" s="65" t="s">
        <v>34</v>
      </c>
      <c r="D46" s="66"/>
      <c r="E46" s="66"/>
      <c r="F46" s="67" t="n">
        <v>36251</v>
      </c>
      <c r="G46" s="68" t="n">
        <v>36280</v>
      </c>
    </row>
    <row r="47" customFormat="false" ht="12.75" hidden="false" customHeight="false" outlineLevel="0" collapsed="false">
      <c r="C47" s="69"/>
      <c r="G47" s="70"/>
    </row>
    <row r="48" customFormat="false" ht="12.75" hidden="false" customHeight="false" outlineLevel="0" collapsed="false">
      <c r="C48" s="71"/>
      <c r="D48" s="16"/>
      <c r="E48" s="16" t="s">
        <v>35</v>
      </c>
      <c r="F48" s="63" t="n">
        <v>0</v>
      </c>
      <c r="G48" s="72" t="n">
        <f aca="false">H44</f>
        <v>1277.2035</v>
      </c>
    </row>
    <row r="49" customFormat="false" ht="12.75" hidden="false" customHeight="false" outlineLevel="0" collapsed="false">
      <c r="C49" s="69"/>
      <c r="G49" s="70"/>
    </row>
    <row r="50" customFormat="false" ht="12.75" hidden="false" customHeight="false" outlineLevel="0" collapsed="false">
      <c r="C50" s="71"/>
      <c r="D50" s="16"/>
      <c r="E50" s="16" t="s">
        <v>36</v>
      </c>
      <c r="F50" s="63" t="n">
        <v>0</v>
      </c>
      <c r="G50" s="72" t="n">
        <f aca="false">R44+AA44</f>
        <v>15651.3704</v>
      </c>
    </row>
    <row r="51" customFormat="false" ht="13.5" hidden="false" customHeight="false" outlineLevel="0" collapsed="false">
      <c r="C51" s="71"/>
      <c r="D51" s="16"/>
      <c r="E51" s="16"/>
      <c r="F51" s="63"/>
      <c r="G51" s="74"/>
    </row>
    <row r="52" customFormat="false" ht="13.5" hidden="false" customHeight="false" outlineLevel="0" collapsed="false">
      <c r="C52" s="75"/>
      <c r="D52" s="76"/>
      <c r="E52" s="77" t="s">
        <v>37</v>
      </c>
      <c r="F52" s="76"/>
      <c r="G52" s="79" t="n">
        <f aca="false">SUM(G48:G51)</f>
        <v>16928.5739</v>
      </c>
    </row>
    <row r="53" customFormat="false" ht="13.5" hidden="false" customHeight="false" outlineLevel="0" collapsed="false"/>
  </sheetData>
  <printOptions headings="false" gridLines="true" gridLinesSet="true" horizontalCentered="false" verticalCentered="false"/>
  <pageMargins left="0.5" right="0.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2" style="1" width="7.85"/>
    <col collapsed="false" customWidth="true" hidden="false" outlineLevel="0" max="6" min="6" style="1" width="8.14"/>
    <col collapsed="false" customWidth="true" hidden="false" outlineLevel="0" max="7" min="7" style="1" width="8.28"/>
    <col collapsed="false" customWidth="true" hidden="false" outlineLevel="0" max="13" min="8" style="1" width="7.85"/>
    <col collapsed="false" customWidth="true" hidden="false" outlineLevel="0" max="14" min="14" style="1" width="0.99"/>
    <col collapsed="false" customWidth="true" hidden="false" outlineLevel="0" max="20" min="15" style="1" width="7.85"/>
    <col collapsed="false" customWidth="true" hidden="false" outlineLevel="0" max="21" min="21" style="1" width="0.85"/>
    <col collapsed="false" customWidth="true" hidden="false" outlineLevel="0" max="31" min="22" style="1" width="7.85"/>
    <col collapsed="false" customWidth="true" hidden="false" outlineLevel="0" max="34" min="32" style="1" width="8.56"/>
    <col collapsed="false" customWidth="true" hidden="false" outlineLevel="0" max="35" min="35" style="0" width="1.28"/>
    <col collapsed="false" customWidth="true" hidden="false" outlineLevel="0" max="37" min="37" style="1" width="7.85"/>
  </cols>
  <sheetData>
    <row r="1" customFormat="false" ht="15.75" hidden="false" customHeight="false" outlineLevel="0" collapsed="false">
      <c r="A1" s="80" t="s">
        <v>69</v>
      </c>
    </row>
    <row r="4" customFormat="false" ht="12.75" hidden="false" customHeight="false" outlineLevel="0" collapsed="false">
      <c r="A4" s="4"/>
      <c r="B4" s="5" t="s">
        <v>1</v>
      </c>
      <c r="C4" s="6"/>
      <c r="D4" s="6"/>
      <c r="E4" s="5" t="s">
        <v>2</v>
      </c>
      <c r="F4" s="6"/>
      <c r="G4" s="6"/>
      <c r="H4" s="6"/>
      <c r="I4" s="6"/>
      <c r="J4" s="6"/>
      <c r="K4" s="6"/>
      <c r="L4" s="6"/>
      <c r="M4" s="7"/>
      <c r="N4" s="8"/>
      <c r="O4" s="5" t="s">
        <v>3</v>
      </c>
      <c r="P4" s="6"/>
      <c r="Q4" s="6"/>
      <c r="R4" s="6"/>
      <c r="S4" s="6"/>
      <c r="T4" s="7"/>
      <c r="U4" s="8"/>
      <c r="V4" s="5" t="s">
        <v>4</v>
      </c>
      <c r="W4" s="9"/>
      <c r="X4" s="9"/>
      <c r="Y4" s="6"/>
      <c r="Z4" s="6"/>
      <c r="AA4" s="6"/>
      <c r="AB4" s="6"/>
      <c r="AC4" s="6"/>
      <c r="AD4" s="6"/>
      <c r="AE4" s="6"/>
      <c r="AF4" s="6"/>
      <c r="AG4" s="6"/>
      <c r="AH4" s="7"/>
      <c r="AI4" s="4"/>
      <c r="AJ4" s="10" t="s">
        <v>5</v>
      </c>
      <c r="AK4" s="7"/>
    </row>
    <row r="5" customFormat="false" ht="12.75" hidden="false" customHeight="false" outlineLevel="0" collapsed="false">
      <c r="A5" s="11"/>
      <c r="B5" s="12"/>
      <c r="E5" s="12" t="s">
        <v>66</v>
      </c>
      <c r="M5" s="14"/>
      <c r="N5" s="15"/>
      <c r="O5" s="12" t="s">
        <v>67</v>
      </c>
      <c r="T5" s="14"/>
      <c r="U5" s="15"/>
      <c r="V5" s="12" t="s">
        <v>68</v>
      </c>
      <c r="AH5" s="14"/>
      <c r="AI5" s="11"/>
      <c r="AJ5" s="17"/>
      <c r="AK5" s="14"/>
    </row>
    <row r="6" customFormat="false" ht="12.75" hidden="false" customHeight="false" outlineLevel="0" collapsed="false">
      <c r="A6" s="11"/>
      <c r="B6" s="12"/>
      <c r="E6" s="12"/>
      <c r="M6" s="14"/>
      <c r="N6" s="15"/>
      <c r="O6" s="12"/>
      <c r="T6" s="14"/>
      <c r="U6" s="15"/>
      <c r="V6" s="12"/>
      <c r="AH6" s="14"/>
      <c r="AI6" s="11"/>
      <c r="AJ6" s="17"/>
      <c r="AK6" s="14"/>
    </row>
    <row r="7" customFormat="false" ht="12.75" hidden="false" customHeight="false" outlineLevel="0" collapsed="false">
      <c r="A7" s="20"/>
      <c r="B7" s="21"/>
      <c r="C7" s="19"/>
      <c r="D7" s="22" t="s">
        <v>10</v>
      </c>
      <c r="E7" s="12"/>
      <c r="F7" s="19"/>
      <c r="G7" s="19"/>
      <c r="H7" s="19" t="s">
        <v>11</v>
      </c>
      <c r="I7" s="19"/>
      <c r="J7" s="19" t="s">
        <v>11</v>
      </c>
      <c r="K7" s="19" t="s">
        <v>10</v>
      </c>
      <c r="L7" s="19"/>
      <c r="M7" s="23"/>
      <c r="N7" s="24"/>
      <c r="O7" s="12"/>
      <c r="P7" s="19"/>
      <c r="Q7" s="19"/>
      <c r="R7" s="19"/>
      <c r="S7" s="19"/>
      <c r="T7" s="23"/>
      <c r="U7" s="24"/>
      <c r="V7" s="12"/>
      <c r="W7" s="19" t="s">
        <v>11</v>
      </c>
      <c r="X7" s="19" t="s">
        <v>11</v>
      </c>
      <c r="Y7" s="19"/>
      <c r="Z7" s="19"/>
      <c r="AA7" s="19"/>
      <c r="AB7" s="19" t="s">
        <v>10</v>
      </c>
      <c r="AC7" s="19" t="s">
        <v>13</v>
      </c>
      <c r="AD7" s="19" t="s">
        <v>13</v>
      </c>
      <c r="AE7" s="19" t="s">
        <v>14</v>
      </c>
      <c r="AF7" s="19" t="s">
        <v>14</v>
      </c>
      <c r="AG7" s="19" t="s">
        <v>2</v>
      </c>
      <c r="AH7" s="23" t="s">
        <v>2</v>
      </c>
      <c r="AI7" s="20"/>
      <c r="AJ7" s="25"/>
      <c r="AK7" s="23"/>
    </row>
    <row r="8" customFormat="false" ht="12.75" hidden="false" customHeight="false" outlineLevel="0" collapsed="false">
      <c r="A8" s="20"/>
      <c r="B8" s="21"/>
      <c r="C8" s="19"/>
      <c r="D8" s="22" t="s">
        <v>11</v>
      </c>
      <c r="E8" s="21" t="s">
        <v>16</v>
      </c>
      <c r="F8" s="19" t="s">
        <v>11</v>
      </c>
      <c r="G8" s="19" t="s">
        <v>16</v>
      </c>
      <c r="H8" s="19" t="s">
        <v>17</v>
      </c>
      <c r="I8" s="19" t="s">
        <v>16</v>
      </c>
      <c r="J8" s="19" t="s">
        <v>18</v>
      </c>
      <c r="K8" s="19" t="s">
        <v>16</v>
      </c>
      <c r="L8" s="19" t="s">
        <v>19</v>
      </c>
      <c r="M8" s="23" t="s">
        <v>19</v>
      </c>
      <c r="N8" s="24"/>
      <c r="O8" s="21" t="s">
        <v>16</v>
      </c>
      <c r="P8" s="19" t="s">
        <v>11</v>
      </c>
      <c r="Q8" s="19" t="s">
        <v>16</v>
      </c>
      <c r="R8" s="19" t="s">
        <v>11</v>
      </c>
      <c r="S8" s="19" t="s">
        <v>19</v>
      </c>
      <c r="T8" s="23" t="s">
        <v>19</v>
      </c>
      <c r="U8" s="24"/>
      <c r="V8" s="21" t="s">
        <v>16</v>
      </c>
      <c r="W8" s="19" t="s">
        <v>20</v>
      </c>
      <c r="X8" s="19" t="s">
        <v>20</v>
      </c>
      <c r="Y8" s="19" t="s">
        <v>11</v>
      </c>
      <c r="Z8" s="19" t="s">
        <v>16</v>
      </c>
      <c r="AA8" s="19" t="s">
        <v>11</v>
      </c>
      <c r="AB8" s="19" t="s">
        <v>16</v>
      </c>
      <c r="AC8" s="19" t="s">
        <v>19</v>
      </c>
      <c r="AD8" s="19" t="s">
        <v>19</v>
      </c>
      <c r="AE8" s="19" t="s">
        <v>19</v>
      </c>
      <c r="AF8" s="19" t="s">
        <v>19</v>
      </c>
      <c r="AG8" s="19" t="s">
        <v>19</v>
      </c>
      <c r="AH8" s="19" t="s">
        <v>19</v>
      </c>
      <c r="AI8" s="20"/>
      <c r="AJ8" s="25" t="s">
        <v>21</v>
      </c>
      <c r="AK8" s="23" t="s">
        <v>21</v>
      </c>
    </row>
    <row r="9" customFormat="false" ht="12.75" hidden="false" customHeight="false" outlineLevel="0" collapsed="false">
      <c r="A9" s="26" t="s">
        <v>22</v>
      </c>
      <c r="B9" s="27" t="s">
        <v>23</v>
      </c>
      <c r="C9" s="28" t="s">
        <v>24</v>
      </c>
      <c r="D9" s="29" t="s">
        <v>17</v>
      </c>
      <c r="E9" s="27" t="s">
        <v>25</v>
      </c>
      <c r="F9" s="28" t="s">
        <v>17</v>
      </c>
      <c r="G9" s="28" t="s">
        <v>25</v>
      </c>
      <c r="H9" s="28" t="s">
        <v>26</v>
      </c>
      <c r="I9" s="28" t="s">
        <v>25</v>
      </c>
      <c r="J9" s="28" t="s">
        <v>26</v>
      </c>
      <c r="K9" s="28" t="s">
        <v>25</v>
      </c>
      <c r="L9" s="28" t="s">
        <v>28</v>
      </c>
      <c r="M9" s="30" t="s">
        <v>29</v>
      </c>
      <c r="N9" s="24"/>
      <c r="O9" s="27" t="s">
        <v>30</v>
      </c>
      <c r="P9" s="28" t="s">
        <v>17</v>
      </c>
      <c r="Q9" s="28" t="s">
        <v>30</v>
      </c>
      <c r="R9" s="28" t="s">
        <v>31</v>
      </c>
      <c r="S9" s="28" t="s">
        <v>28</v>
      </c>
      <c r="T9" s="30" t="s">
        <v>29</v>
      </c>
      <c r="U9" s="24"/>
      <c r="V9" s="27" t="s">
        <v>32</v>
      </c>
      <c r="W9" s="28" t="s">
        <v>14</v>
      </c>
      <c r="X9" s="28" t="s">
        <v>2</v>
      </c>
      <c r="Y9" s="28" t="s">
        <v>17</v>
      </c>
      <c r="Z9" s="28" t="s">
        <v>32</v>
      </c>
      <c r="AA9" s="28" t="s">
        <v>31</v>
      </c>
      <c r="AB9" s="28" t="s">
        <v>32</v>
      </c>
      <c r="AC9" s="28" t="s">
        <v>28</v>
      </c>
      <c r="AD9" s="28" t="s">
        <v>29</v>
      </c>
      <c r="AE9" s="28" t="s">
        <v>28</v>
      </c>
      <c r="AF9" s="28" t="s">
        <v>29</v>
      </c>
      <c r="AG9" s="28" t="s">
        <v>28</v>
      </c>
      <c r="AH9" s="28" t="s">
        <v>29</v>
      </c>
      <c r="AI9" s="20"/>
      <c r="AJ9" s="31" t="s">
        <v>28</v>
      </c>
      <c r="AK9" s="30" t="s">
        <v>29</v>
      </c>
    </row>
    <row r="10" customFormat="false" ht="12.75" hidden="false" customHeight="false" outlineLevel="0" collapsed="false">
      <c r="A10" s="11"/>
      <c r="B10" s="33"/>
      <c r="C10" s="6"/>
      <c r="D10" s="3"/>
      <c r="E10" s="81"/>
      <c r="F10" s="82"/>
      <c r="G10" s="82"/>
      <c r="H10" s="82"/>
      <c r="I10" s="83"/>
      <c r="J10" s="83"/>
      <c r="K10" s="82"/>
      <c r="L10" s="82"/>
      <c r="M10" s="84"/>
      <c r="N10" s="15"/>
      <c r="O10" s="43"/>
      <c r="P10" s="44"/>
      <c r="Q10" s="44"/>
      <c r="R10" s="44"/>
      <c r="S10" s="44"/>
      <c r="T10" s="46"/>
      <c r="U10" s="15"/>
      <c r="V10" s="47"/>
      <c r="W10" s="48"/>
      <c r="X10" s="48"/>
      <c r="Y10" s="49"/>
      <c r="Z10" s="48"/>
      <c r="AA10" s="50"/>
      <c r="AB10" s="48"/>
      <c r="AC10" s="48"/>
      <c r="AD10" s="48"/>
      <c r="AE10" s="48"/>
      <c r="AF10" s="48"/>
      <c r="AG10" s="48"/>
      <c r="AH10" s="51"/>
      <c r="AI10" s="11"/>
      <c r="AJ10" s="17"/>
      <c r="AK10" s="14"/>
    </row>
    <row r="11" customFormat="false" ht="12.75" hidden="false" customHeight="false" outlineLevel="0" collapsed="false">
      <c r="A11" s="35" t="n">
        <v>36281</v>
      </c>
      <c r="B11" s="12" t="n">
        <v>751</v>
      </c>
      <c r="C11" s="36" t="n">
        <v>751</v>
      </c>
      <c r="D11" s="3" t="n">
        <f aca="false">F11+P11+Y11</f>
        <v>751</v>
      </c>
      <c r="E11" s="37" t="n">
        <f aca="false">ROUND(F11/0.962,0)</f>
        <v>781</v>
      </c>
      <c r="F11" s="85" t="n">
        <v>751</v>
      </c>
      <c r="G11" s="39" t="n">
        <f aca="false">ROUND(H11/0.984,0)</f>
        <v>720</v>
      </c>
      <c r="H11" s="39" t="n">
        <v>708</v>
      </c>
      <c r="I11" s="41" t="n">
        <f aca="false">ROUND(J11/0.984,0)</f>
        <v>0</v>
      </c>
      <c r="J11" s="41" t="n">
        <v>0</v>
      </c>
      <c r="K11" s="39" t="n">
        <f aca="false">E11+G11+I11</f>
        <v>1501</v>
      </c>
      <c r="L11" s="39" t="n">
        <f aca="false">F11+H11+J11</f>
        <v>1459</v>
      </c>
      <c r="M11" s="42" t="n">
        <v>1467</v>
      </c>
      <c r="N11" s="15"/>
      <c r="O11" s="43" t="n">
        <f aca="false">ROUND(P11/0.9737,0)</f>
        <v>0</v>
      </c>
      <c r="P11" s="44" t="n">
        <v>0</v>
      </c>
      <c r="Q11" s="44" t="n">
        <f aca="false">ROUND(R11/0.99,0)</f>
        <v>260</v>
      </c>
      <c r="R11" s="44" t="n">
        <v>257</v>
      </c>
      <c r="S11" s="44" t="n">
        <f aca="false">P11+R11</f>
        <v>257</v>
      </c>
      <c r="T11" s="46" t="n">
        <v>323</v>
      </c>
      <c r="U11" s="15"/>
      <c r="V11" s="47" t="n">
        <f aca="false">ROUND(W11/0.983,0)</f>
        <v>0</v>
      </c>
      <c r="W11" s="48" t="n">
        <f aca="false">ROUND(X11/0.99,0)</f>
        <v>0</v>
      </c>
      <c r="X11" s="48" t="n">
        <f aca="false">ROUND(Y11/0.9809,0)</f>
        <v>0</v>
      </c>
      <c r="Y11" s="49" t="n">
        <v>0</v>
      </c>
      <c r="Z11" s="48" t="n">
        <f aca="false">ROUND(AA11/0.9905,0)</f>
        <v>0</v>
      </c>
      <c r="AA11" s="50" t="n">
        <v>0</v>
      </c>
      <c r="AB11" s="48" t="n">
        <f aca="false">V11+Z11</f>
        <v>0</v>
      </c>
      <c r="AC11" s="48" t="n">
        <f aca="false">W11+AA11</f>
        <v>0</v>
      </c>
      <c r="AD11" s="48" t="n">
        <v>662</v>
      </c>
      <c r="AE11" s="48" t="n">
        <f aca="false">X11</f>
        <v>0</v>
      </c>
      <c r="AF11" s="48" t="n">
        <v>655</v>
      </c>
      <c r="AG11" s="48" t="n">
        <f aca="false">Y11</f>
        <v>0</v>
      </c>
      <c r="AH11" s="51" t="n">
        <v>655</v>
      </c>
      <c r="AI11" s="11"/>
      <c r="AJ11" s="52" t="n">
        <f aca="false">H11+R11+AA11</f>
        <v>965</v>
      </c>
      <c r="AK11" s="53" t="n">
        <v>1092</v>
      </c>
    </row>
    <row r="12" customFormat="false" ht="12.75" hidden="false" customHeight="false" outlineLevel="0" collapsed="false">
      <c r="A12" s="35" t="n">
        <f aca="false">A11+1</f>
        <v>36282</v>
      </c>
      <c r="B12" s="12" t="n">
        <v>743</v>
      </c>
      <c r="C12" s="36" t="n">
        <v>709</v>
      </c>
      <c r="D12" s="3" t="n">
        <f aca="false">F12+P12+Y12</f>
        <v>709</v>
      </c>
      <c r="E12" s="37" t="n">
        <f aca="false">ROUND(F12/0.962,0)</f>
        <v>737</v>
      </c>
      <c r="F12" s="85" t="n">
        <v>709</v>
      </c>
      <c r="G12" s="39" t="n">
        <f aca="false">ROUND(H12/0.984,0)</f>
        <v>763</v>
      </c>
      <c r="H12" s="39" t="n">
        <v>751</v>
      </c>
      <c r="I12" s="41" t="n">
        <f aca="false">ROUND(J12/0.984,0)</f>
        <v>0</v>
      </c>
      <c r="J12" s="41" t="n">
        <v>0</v>
      </c>
      <c r="K12" s="39" t="n">
        <f aca="false">E12+G12+I12</f>
        <v>1500</v>
      </c>
      <c r="L12" s="39" t="n">
        <f aca="false">F12+H12+J12</f>
        <v>1460</v>
      </c>
      <c r="M12" s="42" t="n">
        <v>1467</v>
      </c>
      <c r="N12" s="15"/>
      <c r="O12" s="43" t="n">
        <f aca="false">ROUND(P12/0.9737,0)</f>
        <v>0</v>
      </c>
      <c r="P12" s="44" t="n">
        <v>0</v>
      </c>
      <c r="Q12" s="44" t="n">
        <f aca="false">ROUND(R12/0.99,0)</f>
        <v>260</v>
      </c>
      <c r="R12" s="44" t="n">
        <v>257</v>
      </c>
      <c r="S12" s="44" t="n">
        <f aca="false">P12+R12</f>
        <v>257</v>
      </c>
      <c r="T12" s="46" t="n">
        <v>323</v>
      </c>
      <c r="U12" s="15"/>
      <c r="V12" s="47" t="n">
        <f aca="false">ROUND(W12/0.983,0)</f>
        <v>0</v>
      </c>
      <c r="W12" s="48" t="n">
        <f aca="false">ROUND(X12/0.99,0)</f>
        <v>0</v>
      </c>
      <c r="X12" s="48" t="n">
        <f aca="false">ROUND(Y12/0.9809,0)</f>
        <v>0</v>
      </c>
      <c r="Y12" s="49" t="n">
        <v>0</v>
      </c>
      <c r="Z12" s="48" t="n">
        <f aca="false">ROUND(AA12/0.9905,0)</f>
        <v>0</v>
      </c>
      <c r="AA12" s="50" t="n">
        <v>0</v>
      </c>
      <c r="AB12" s="48" t="n">
        <f aca="false">V12+Z12</f>
        <v>0</v>
      </c>
      <c r="AC12" s="48" t="n">
        <f aca="false">W12+AA12</f>
        <v>0</v>
      </c>
      <c r="AD12" s="48" t="n">
        <v>662</v>
      </c>
      <c r="AE12" s="48" t="n">
        <f aca="false">X12</f>
        <v>0</v>
      </c>
      <c r="AF12" s="48" t="n">
        <v>655</v>
      </c>
      <c r="AG12" s="48" t="n">
        <f aca="false">Y12</f>
        <v>0</v>
      </c>
      <c r="AH12" s="51" t="n">
        <v>655</v>
      </c>
      <c r="AI12" s="11"/>
      <c r="AJ12" s="52" t="n">
        <f aca="false">H12+R12+AA12</f>
        <v>1008</v>
      </c>
      <c r="AK12" s="53" t="n">
        <v>1092</v>
      </c>
    </row>
    <row r="13" customFormat="false" ht="12.75" hidden="false" customHeight="false" outlineLevel="0" collapsed="false">
      <c r="A13" s="35" t="n">
        <f aca="false">A12+1</f>
        <v>36283</v>
      </c>
      <c r="B13" s="12" t="n">
        <v>797</v>
      </c>
      <c r="C13" s="36" t="n">
        <v>637</v>
      </c>
      <c r="D13" s="3" t="n">
        <f aca="false">F13+P13+Y13</f>
        <v>637</v>
      </c>
      <c r="E13" s="37" t="n">
        <f aca="false">ROUND(F13/0.962,0)</f>
        <v>662</v>
      </c>
      <c r="F13" s="85" t="n">
        <v>637</v>
      </c>
      <c r="G13" s="39" t="n">
        <f aca="false">ROUND(H13/0.984,0)</f>
        <v>838</v>
      </c>
      <c r="H13" s="39" t="n">
        <v>825</v>
      </c>
      <c r="I13" s="41" t="n">
        <f aca="false">ROUND(J13/0.984,0)</f>
        <v>0</v>
      </c>
      <c r="J13" s="41" t="n">
        <v>0</v>
      </c>
      <c r="K13" s="39" t="n">
        <f aca="false">E13+G13+I13</f>
        <v>1500</v>
      </c>
      <c r="L13" s="39" t="n">
        <f aca="false">F13+H13+J13</f>
        <v>1462</v>
      </c>
      <c r="M13" s="42" t="n">
        <v>1467</v>
      </c>
      <c r="N13" s="15"/>
      <c r="O13" s="43" t="n">
        <f aca="false">ROUND(P13/0.9737,0)</f>
        <v>0</v>
      </c>
      <c r="P13" s="44" t="n">
        <v>0</v>
      </c>
      <c r="Q13" s="44" t="n">
        <f aca="false">ROUND(R13/0.99,0)</f>
        <v>260</v>
      </c>
      <c r="R13" s="44" t="n">
        <v>257</v>
      </c>
      <c r="S13" s="44" t="n">
        <f aca="false">P13+R13</f>
        <v>257</v>
      </c>
      <c r="T13" s="46" t="n">
        <v>323</v>
      </c>
      <c r="U13" s="15"/>
      <c r="V13" s="47" t="n">
        <f aca="false">ROUND(W13/0.983,0)</f>
        <v>0</v>
      </c>
      <c r="W13" s="48" t="n">
        <f aca="false">ROUND(X13/0.99,0)</f>
        <v>0</v>
      </c>
      <c r="X13" s="48" t="n">
        <f aca="false">ROUND(Y13/0.9809,0)</f>
        <v>0</v>
      </c>
      <c r="Y13" s="49" t="n">
        <v>0</v>
      </c>
      <c r="Z13" s="48" t="n">
        <f aca="false">ROUND(AA13/0.9905,0)</f>
        <v>0</v>
      </c>
      <c r="AA13" s="50" t="n">
        <v>0</v>
      </c>
      <c r="AB13" s="48" t="n">
        <f aca="false">V13+Z13</f>
        <v>0</v>
      </c>
      <c r="AC13" s="48" t="n">
        <f aca="false">W13+AA13</f>
        <v>0</v>
      </c>
      <c r="AD13" s="48" t="n">
        <v>662</v>
      </c>
      <c r="AE13" s="48" t="n">
        <f aca="false">X13</f>
        <v>0</v>
      </c>
      <c r="AF13" s="48" t="n">
        <v>655</v>
      </c>
      <c r="AG13" s="48" t="n">
        <f aca="false">Y13</f>
        <v>0</v>
      </c>
      <c r="AH13" s="51" t="n">
        <v>655</v>
      </c>
      <c r="AI13" s="11"/>
      <c r="AJ13" s="52" t="n">
        <f aca="false">H13+R13+AA13</f>
        <v>1082</v>
      </c>
      <c r="AK13" s="53" t="n">
        <v>1092</v>
      </c>
    </row>
    <row r="14" customFormat="false" ht="12.75" hidden="false" customHeight="false" outlineLevel="0" collapsed="false">
      <c r="A14" s="35" t="n">
        <f aca="false">A13+1</f>
        <v>36284</v>
      </c>
      <c r="B14" s="12" t="n">
        <v>798</v>
      </c>
      <c r="C14" s="36" t="n">
        <v>595</v>
      </c>
      <c r="D14" s="3" t="n">
        <f aca="false">F14+P14+Y14</f>
        <v>595</v>
      </c>
      <c r="E14" s="37" t="n">
        <f aca="false">ROUND(F14/0.962,0)</f>
        <v>619</v>
      </c>
      <c r="F14" s="85" t="n">
        <v>595</v>
      </c>
      <c r="G14" s="39" t="n">
        <f aca="false">ROUND(H14/0.984,0)</f>
        <v>849</v>
      </c>
      <c r="H14" s="39" t="n">
        <v>835</v>
      </c>
      <c r="I14" s="41" t="n">
        <f aca="false">ROUND(J14/0.984,0)</f>
        <v>32</v>
      </c>
      <c r="J14" s="41" t="n">
        <v>31</v>
      </c>
      <c r="K14" s="39" t="n">
        <f aca="false">E14+G14+I14</f>
        <v>1500</v>
      </c>
      <c r="L14" s="39" t="n">
        <f aca="false">F14+H14+J14</f>
        <v>1461</v>
      </c>
      <c r="M14" s="42" t="n">
        <v>1467</v>
      </c>
      <c r="N14" s="15"/>
      <c r="O14" s="43" t="n">
        <f aca="false">ROUND(P14/0.9737,0)</f>
        <v>0</v>
      </c>
      <c r="P14" s="44" t="n">
        <v>0</v>
      </c>
      <c r="Q14" s="44" t="n">
        <f aca="false">ROUND(R14/0.99,0)</f>
        <v>260</v>
      </c>
      <c r="R14" s="44" t="n">
        <v>257</v>
      </c>
      <c r="S14" s="44" t="n">
        <f aca="false">P14+R14</f>
        <v>257</v>
      </c>
      <c r="T14" s="46" t="n">
        <v>323</v>
      </c>
      <c r="U14" s="15"/>
      <c r="V14" s="47" t="n">
        <f aca="false">ROUND(W14/0.983,0)</f>
        <v>0</v>
      </c>
      <c r="W14" s="48" t="n">
        <f aca="false">ROUND(X14/0.99,0)</f>
        <v>0</v>
      </c>
      <c r="X14" s="48" t="n">
        <f aca="false">ROUND(Y14/0.9809,0)</f>
        <v>0</v>
      </c>
      <c r="Y14" s="49" t="n">
        <v>0</v>
      </c>
      <c r="Z14" s="48" t="n">
        <f aca="false">ROUND(AA14/0.9905,0)</f>
        <v>0</v>
      </c>
      <c r="AA14" s="50" t="n">
        <v>0</v>
      </c>
      <c r="AB14" s="48" t="n">
        <f aca="false">V14+Z14</f>
        <v>0</v>
      </c>
      <c r="AC14" s="48" t="n">
        <f aca="false">W14+AA14</f>
        <v>0</v>
      </c>
      <c r="AD14" s="48" t="n">
        <v>662</v>
      </c>
      <c r="AE14" s="48" t="n">
        <f aca="false">X14</f>
        <v>0</v>
      </c>
      <c r="AF14" s="48" t="n">
        <v>655</v>
      </c>
      <c r="AG14" s="48" t="n">
        <f aca="false">Y14</f>
        <v>0</v>
      </c>
      <c r="AH14" s="51" t="n">
        <v>655</v>
      </c>
      <c r="AI14" s="11"/>
      <c r="AJ14" s="52" t="n">
        <f aca="false">H14+R14+AA14</f>
        <v>1092</v>
      </c>
      <c r="AK14" s="53" t="n">
        <v>1092</v>
      </c>
    </row>
    <row r="15" customFormat="false" ht="12.75" hidden="false" customHeight="false" outlineLevel="0" collapsed="false">
      <c r="A15" s="35" t="n">
        <f aca="false">A14+1</f>
        <v>36285</v>
      </c>
      <c r="B15" s="12" t="n">
        <v>798</v>
      </c>
      <c r="C15" s="36" t="n">
        <v>595</v>
      </c>
      <c r="D15" s="3" t="n">
        <f aca="false">F15+P15+Y15</f>
        <v>595</v>
      </c>
      <c r="E15" s="37" t="n">
        <f aca="false">ROUND(F15/0.962,0)</f>
        <v>619</v>
      </c>
      <c r="F15" s="85" t="n">
        <v>595</v>
      </c>
      <c r="G15" s="39" t="n">
        <f aca="false">ROUND(H15/0.984,0)</f>
        <v>849</v>
      </c>
      <c r="H15" s="39" t="n">
        <v>835</v>
      </c>
      <c r="I15" s="41" t="n">
        <f aca="false">ROUND(J15/0.984,0)</f>
        <v>32</v>
      </c>
      <c r="J15" s="41" t="n">
        <v>31</v>
      </c>
      <c r="K15" s="39" t="n">
        <f aca="false">E15+G15+I15</f>
        <v>1500</v>
      </c>
      <c r="L15" s="39" t="n">
        <f aca="false">F15+H15+J15</f>
        <v>1461</v>
      </c>
      <c r="M15" s="42" t="n">
        <v>1467</v>
      </c>
      <c r="N15" s="15"/>
      <c r="O15" s="43" t="n">
        <f aca="false">ROUND(P15/0.9737,0)</f>
        <v>0</v>
      </c>
      <c r="P15" s="44" t="n">
        <v>0</v>
      </c>
      <c r="Q15" s="44" t="n">
        <f aca="false">ROUND(R15/0.99,0)</f>
        <v>260</v>
      </c>
      <c r="R15" s="44" t="n">
        <v>257</v>
      </c>
      <c r="S15" s="44" t="n">
        <f aca="false">P15+R15</f>
        <v>257</v>
      </c>
      <c r="T15" s="46" t="n">
        <v>323</v>
      </c>
      <c r="U15" s="15"/>
      <c r="V15" s="47" t="n">
        <f aca="false">ROUND(W15/0.983,0)</f>
        <v>0</v>
      </c>
      <c r="W15" s="48" t="n">
        <f aca="false">ROUND(X15/0.99,0)</f>
        <v>0</v>
      </c>
      <c r="X15" s="48" t="n">
        <f aca="false">ROUND(Y15/0.9809,0)</f>
        <v>0</v>
      </c>
      <c r="Y15" s="49" t="n">
        <v>0</v>
      </c>
      <c r="Z15" s="48" t="n">
        <f aca="false">ROUND(AA15/0.9905,0)</f>
        <v>0</v>
      </c>
      <c r="AA15" s="50" t="n">
        <v>0</v>
      </c>
      <c r="AB15" s="48" t="n">
        <f aca="false">V15+Z15</f>
        <v>0</v>
      </c>
      <c r="AC15" s="48" t="n">
        <f aca="false">W15+AA15</f>
        <v>0</v>
      </c>
      <c r="AD15" s="48" t="n">
        <v>662</v>
      </c>
      <c r="AE15" s="48" t="n">
        <f aca="false">X15</f>
        <v>0</v>
      </c>
      <c r="AF15" s="48" t="n">
        <v>655</v>
      </c>
      <c r="AG15" s="48" t="n">
        <f aca="false">Y15</f>
        <v>0</v>
      </c>
      <c r="AH15" s="51" t="n">
        <v>655</v>
      </c>
      <c r="AI15" s="11"/>
      <c r="AJ15" s="52" t="n">
        <f aca="false">H15+R15+AA15</f>
        <v>1092</v>
      </c>
      <c r="AK15" s="53" t="n">
        <v>1092</v>
      </c>
    </row>
    <row r="16" customFormat="false" ht="12.75" hidden="false" customHeight="false" outlineLevel="0" collapsed="false">
      <c r="A16" s="35" t="n">
        <f aca="false">A15+1</f>
        <v>36286</v>
      </c>
      <c r="B16" s="12" t="n">
        <v>798</v>
      </c>
      <c r="C16" s="36" t="n">
        <v>623</v>
      </c>
      <c r="D16" s="3" t="n">
        <f aca="false">F16+P16+Y16</f>
        <v>623</v>
      </c>
      <c r="E16" s="37" t="n">
        <f aca="false">ROUND(F16/0.962,0)</f>
        <v>648</v>
      </c>
      <c r="F16" s="85" t="n">
        <v>623</v>
      </c>
      <c r="G16" s="39" t="n">
        <f aca="false">ROUND(H16/0.984,0)</f>
        <v>849</v>
      </c>
      <c r="H16" s="39" t="n">
        <v>835</v>
      </c>
      <c r="I16" s="41" t="n">
        <f aca="false">ROUND(J16/0.984,0)</f>
        <v>3</v>
      </c>
      <c r="J16" s="41" t="n">
        <v>3</v>
      </c>
      <c r="K16" s="39" t="n">
        <f aca="false">E16+G16+I16</f>
        <v>1500</v>
      </c>
      <c r="L16" s="39" t="n">
        <f aca="false">F16+H16+J16</f>
        <v>1461</v>
      </c>
      <c r="M16" s="42" t="n">
        <v>1467</v>
      </c>
      <c r="N16" s="15"/>
      <c r="O16" s="43" t="n">
        <f aca="false">ROUND(P16/0.9737,0)</f>
        <v>0</v>
      </c>
      <c r="P16" s="44" t="n">
        <v>0</v>
      </c>
      <c r="Q16" s="44" t="n">
        <f aca="false">ROUND(R16/0.99,0)</f>
        <v>260</v>
      </c>
      <c r="R16" s="44" t="n">
        <v>257</v>
      </c>
      <c r="S16" s="44" t="n">
        <f aca="false">P16+R16</f>
        <v>257</v>
      </c>
      <c r="T16" s="46" t="n">
        <v>323</v>
      </c>
      <c r="U16" s="15"/>
      <c r="V16" s="47" t="n">
        <f aca="false">ROUND(W16/0.983,0)</f>
        <v>0</v>
      </c>
      <c r="W16" s="48" t="n">
        <f aca="false">ROUND(X16/0.99,0)</f>
        <v>0</v>
      </c>
      <c r="X16" s="48" t="n">
        <f aca="false">ROUND(Y16/0.9809,0)</f>
        <v>0</v>
      </c>
      <c r="Y16" s="49" t="n">
        <v>0</v>
      </c>
      <c r="Z16" s="48" t="n">
        <f aca="false">ROUND(AA16/0.9905,0)</f>
        <v>0</v>
      </c>
      <c r="AA16" s="50" t="n">
        <v>0</v>
      </c>
      <c r="AB16" s="48" t="n">
        <f aca="false">V16+Z16</f>
        <v>0</v>
      </c>
      <c r="AC16" s="48" t="n">
        <f aca="false">W16+AA16</f>
        <v>0</v>
      </c>
      <c r="AD16" s="48" t="n">
        <v>662</v>
      </c>
      <c r="AE16" s="48" t="n">
        <f aca="false">X16</f>
        <v>0</v>
      </c>
      <c r="AF16" s="48" t="n">
        <v>655</v>
      </c>
      <c r="AG16" s="48" t="n">
        <f aca="false">Y16</f>
        <v>0</v>
      </c>
      <c r="AH16" s="51" t="n">
        <v>655</v>
      </c>
      <c r="AI16" s="11"/>
      <c r="AJ16" s="52" t="n">
        <f aca="false">H16+R16+AA16</f>
        <v>1092</v>
      </c>
      <c r="AK16" s="53" t="n">
        <v>1092</v>
      </c>
    </row>
    <row r="17" customFormat="false" ht="12.75" hidden="false" customHeight="false" outlineLevel="0" collapsed="false">
      <c r="A17" s="35" t="n">
        <f aca="false">A16+1</f>
        <v>36287</v>
      </c>
      <c r="B17" s="12" t="n">
        <v>714</v>
      </c>
      <c r="C17" s="36" t="n">
        <v>711</v>
      </c>
      <c r="D17" s="3" t="n">
        <f aca="false">F17+P17+Y17</f>
        <v>711</v>
      </c>
      <c r="E17" s="37" t="n">
        <f aca="false">ROUND(F17/0.962,0)</f>
        <v>739</v>
      </c>
      <c r="F17" s="85" t="n">
        <v>711</v>
      </c>
      <c r="G17" s="39" t="n">
        <f aca="false">ROUND(H17/0.984,0)</f>
        <v>761</v>
      </c>
      <c r="H17" s="39" t="n">
        <v>749</v>
      </c>
      <c r="I17" s="41" t="n">
        <f aca="false">ROUND(J17/0.984,0)</f>
        <v>0</v>
      </c>
      <c r="J17" s="41" t="n">
        <v>0</v>
      </c>
      <c r="K17" s="39" t="n">
        <f aca="false">E17+G17+I17</f>
        <v>1500</v>
      </c>
      <c r="L17" s="39" t="n">
        <f aca="false">F17+H17+J17</f>
        <v>1460</v>
      </c>
      <c r="M17" s="42" t="n">
        <v>1467</v>
      </c>
      <c r="N17" s="15"/>
      <c r="O17" s="43" t="n">
        <f aca="false">ROUND(P17/0.9737,0)</f>
        <v>0</v>
      </c>
      <c r="P17" s="44" t="n">
        <v>0</v>
      </c>
      <c r="Q17" s="44" t="n">
        <f aca="false">ROUND(R17/0.99,0)</f>
        <v>260</v>
      </c>
      <c r="R17" s="44" t="n">
        <v>257</v>
      </c>
      <c r="S17" s="44" t="n">
        <f aca="false">P17+R17</f>
        <v>257</v>
      </c>
      <c r="T17" s="46" t="n">
        <v>323</v>
      </c>
      <c r="U17" s="15"/>
      <c r="V17" s="47" t="n">
        <f aca="false">ROUND(W17/0.983,0)</f>
        <v>0</v>
      </c>
      <c r="W17" s="48" t="n">
        <f aca="false">ROUND(X17/0.99,0)</f>
        <v>0</v>
      </c>
      <c r="X17" s="48" t="n">
        <f aca="false">ROUND(Y17/0.9809,0)</f>
        <v>0</v>
      </c>
      <c r="Y17" s="49" t="n">
        <v>0</v>
      </c>
      <c r="Z17" s="48" t="n">
        <f aca="false">ROUND(AA17/0.9905,0)</f>
        <v>0</v>
      </c>
      <c r="AA17" s="50" t="n">
        <v>0</v>
      </c>
      <c r="AB17" s="48" t="n">
        <f aca="false">V17+Z17</f>
        <v>0</v>
      </c>
      <c r="AC17" s="48" t="n">
        <f aca="false">W17+AA17</f>
        <v>0</v>
      </c>
      <c r="AD17" s="48" t="n">
        <v>662</v>
      </c>
      <c r="AE17" s="48" t="n">
        <f aca="false">X17</f>
        <v>0</v>
      </c>
      <c r="AF17" s="48" t="n">
        <v>655</v>
      </c>
      <c r="AG17" s="48" t="n">
        <f aca="false">Y17</f>
        <v>0</v>
      </c>
      <c r="AH17" s="51" t="n">
        <v>655</v>
      </c>
      <c r="AI17" s="11"/>
      <c r="AJ17" s="52" t="n">
        <f aca="false">H17+R17+AA17</f>
        <v>1006</v>
      </c>
      <c r="AK17" s="53" t="n">
        <v>1092</v>
      </c>
    </row>
    <row r="18" customFormat="false" ht="12.75" hidden="false" customHeight="false" outlineLevel="0" collapsed="false">
      <c r="A18" s="35" t="n">
        <f aca="false">A17+1</f>
        <v>36288</v>
      </c>
      <c r="B18" s="12" t="n">
        <v>626</v>
      </c>
      <c r="C18" s="36" t="n">
        <v>717</v>
      </c>
      <c r="D18" s="3" t="n">
        <f aca="false">F18+P18+Y18</f>
        <v>717</v>
      </c>
      <c r="E18" s="37" t="n">
        <f aca="false">ROUND(F18/0.962,0)</f>
        <v>745</v>
      </c>
      <c r="F18" s="85" t="n">
        <v>717</v>
      </c>
      <c r="G18" s="39" t="n">
        <f aca="false">ROUND(H18/0.984,0)</f>
        <v>755</v>
      </c>
      <c r="H18" s="39" t="n">
        <v>743</v>
      </c>
      <c r="I18" s="41" t="n">
        <f aca="false">ROUND(J18/0.984,0)</f>
        <v>0</v>
      </c>
      <c r="J18" s="41" t="n">
        <v>0</v>
      </c>
      <c r="K18" s="39" t="n">
        <f aca="false">E18+G18+I18</f>
        <v>1500</v>
      </c>
      <c r="L18" s="39" t="n">
        <f aca="false">F18+H18+J18</f>
        <v>1460</v>
      </c>
      <c r="M18" s="42" t="n">
        <v>1467</v>
      </c>
      <c r="N18" s="15"/>
      <c r="O18" s="43" t="n">
        <f aca="false">ROUND(P18/0.9737,0)</f>
        <v>0</v>
      </c>
      <c r="P18" s="44" t="n">
        <v>0</v>
      </c>
      <c r="Q18" s="44" t="n">
        <f aca="false">ROUND(R18/0.99,0)</f>
        <v>260</v>
      </c>
      <c r="R18" s="44" t="n">
        <v>257</v>
      </c>
      <c r="S18" s="44" t="n">
        <f aca="false">P18+R18</f>
        <v>257</v>
      </c>
      <c r="T18" s="46" t="n">
        <v>323</v>
      </c>
      <c r="U18" s="15"/>
      <c r="V18" s="47" t="n">
        <f aca="false">ROUND(W18/0.983,0)</f>
        <v>0</v>
      </c>
      <c r="W18" s="48" t="n">
        <f aca="false">ROUND(X18/0.99,0)</f>
        <v>0</v>
      </c>
      <c r="X18" s="48" t="n">
        <f aca="false">ROUND(Y18/0.9809,0)</f>
        <v>0</v>
      </c>
      <c r="Y18" s="49" t="n">
        <v>0</v>
      </c>
      <c r="Z18" s="48" t="n">
        <f aca="false">ROUND(AA18/0.9905,0)</f>
        <v>0</v>
      </c>
      <c r="AA18" s="50" t="n">
        <v>0</v>
      </c>
      <c r="AB18" s="48" t="n">
        <f aca="false">V18+Z18</f>
        <v>0</v>
      </c>
      <c r="AC18" s="48" t="n">
        <f aca="false">W18+AA18</f>
        <v>0</v>
      </c>
      <c r="AD18" s="48" t="n">
        <v>662</v>
      </c>
      <c r="AE18" s="48" t="n">
        <f aca="false">X18</f>
        <v>0</v>
      </c>
      <c r="AF18" s="48" t="n">
        <v>655</v>
      </c>
      <c r="AG18" s="48" t="n">
        <f aca="false">Y18</f>
        <v>0</v>
      </c>
      <c r="AH18" s="51" t="n">
        <v>655</v>
      </c>
      <c r="AI18" s="11"/>
      <c r="AJ18" s="52" t="n">
        <f aca="false">H18+R18+AA18</f>
        <v>1000</v>
      </c>
      <c r="AK18" s="53" t="n">
        <v>1092</v>
      </c>
    </row>
    <row r="19" customFormat="false" ht="12.75" hidden="false" customHeight="false" outlineLevel="0" collapsed="false">
      <c r="A19" s="35" t="n">
        <f aca="false">A18+1</f>
        <v>36289</v>
      </c>
      <c r="B19" s="12" t="n">
        <v>722</v>
      </c>
      <c r="C19" s="36" t="n">
        <v>869</v>
      </c>
      <c r="D19" s="3" t="n">
        <f aca="false">F19+P19+Y19</f>
        <v>869</v>
      </c>
      <c r="E19" s="37" t="n">
        <f aca="false">ROUND(F19/0.962,0)</f>
        <v>903</v>
      </c>
      <c r="F19" s="85" t="n">
        <v>869</v>
      </c>
      <c r="G19" s="39" t="n">
        <f aca="false">ROUND(H19/0.984,0)</f>
        <v>597</v>
      </c>
      <c r="H19" s="39" t="n">
        <v>587</v>
      </c>
      <c r="I19" s="41" t="n">
        <f aca="false">ROUND(J19/0.984,0)</f>
        <v>0</v>
      </c>
      <c r="J19" s="41" t="n">
        <v>0</v>
      </c>
      <c r="K19" s="39" t="n">
        <f aca="false">E19+G19+I19</f>
        <v>1500</v>
      </c>
      <c r="L19" s="39" t="n">
        <f aca="false">F19+H19+J19</f>
        <v>1456</v>
      </c>
      <c r="M19" s="42" t="n">
        <v>1467</v>
      </c>
      <c r="N19" s="15"/>
      <c r="O19" s="43" t="n">
        <f aca="false">ROUND(P19/0.9737,0)</f>
        <v>0</v>
      </c>
      <c r="P19" s="44" t="n">
        <v>0</v>
      </c>
      <c r="Q19" s="44" t="n">
        <f aca="false">ROUND(R19/0.99,0)</f>
        <v>260</v>
      </c>
      <c r="R19" s="44" t="n">
        <v>257</v>
      </c>
      <c r="S19" s="44" t="n">
        <f aca="false">P19+R19</f>
        <v>257</v>
      </c>
      <c r="T19" s="46" t="n">
        <v>323</v>
      </c>
      <c r="U19" s="15"/>
      <c r="V19" s="47" t="n">
        <f aca="false">ROUND(W19/0.983,0)</f>
        <v>0</v>
      </c>
      <c r="W19" s="48" t="n">
        <f aca="false">ROUND(X19/0.99,0)</f>
        <v>0</v>
      </c>
      <c r="X19" s="48" t="n">
        <f aca="false">ROUND(Y19/0.9809,0)</f>
        <v>0</v>
      </c>
      <c r="Y19" s="49" t="n">
        <v>0</v>
      </c>
      <c r="Z19" s="48" t="n">
        <f aca="false">ROUND(AA19/0.9905,0)</f>
        <v>0</v>
      </c>
      <c r="AA19" s="50" t="n">
        <v>0</v>
      </c>
      <c r="AB19" s="48" t="n">
        <f aca="false">V19+Z19</f>
        <v>0</v>
      </c>
      <c r="AC19" s="48" t="n">
        <f aca="false">W19+AA19</f>
        <v>0</v>
      </c>
      <c r="AD19" s="48" t="n">
        <v>662</v>
      </c>
      <c r="AE19" s="48" t="n">
        <f aca="false">X19</f>
        <v>0</v>
      </c>
      <c r="AF19" s="48" t="n">
        <v>655</v>
      </c>
      <c r="AG19" s="48" t="n">
        <f aca="false">Y19</f>
        <v>0</v>
      </c>
      <c r="AH19" s="51" t="n">
        <v>655</v>
      </c>
      <c r="AI19" s="11"/>
      <c r="AJ19" s="52" t="n">
        <f aca="false">H19+R19+AA19</f>
        <v>844</v>
      </c>
      <c r="AK19" s="53" t="n">
        <v>1092</v>
      </c>
    </row>
    <row r="20" customFormat="false" ht="12.75" hidden="false" customHeight="false" outlineLevel="0" collapsed="false">
      <c r="A20" s="35" t="n">
        <f aca="false">A19+1</f>
        <v>36290</v>
      </c>
      <c r="B20" s="12" t="n">
        <v>797</v>
      </c>
      <c r="C20" s="36" t="n">
        <v>888</v>
      </c>
      <c r="D20" s="3" t="n">
        <f aca="false">F20+P20+Y20</f>
        <v>888</v>
      </c>
      <c r="E20" s="37" t="n">
        <f aca="false">ROUND(F20/0.962,0)</f>
        <v>923</v>
      </c>
      <c r="F20" s="85" t="n">
        <v>888</v>
      </c>
      <c r="G20" s="39" t="n">
        <f aca="false">ROUND(H20/0.984,0)</f>
        <v>577</v>
      </c>
      <c r="H20" s="39" t="n">
        <v>568</v>
      </c>
      <c r="I20" s="41" t="n">
        <f aca="false">ROUND(J20/0.984,0)</f>
        <v>0</v>
      </c>
      <c r="J20" s="41" t="n">
        <v>0</v>
      </c>
      <c r="K20" s="39" t="n">
        <f aca="false">E20+G20+I20</f>
        <v>1500</v>
      </c>
      <c r="L20" s="39" t="n">
        <f aca="false">F20+H20+J20</f>
        <v>1456</v>
      </c>
      <c r="M20" s="42" t="n">
        <v>1467</v>
      </c>
      <c r="N20" s="15"/>
      <c r="O20" s="43" t="n">
        <f aca="false">ROUND(P20/0.9737,0)</f>
        <v>0</v>
      </c>
      <c r="P20" s="44" t="n">
        <v>0</v>
      </c>
      <c r="Q20" s="44" t="n">
        <f aca="false">ROUND(R20/0.99,0)</f>
        <v>260</v>
      </c>
      <c r="R20" s="44" t="n">
        <v>257</v>
      </c>
      <c r="S20" s="44" t="n">
        <f aca="false">P20+R20</f>
        <v>257</v>
      </c>
      <c r="T20" s="46" t="n">
        <v>323</v>
      </c>
      <c r="U20" s="15"/>
      <c r="V20" s="47" t="n">
        <f aca="false">ROUND(W20/0.983,0)</f>
        <v>0</v>
      </c>
      <c r="W20" s="48" t="n">
        <f aca="false">ROUND(X20/0.99,0)</f>
        <v>0</v>
      </c>
      <c r="X20" s="48" t="n">
        <f aca="false">ROUND(Y20/0.9809,0)</f>
        <v>0</v>
      </c>
      <c r="Y20" s="49" t="n">
        <v>0</v>
      </c>
      <c r="Z20" s="48" t="n">
        <f aca="false">ROUND(AA20/0.9905,0)</f>
        <v>0</v>
      </c>
      <c r="AA20" s="50" t="n">
        <v>0</v>
      </c>
      <c r="AB20" s="48" t="n">
        <f aca="false">V20+Z20</f>
        <v>0</v>
      </c>
      <c r="AC20" s="48" t="n">
        <f aca="false">W20+AA20</f>
        <v>0</v>
      </c>
      <c r="AD20" s="48" t="n">
        <v>662</v>
      </c>
      <c r="AE20" s="48" t="n">
        <f aca="false">X20</f>
        <v>0</v>
      </c>
      <c r="AF20" s="48" t="n">
        <v>655</v>
      </c>
      <c r="AG20" s="48" t="n">
        <f aca="false">Y20</f>
        <v>0</v>
      </c>
      <c r="AH20" s="51" t="n">
        <v>655</v>
      </c>
      <c r="AI20" s="11"/>
      <c r="AJ20" s="52" t="n">
        <f aca="false">H20+R20+AA20</f>
        <v>825</v>
      </c>
      <c r="AK20" s="53" t="n">
        <v>1092</v>
      </c>
    </row>
    <row r="21" customFormat="false" ht="12.75" hidden="false" customHeight="false" outlineLevel="0" collapsed="false">
      <c r="A21" s="35" t="n">
        <f aca="false">A20+1</f>
        <v>36291</v>
      </c>
      <c r="B21" s="12" t="n">
        <v>797</v>
      </c>
      <c r="C21" s="36" t="n">
        <v>691</v>
      </c>
      <c r="D21" s="3" t="n">
        <f aca="false">F21+P21+Y21</f>
        <v>691</v>
      </c>
      <c r="E21" s="37" t="n">
        <f aca="false">ROUND(F21/0.962,0)</f>
        <v>718</v>
      </c>
      <c r="F21" s="85" t="n">
        <v>691</v>
      </c>
      <c r="G21" s="39" t="n">
        <f aca="false">ROUND(H21/0.984,0)</f>
        <v>782</v>
      </c>
      <c r="H21" s="39" t="n">
        <v>769</v>
      </c>
      <c r="I21" s="41" t="n">
        <f aca="false">ROUND(J21/0.984,0)</f>
        <v>0</v>
      </c>
      <c r="J21" s="41" t="n">
        <v>0</v>
      </c>
      <c r="K21" s="39" t="n">
        <f aca="false">E21+G21+I21</f>
        <v>1500</v>
      </c>
      <c r="L21" s="39" t="n">
        <f aca="false">F21+H21+J21</f>
        <v>1460</v>
      </c>
      <c r="M21" s="42" t="n">
        <v>1467</v>
      </c>
      <c r="N21" s="15"/>
      <c r="O21" s="43" t="n">
        <f aca="false">ROUND(P21/0.9737,0)</f>
        <v>0</v>
      </c>
      <c r="P21" s="44" t="n">
        <v>0</v>
      </c>
      <c r="Q21" s="44" t="n">
        <f aca="false">ROUND(R21/0.99,0)</f>
        <v>260</v>
      </c>
      <c r="R21" s="44" t="n">
        <v>257</v>
      </c>
      <c r="S21" s="44" t="n">
        <f aca="false">P21+R21</f>
        <v>257</v>
      </c>
      <c r="T21" s="46" t="n">
        <v>323</v>
      </c>
      <c r="U21" s="15"/>
      <c r="V21" s="47" t="n">
        <f aca="false">ROUND(W21/0.983,0)</f>
        <v>0</v>
      </c>
      <c r="W21" s="48" t="n">
        <f aca="false">ROUND(X21/0.99,0)</f>
        <v>0</v>
      </c>
      <c r="X21" s="48" t="n">
        <f aca="false">ROUND(Y21/0.9809,0)</f>
        <v>0</v>
      </c>
      <c r="Y21" s="49" t="n">
        <v>0</v>
      </c>
      <c r="Z21" s="48" t="n">
        <f aca="false">ROUND(AA21/0.9905,0)</f>
        <v>0</v>
      </c>
      <c r="AA21" s="50" t="n">
        <v>0</v>
      </c>
      <c r="AB21" s="48" t="n">
        <f aca="false">V21+Z21</f>
        <v>0</v>
      </c>
      <c r="AC21" s="48" t="n">
        <f aca="false">W21+AA21</f>
        <v>0</v>
      </c>
      <c r="AD21" s="48" t="n">
        <v>662</v>
      </c>
      <c r="AE21" s="48" t="n">
        <f aca="false">X21</f>
        <v>0</v>
      </c>
      <c r="AF21" s="48" t="n">
        <v>655</v>
      </c>
      <c r="AG21" s="48" t="n">
        <f aca="false">Y21</f>
        <v>0</v>
      </c>
      <c r="AH21" s="51" t="n">
        <v>655</v>
      </c>
      <c r="AI21" s="11"/>
      <c r="AJ21" s="52" t="n">
        <f aca="false">H21+R21+AA21</f>
        <v>1026</v>
      </c>
      <c r="AK21" s="53" t="n">
        <v>1092</v>
      </c>
    </row>
    <row r="22" customFormat="false" ht="12.75" hidden="false" customHeight="false" outlineLevel="0" collapsed="false">
      <c r="A22" s="35" t="n">
        <f aca="false">A21+1</f>
        <v>36292</v>
      </c>
      <c r="B22" s="12" t="n">
        <v>797</v>
      </c>
      <c r="C22" s="36" t="n">
        <v>641</v>
      </c>
      <c r="D22" s="3" t="n">
        <f aca="false">F22+P22+Y22</f>
        <v>641</v>
      </c>
      <c r="E22" s="37" t="n">
        <f aca="false">ROUND(F22/0.962,0)</f>
        <v>666</v>
      </c>
      <c r="F22" s="85" t="n">
        <v>641</v>
      </c>
      <c r="G22" s="39" t="n">
        <f aca="false">ROUND(H22/0.984,0)</f>
        <v>834</v>
      </c>
      <c r="H22" s="39" t="n">
        <v>821</v>
      </c>
      <c r="I22" s="41" t="n">
        <f aca="false">ROUND(J22/0.984,0)</f>
        <v>0</v>
      </c>
      <c r="J22" s="41" t="n">
        <v>0</v>
      </c>
      <c r="K22" s="39" t="n">
        <f aca="false">E22+G22+I22</f>
        <v>1500</v>
      </c>
      <c r="L22" s="39" t="n">
        <f aca="false">F22+H22+J22</f>
        <v>1462</v>
      </c>
      <c r="M22" s="42" t="n">
        <v>1467</v>
      </c>
      <c r="N22" s="15"/>
      <c r="O22" s="43" t="n">
        <f aca="false">ROUND(P22/0.9737,0)</f>
        <v>0</v>
      </c>
      <c r="P22" s="44" t="n">
        <v>0</v>
      </c>
      <c r="Q22" s="44" t="n">
        <f aca="false">ROUND(R22/0.99,0)</f>
        <v>260</v>
      </c>
      <c r="R22" s="44" t="n">
        <v>257</v>
      </c>
      <c r="S22" s="44" t="n">
        <f aca="false">P22+R22</f>
        <v>257</v>
      </c>
      <c r="T22" s="46" t="n">
        <v>323</v>
      </c>
      <c r="U22" s="15"/>
      <c r="V22" s="47" t="n">
        <f aca="false">ROUND(W22/0.983,0)</f>
        <v>0</v>
      </c>
      <c r="W22" s="48" t="n">
        <f aca="false">ROUND(X22/0.99,0)</f>
        <v>0</v>
      </c>
      <c r="X22" s="48" t="n">
        <f aca="false">ROUND(Y22/0.9809,0)</f>
        <v>0</v>
      </c>
      <c r="Y22" s="49" t="n">
        <v>0</v>
      </c>
      <c r="Z22" s="48" t="n">
        <f aca="false">ROUND(AA22/0.9905,0)</f>
        <v>0</v>
      </c>
      <c r="AA22" s="50" t="n">
        <v>0</v>
      </c>
      <c r="AB22" s="48" t="n">
        <f aca="false">V22+Z22</f>
        <v>0</v>
      </c>
      <c r="AC22" s="48" t="n">
        <f aca="false">W22+AA22</f>
        <v>0</v>
      </c>
      <c r="AD22" s="48" t="n">
        <v>662</v>
      </c>
      <c r="AE22" s="48" t="n">
        <f aca="false">X22</f>
        <v>0</v>
      </c>
      <c r="AF22" s="48" t="n">
        <v>655</v>
      </c>
      <c r="AG22" s="48" t="n">
        <f aca="false">Y22</f>
        <v>0</v>
      </c>
      <c r="AH22" s="51" t="n">
        <v>655</v>
      </c>
      <c r="AI22" s="11"/>
      <c r="AJ22" s="52" t="n">
        <f aca="false">H22+R22+AA22</f>
        <v>1078</v>
      </c>
      <c r="AK22" s="53" t="n">
        <v>1092</v>
      </c>
    </row>
    <row r="23" customFormat="false" ht="12.75" hidden="false" customHeight="false" outlineLevel="0" collapsed="false">
      <c r="A23" s="35" t="n">
        <f aca="false">A22+1</f>
        <v>36293</v>
      </c>
      <c r="B23" s="12" t="n">
        <v>797</v>
      </c>
      <c r="C23" s="36" t="n">
        <v>970</v>
      </c>
      <c r="D23" s="3" t="n">
        <f aca="false">F23+P23+Y23</f>
        <v>970</v>
      </c>
      <c r="E23" s="37" t="n">
        <f aca="false">ROUND(F23/0.962,0)</f>
        <v>1008</v>
      </c>
      <c r="F23" s="85" t="n">
        <v>970</v>
      </c>
      <c r="G23" s="39" t="n">
        <f aca="false">ROUND(H23/0.984,0)</f>
        <v>492</v>
      </c>
      <c r="H23" s="39" t="n">
        <v>484</v>
      </c>
      <c r="I23" s="41" t="n">
        <f aca="false">ROUND(J23/0.984,0)</f>
        <v>0</v>
      </c>
      <c r="J23" s="41" t="n">
        <v>0</v>
      </c>
      <c r="K23" s="39" t="n">
        <f aca="false">E23+G23+I23</f>
        <v>1500</v>
      </c>
      <c r="L23" s="39" t="n">
        <f aca="false">F23+H23+J23</f>
        <v>1454</v>
      </c>
      <c r="M23" s="42" t="n">
        <v>1467</v>
      </c>
      <c r="N23" s="15"/>
      <c r="O23" s="43" t="n">
        <f aca="false">ROUND(P23/0.9737,0)</f>
        <v>0</v>
      </c>
      <c r="P23" s="44" t="n">
        <v>0</v>
      </c>
      <c r="Q23" s="44" t="n">
        <f aca="false">ROUND(R23/0.99,0)</f>
        <v>260</v>
      </c>
      <c r="R23" s="44" t="n">
        <v>257</v>
      </c>
      <c r="S23" s="44" t="n">
        <f aca="false">P23+R23</f>
        <v>257</v>
      </c>
      <c r="T23" s="46" t="n">
        <v>323</v>
      </c>
      <c r="U23" s="15"/>
      <c r="V23" s="47" t="n">
        <f aca="false">ROUND(W23/0.983,0)</f>
        <v>0</v>
      </c>
      <c r="W23" s="48" t="n">
        <f aca="false">ROUND(X23/0.99,0)</f>
        <v>0</v>
      </c>
      <c r="X23" s="48" t="n">
        <f aca="false">ROUND(Y23/0.9809,0)</f>
        <v>0</v>
      </c>
      <c r="Y23" s="49" t="n">
        <v>0</v>
      </c>
      <c r="Z23" s="48" t="n">
        <f aca="false">ROUND(AA23/0.9905,0)</f>
        <v>0</v>
      </c>
      <c r="AA23" s="50" t="n">
        <v>0</v>
      </c>
      <c r="AB23" s="48" t="n">
        <f aca="false">V23+Z23</f>
        <v>0</v>
      </c>
      <c r="AC23" s="48" t="n">
        <f aca="false">W23+AA23</f>
        <v>0</v>
      </c>
      <c r="AD23" s="48" t="n">
        <v>662</v>
      </c>
      <c r="AE23" s="48" t="n">
        <f aca="false">X23</f>
        <v>0</v>
      </c>
      <c r="AF23" s="48" t="n">
        <v>655</v>
      </c>
      <c r="AG23" s="48" t="n">
        <f aca="false">Y23</f>
        <v>0</v>
      </c>
      <c r="AH23" s="51" t="n">
        <v>655</v>
      </c>
      <c r="AI23" s="11"/>
      <c r="AJ23" s="52" t="n">
        <f aca="false">H23+R23+AA23</f>
        <v>741</v>
      </c>
      <c r="AK23" s="53" t="n">
        <v>1092</v>
      </c>
    </row>
    <row r="24" customFormat="false" ht="12.75" hidden="false" customHeight="false" outlineLevel="0" collapsed="false">
      <c r="A24" s="35" t="n">
        <f aca="false">A23+1</f>
        <v>36294</v>
      </c>
      <c r="B24" s="12" t="n">
        <v>714</v>
      </c>
      <c r="C24" s="36" t="n">
        <v>756</v>
      </c>
      <c r="D24" s="3" t="n">
        <f aca="false">F24+P24+Y24</f>
        <v>756</v>
      </c>
      <c r="E24" s="37" t="n">
        <f aca="false">ROUND(F24/0.962,0)</f>
        <v>786</v>
      </c>
      <c r="F24" s="85" t="n">
        <v>756</v>
      </c>
      <c r="G24" s="39" t="n">
        <f aca="false">ROUND(H24/0.984,0)</f>
        <v>714</v>
      </c>
      <c r="H24" s="39" t="n">
        <v>703</v>
      </c>
      <c r="I24" s="41" t="n">
        <f aca="false">ROUND(J24/0.984,0)</f>
        <v>0</v>
      </c>
      <c r="J24" s="41" t="n">
        <v>0</v>
      </c>
      <c r="K24" s="39" t="n">
        <f aca="false">E24+G24+I24</f>
        <v>1500</v>
      </c>
      <c r="L24" s="39" t="n">
        <f aca="false">F24+H24+J24</f>
        <v>1459</v>
      </c>
      <c r="M24" s="42" t="n">
        <v>1467</v>
      </c>
      <c r="N24" s="15"/>
      <c r="O24" s="43" t="n">
        <f aca="false">ROUND(P24/0.9737,0)</f>
        <v>0</v>
      </c>
      <c r="P24" s="44" t="n">
        <v>0</v>
      </c>
      <c r="Q24" s="44" t="n">
        <f aca="false">ROUND(R24/0.99,0)</f>
        <v>260</v>
      </c>
      <c r="R24" s="44" t="n">
        <v>257</v>
      </c>
      <c r="S24" s="44" t="n">
        <f aca="false">P24+R24</f>
        <v>257</v>
      </c>
      <c r="T24" s="46" t="n">
        <v>323</v>
      </c>
      <c r="U24" s="15"/>
      <c r="V24" s="47" t="n">
        <f aca="false">ROUND(W24/0.983,0)</f>
        <v>0</v>
      </c>
      <c r="W24" s="48" t="n">
        <f aca="false">ROUND(X24/0.99,0)</f>
        <v>0</v>
      </c>
      <c r="X24" s="48" t="n">
        <f aca="false">ROUND(Y24/0.9809,0)</f>
        <v>0</v>
      </c>
      <c r="Y24" s="49" t="n">
        <v>0</v>
      </c>
      <c r="Z24" s="48" t="n">
        <f aca="false">ROUND(AA24/0.9905,0)</f>
        <v>0</v>
      </c>
      <c r="AA24" s="50" t="n">
        <v>0</v>
      </c>
      <c r="AB24" s="48" t="n">
        <f aca="false">V24+Z24</f>
        <v>0</v>
      </c>
      <c r="AC24" s="48" t="n">
        <f aca="false">W24+AA24</f>
        <v>0</v>
      </c>
      <c r="AD24" s="48" t="n">
        <v>662</v>
      </c>
      <c r="AE24" s="48" t="n">
        <f aca="false">X24</f>
        <v>0</v>
      </c>
      <c r="AF24" s="48" t="n">
        <v>655</v>
      </c>
      <c r="AG24" s="48" t="n">
        <f aca="false">Y24</f>
        <v>0</v>
      </c>
      <c r="AH24" s="51" t="n">
        <v>655</v>
      </c>
      <c r="AI24" s="11"/>
      <c r="AJ24" s="52" t="n">
        <f aca="false">H24+R24+AA24</f>
        <v>960</v>
      </c>
      <c r="AK24" s="53" t="n">
        <v>1092</v>
      </c>
    </row>
    <row r="25" customFormat="false" ht="12.75" hidden="false" customHeight="false" outlineLevel="0" collapsed="false">
      <c r="A25" s="35" t="n">
        <f aca="false">A24+1</f>
        <v>36295</v>
      </c>
      <c r="B25" s="12" t="n">
        <v>626</v>
      </c>
      <c r="C25" s="36" t="n">
        <v>453</v>
      </c>
      <c r="D25" s="3" t="n">
        <f aca="false">F25+P25+Y25</f>
        <v>453</v>
      </c>
      <c r="E25" s="37" t="n">
        <f aca="false">ROUND(F25/0.962,0)</f>
        <v>471</v>
      </c>
      <c r="F25" s="85" t="n">
        <v>453</v>
      </c>
      <c r="G25" s="39" t="n">
        <f aca="false">ROUND(H25/0.984,0)</f>
        <v>849</v>
      </c>
      <c r="H25" s="39" t="n">
        <v>835</v>
      </c>
      <c r="I25" s="41" t="n">
        <f aca="false">ROUND(J25/0.984,0)</f>
        <v>180</v>
      </c>
      <c r="J25" s="41" t="n">
        <v>177</v>
      </c>
      <c r="K25" s="39" t="n">
        <f aca="false">E25+G25+I25</f>
        <v>1500</v>
      </c>
      <c r="L25" s="39" t="n">
        <f aca="false">F25+H25+J25</f>
        <v>1465</v>
      </c>
      <c r="M25" s="42" t="n">
        <v>1467</v>
      </c>
      <c r="N25" s="15"/>
      <c r="O25" s="43" t="n">
        <f aca="false">ROUND(P25/0.9737,0)</f>
        <v>0</v>
      </c>
      <c r="P25" s="44" t="n">
        <v>0</v>
      </c>
      <c r="Q25" s="44" t="n">
        <f aca="false">ROUND(R25/0.99,0)</f>
        <v>260</v>
      </c>
      <c r="R25" s="44" t="n">
        <v>257</v>
      </c>
      <c r="S25" s="44" t="n">
        <f aca="false">P25+R25</f>
        <v>257</v>
      </c>
      <c r="T25" s="46" t="n">
        <v>323</v>
      </c>
      <c r="U25" s="15"/>
      <c r="V25" s="47" t="n">
        <f aca="false">ROUND(W25/0.983,0)</f>
        <v>0</v>
      </c>
      <c r="W25" s="48" t="n">
        <f aca="false">ROUND(X25/0.99,0)</f>
        <v>0</v>
      </c>
      <c r="X25" s="48" t="n">
        <f aca="false">ROUND(Y25/0.9809,0)</f>
        <v>0</v>
      </c>
      <c r="Y25" s="49" t="n">
        <v>0</v>
      </c>
      <c r="Z25" s="48" t="n">
        <f aca="false">ROUND(AA25/0.9905,0)</f>
        <v>0</v>
      </c>
      <c r="AA25" s="50" t="n">
        <v>0</v>
      </c>
      <c r="AB25" s="48" t="n">
        <f aca="false">V25+Z25</f>
        <v>0</v>
      </c>
      <c r="AC25" s="48" t="n">
        <f aca="false">W25+AA25</f>
        <v>0</v>
      </c>
      <c r="AD25" s="48" t="n">
        <v>662</v>
      </c>
      <c r="AE25" s="48" t="n">
        <f aca="false">X25</f>
        <v>0</v>
      </c>
      <c r="AF25" s="48" t="n">
        <v>655</v>
      </c>
      <c r="AG25" s="48" t="n">
        <f aca="false">Y25</f>
        <v>0</v>
      </c>
      <c r="AH25" s="51" t="n">
        <v>655</v>
      </c>
      <c r="AI25" s="11"/>
      <c r="AJ25" s="52" t="n">
        <f aca="false">H25+R25+AA25</f>
        <v>1092</v>
      </c>
      <c r="AK25" s="53" t="n">
        <v>1092</v>
      </c>
    </row>
    <row r="26" customFormat="false" ht="12.75" hidden="false" customHeight="false" outlineLevel="0" collapsed="false">
      <c r="A26" s="35" t="n">
        <f aca="false">A25+1</f>
        <v>36296</v>
      </c>
      <c r="B26" s="12" t="n">
        <v>722</v>
      </c>
      <c r="C26" s="36" t="n">
        <v>496</v>
      </c>
      <c r="D26" s="3" t="n">
        <f aca="false">F26+P26+Y26</f>
        <v>496</v>
      </c>
      <c r="E26" s="37" t="n">
        <f aca="false">ROUND(F26/0.962,0)</f>
        <v>516</v>
      </c>
      <c r="F26" s="85" t="n">
        <v>496</v>
      </c>
      <c r="G26" s="39" t="n">
        <f aca="false">ROUND(H26/0.984,0)</f>
        <v>849</v>
      </c>
      <c r="H26" s="39" t="n">
        <v>835</v>
      </c>
      <c r="I26" s="41" t="n">
        <f aca="false">ROUND(J26/0.984,0)</f>
        <v>135</v>
      </c>
      <c r="J26" s="41" t="n">
        <v>133</v>
      </c>
      <c r="K26" s="39" t="n">
        <f aca="false">E26+G26+I26</f>
        <v>1500</v>
      </c>
      <c r="L26" s="39" t="n">
        <f aca="false">F26+H26+J26</f>
        <v>1464</v>
      </c>
      <c r="M26" s="42" t="n">
        <v>1467</v>
      </c>
      <c r="N26" s="15"/>
      <c r="O26" s="43" t="n">
        <f aca="false">ROUND(P26/0.9737,0)</f>
        <v>0</v>
      </c>
      <c r="P26" s="44" t="n">
        <v>0</v>
      </c>
      <c r="Q26" s="44" t="n">
        <f aca="false">ROUND(R26/0.99,0)</f>
        <v>260</v>
      </c>
      <c r="R26" s="44" t="n">
        <v>257</v>
      </c>
      <c r="S26" s="44" t="n">
        <f aca="false">P26+R26</f>
        <v>257</v>
      </c>
      <c r="T26" s="46" t="n">
        <v>323</v>
      </c>
      <c r="U26" s="15"/>
      <c r="V26" s="47" t="n">
        <f aca="false">ROUND(W26/0.983,0)</f>
        <v>0</v>
      </c>
      <c r="W26" s="48" t="n">
        <f aca="false">ROUND(X26/0.99,0)</f>
        <v>0</v>
      </c>
      <c r="X26" s="48" t="n">
        <f aca="false">ROUND(Y26/0.9809,0)</f>
        <v>0</v>
      </c>
      <c r="Y26" s="49" t="n">
        <v>0</v>
      </c>
      <c r="Z26" s="48" t="n">
        <f aca="false">ROUND(AA26/0.9905,0)</f>
        <v>0</v>
      </c>
      <c r="AA26" s="50" t="n">
        <v>0</v>
      </c>
      <c r="AB26" s="48" t="n">
        <f aca="false">V26+Z26</f>
        <v>0</v>
      </c>
      <c r="AC26" s="48" t="n">
        <f aca="false">W26+AA26</f>
        <v>0</v>
      </c>
      <c r="AD26" s="48" t="n">
        <v>662</v>
      </c>
      <c r="AE26" s="48" t="n">
        <f aca="false">X26</f>
        <v>0</v>
      </c>
      <c r="AF26" s="48" t="n">
        <v>655</v>
      </c>
      <c r="AG26" s="48" t="n">
        <f aca="false">Y26</f>
        <v>0</v>
      </c>
      <c r="AH26" s="51" t="n">
        <v>655</v>
      </c>
      <c r="AI26" s="11"/>
      <c r="AJ26" s="52" t="n">
        <f aca="false">H26+R26+AA26</f>
        <v>1092</v>
      </c>
      <c r="AK26" s="53" t="n">
        <v>1092</v>
      </c>
    </row>
    <row r="27" customFormat="false" ht="12.75" hidden="false" customHeight="false" outlineLevel="0" collapsed="false">
      <c r="A27" s="35" t="n">
        <f aca="false">A26+1</f>
        <v>36297</v>
      </c>
      <c r="B27" s="12" t="n">
        <v>797</v>
      </c>
      <c r="C27" s="36" t="n">
        <v>568</v>
      </c>
      <c r="D27" s="3" t="n">
        <f aca="false">F27+P27+Y27</f>
        <v>568</v>
      </c>
      <c r="E27" s="37" t="n">
        <f aca="false">ROUND(F27/0.962,0)</f>
        <v>590</v>
      </c>
      <c r="F27" s="85" t="n">
        <v>568</v>
      </c>
      <c r="G27" s="39" t="n">
        <f aca="false">ROUND(H27/0.984,0)</f>
        <v>849</v>
      </c>
      <c r="H27" s="39" t="n">
        <v>835</v>
      </c>
      <c r="I27" s="41" t="n">
        <f aca="false">ROUND(J27/0.984,0)</f>
        <v>61</v>
      </c>
      <c r="J27" s="41" t="n">
        <v>60</v>
      </c>
      <c r="K27" s="39" t="n">
        <f aca="false">E27+G27+I27</f>
        <v>1500</v>
      </c>
      <c r="L27" s="39" t="n">
        <f aca="false">F27+H27+J27</f>
        <v>1463</v>
      </c>
      <c r="M27" s="42" t="n">
        <v>1467</v>
      </c>
      <c r="N27" s="15"/>
      <c r="O27" s="43" t="n">
        <f aca="false">ROUND(P27/0.9737,0)</f>
        <v>0</v>
      </c>
      <c r="P27" s="44" t="n">
        <v>0</v>
      </c>
      <c r="Q27" s="44" t="n">
        <f aca="false">ROUND(R27/0.99,0)</f>
        <v>260</v>
      </c>
      <c r="R27" s="44" t="n">
        <v>257</v>
      </c>
      <c r="S27" s="44" t="n">
        <f aca="false">P27+R27</f>
        <v>257</v>
      </c>
      <c r="T27" s="46" t="n">
        <v>323</v>
      </c>
      <c r="U27" s="15"/>
      <c r="V27" s="47" t="n">
        <f aca="false">ROUND(W27/0.983,0)</f>
        <v>0</v>
      </c>
      <c r="W27" s="48" t="n">
        <f aca="false">ROUND(X27/0.99,0)</f>
        <v>0</v>
      </c>
      <c r="X27" s="48" t="n">
        <f aca="false">ROUND(Y27/0.9809,0)</f>
        <v>0</v>
      </c>
      <c r="Y27" s="49" t="n">
        <v>0</v>
      </c>
      <c r="Z27" s="48" t="n">
        <f aca="false">ROUND(AA27/0.9905,0)</f>
        <v>0</v>
      </c>
      <c r="AA27" s="50" t="n">
        <v>0</v>
      </c>
      <c r="AB27" s="48" t="n">
        <f aca="false">V27+Z27</f>
        <v>0</v>
      </c>
      <c r="AC27" s="48" t="n">
        <f aca="false">W27+AA27</f>
        <v>0</v>
      </c>
      <c r="AD27" s="48" t="n">
        <v>662</v>
      </c>
      <c r="AE27" s="48" t="n">
        <f aca="false">X27</f>
        <v>0</v>
      </c>
      <c r="AF27" s="48" t="n">
        <v>655</v>
      </c>
      <c r="AG27" s="48" t="n">
        <f aca="false">Y27</f>
        <v>0</v>
      </c>
      <c r="AH27" s="51" t="n">
        <v>655</v>
      </c>
      <c r="AI27" s="11"/>
      <c r="AJ27" s="52" t="n">
        <f aca="false">H27+R27+AA27</f>
        <v>1092</v>
      </c>
      <c r="AK27" s="53" t="n">
        <v>1092</v>
      </c>
    </row>
    <row r="28" customFormat="false" ht="12.75" hidden="false" customHeight="false" outlineLevel="0" collapsed="false">
      <c r="A28" s="35" t="n">
        <f aca="false">A27+1</f>
        <v>36298</v>
      </c>
      <c r="B28" s="12" t="n">
        <v>797</v>
      </c>
      <c r="C28" s="36" t="n">
        <v>568</v>
      </c>
      <c r="D28" s="3" t="n">
        <f aca="false">F28+P28+Y28</f>
        <v>568</v>
      </c>
      <c r="E28" s="37" t="n">
        <f aca="false">ROUND(F28/0.962,0)</f>
        <v>590</v>
      </c>
      <c r="F28" s="85" t="n">
        <v>568</v>
      </c>
      <c r="G28" s="39" t="n">
        <f aca="false">ROUND(H28/0.984,0)</f>
        <v>849</v>
      </c>
      <c r="H28" s="39" t="n">
        <v>835</v>
      </c>
      <c r="I28" s="41" t="n">
        <f aca="false">ROUND(J28/0.984,0)</f>
        <v>61</v>
      </c>
      <c r="J28" s="41" t="n">
        <v>60</v>
      </c>
      <c r="K28" s="39" t="n">
        <f aca="false">E28+G28+I28</f>
        <v>1500</v>
      </c>
      <c r="L28" s="39" t="n">
        <f aca="false">F28+H28+J28</f>
        <v>1463</v>
      </c>
      <c r="M28" s="42" t="n">
        <v>1467</v>
      </c>
      <c r="N28" s="15"/>
      <c r="O28" s="43" t="n">
        <f aca="false">ROUND(P28/0.9737,0)</f>
        <v>0</v>
      </c>
      <c r="P28" s="44" t="n">
        <v>0</v>
      </c>
      <c r="Q28" s="44" t="n">
        <f aca="false">ROUND(R28/0.99,0)</f>
        <v>260</v>
      </c>
      <c r="R28" s="44" t="n">
        <v>257</v>
      </c>
      <c r="S28" s="44" t="n">
        <f aca="false">P28+R28</f>
        <v>257</v>
      </c>
      <c r="T28" s="46" t="n">
        <v>323</v>
      </c>
      <c r="U28" s="15"/>
      <c r="V28" s="47" t="n">
        <f aca="false">ROUND(W28/0.983,0)</f>
        <v>0</v>
      </c>
      <c r="W28" s="48" t="n">
        <f aca="false">ROUND(X28/0.99,0)</f>
        <v>0</v>
      </c>
      <c r="X28" s="48" t="n">
        <f aca="false">ROUND(Y28/0.9809,0)</f>
        <v>0</v>
      </c>
      <c r="Y28" s="49" t="n">
        <v>0</v>
      </c>
      <c r="Z28" s="48" t="n">
        <f aca="false">ROUND(AA28/0.9905,0)</f>
        <v>0</v>
      </c>
      <c r="AA28" s="50" t="n">
        <v>0</v>
      </c>
      <c r="AB28" s="48" t="n">
        <f aca="false">V28+Z28</f>
        <v>0</v>
      </c>
      <c r="AC28" s="48" t="n">
        <f aca="false">W28+AA28</f>
        <v>0</v>
      </c>
      <c r="AD28" s="48" t="n">
        <v>662</v>
      </c>
      <c r="AE28" s="48" t="n">
        <f aca="false">X28</f>
        <v>0</v>
      </c>
      <c r="AF28" s="48" t="n">
        <v>655</v>
      </c>
      <c r="AG28" s="48" t="n">
        <f aca="false">Y28</f>
        <v>0</v>
      </c>
      <c r="AH28" s="51" t="n">
        <v>655</v>
      </c>
      <c r="AI28" s="11"/>
      <c r="AJ28" s="52" t="n">
        <f aca="false">H28+R28+AA28</f>
        <v>1092</v>
      </c>
      <c r="AK28" s="53" t="n">
        <v>1092</v>
      </c>
    </row>
    <row r="29" customFormat="false" ht="12.75" hidden="false" customHeight="false" outlineLevel="0" collapsed="false">
      <c r="A29" s="35" t="n">
        <f aca="false">A28+1</f>
        <v>36299</v>
      </c>
      <c r="B29" s="12" t="n">
        <v>797</v>
      </c>
      <c r="C29" s="36" t="n">
        <v>721</v>
      </c>
      <c r="D29" s="3" t="n">
        <f aca="false">F29+P29+Y29</f>
        <v>721</v>
      </c>
      <c r="E29" s="37" t="n">
        <f aca="false">ROUND(F29/0.962,0)</f>
        <v>749</v>
      </c>
      <c r="F29" s="85" t="n">
        <v>721</v>
      </c>
      <c r="G29" s="39" t="n">
        <f aca="false">ROUND(H29/0.984,0)</f>
        <v>751</v>
      </c>
      <c r="H29" s="39" t="n">
        <v>739</v>
      </c>
      <c r="I29" s="41" t="n">
        <f aca="false">ROUND(J29/0.984,0)</f>
        <v>0</v>
      </c>
      <c r="J29" s="41" t="n">
        <v>0</v>
      </c>
      <c r="K29" s="39" t="n">
        <f aca="false">E29+G29+I29</f>
        <v>1500</v>
      </c>
      <c r="L29" s="39" t="n">
        <f aca="false">F29+H29+J29</f>
        <v>1460</v>
      </c>
      <c r="M29" s="42" t="n">
        <v>1467</v>
      </c>
      <c r="N29" s="15"/>
      <c r="O29" s="43" t="n">
        <f aca="false">ROUND(P29/0.9737,0)</f>
        <v>0</v>
      </c>
      <c r="P29" s="44" t="n">
        <v>0</v>
      </c>
      <c r="Q29" s="44" t="n">
        <f aca="false">ROUND(R29/0.99,0)</f>
        <v>260</v>
      </c>
      <c r="R29" s="44" t="n">
        <v>257</v>
      </c>
      <c r="S29" s="44" t="n">
        <f aca="false">P29+R29</f>
        <v>257</v>
      </c>
      <c r="T29" s="46" t="n">
        <v>323</v>
      </c>
      <c r="U29" s="15"/>
      <c r="V29" s="47" t="n">
        <f aca="false">ROUND(W29/0.983,0)</f>
        <v>0</v>
      </c>
      <c r="W29" s="48" t="n">
        <f aca="false">ROUND(X29/0.99,0)</f>
        <v>0</v>
      </c>
      <c r="X29" s="48" t="n">
        <f aca="false">ROUND(Y29/0.9809,0)</f>
        <v>0</v>
      </c>
      <c r="Y29" s="49" t="n">
        <v>0</v>
      </c>
      <c r="Z29" s="48" t="n">
        <f aca="false">ROUND(AA29/0.9905,0)</f>
        <v>0</v>
      </c>
      <c r="AA29" s="50" t="n">
        <v>0</v>
      </c>
      <c r="AB29" s="48" t="n">
        <f aca="false">V29+Z29</f>
        <v>0</v>
      </c>
      <c r="AC29" s="48" t="n">
        <f aca="false">W29+AA29</f>
        <v>0</v>
      </c>
      <c r="AD29" s="48" t="n">
        <v>662</v>
      </c>
      <c r="AE29" s="48" t="n">
        <f aca="false">X29</f>
        <v>0</v>
      </c>
      <c r="AF29" s="48" t="n">
        <v>655</v>
      </c>
      <c r="AG29" s="48" t="n">
        <f aca="false">Y29</f>
        <v>0</v>
      </c>
      <c r="AH29" s="51" t="n">
        <v>655</v>
      </c>
      <c r="AI29" s="11"/>
      <c r="AJ29" s="52" t="n">
        <f aca="false">H29+R29+AA29</f>
        <v>996</v>
      </c>
      <c r="AK29" s="53" t="n">
        <v>1092</v>
      </c>
    </row>
    <row r="30" customFormat="false" ht="12.75" hidden="false" customHeight="false" outlineLevel="0" collapsed="false">
      <c r="A30" s="35" t="n">
        <f aca="false">A29+1</f>
        <v>36300</v>
      </c>
      <c r="B30" s="12" t="n">
        <v>797</v>
      </c>
      <c r="C30" s="36" t="n">
        <v>655</v>
      </c>
      <c r="D30" s="3" t="n">
        <f aca="false">F30+P30+Y30</f>
        <v>655</v>
      </c>
      <c r="E30" s="37" t="n">
        <f aca="false">ROUND(F30/0.962,0)</f>
        <v>681</v>
      </c>
      <c r="F30" s="85" t="n">
        <v>655</v>
      </c>
      <c r="G30" s="39" t="n">
        <f aca="false">ROUND(H30/0.984,0)</f>
        <v>819</v>
      </c>
      <c r="H30" s="39" t="n">
        <v>806</v>
      </c>
      <c r="I30" s="41" t="n">
        <f aca="false">ROUND(J30/0.984,0)</f>
        <v>0</v>
      </c>
      <c r="J30" s="41" t="n">
        <v>0</v>
      </c>
      <c r="K30" s="39" t="n">
        <f aca="false">E30+G30+I30</f>
        <v>1500</v>
      </c>
      <c r="L30" s="39" t="n">
        <f aca="false">F30+H30+J30</f>
        <v>1461</v>
      </c>
      <c r="M30" s="42" t="n">
        <v>1467</v>
      </c>
      <c r="N30" s="15"/>
      <c r="O30" s="43" t="n">
        <f aca="false">ROUND(P30/0.9737,0)</f>
        <v>0</v>
      </c>
      <c r="P30" s="44" t="n">
        <v>0</v>
      </c>
      <c r="Q30" s="44" t="n">
        <f aca="false">ROUND(R30/0.99,0)</f>
        <v>260</v>
      </c>
      <c r="R30" s="44" t="n">
        <v>257</v>
      </c>
      <c r="S30" s="44" t="n">
        <f aca="false">P30+R30</f>
        <v>257</v>
      </c>
      <c r="T30" s="46" t="n">
        <v>323</v>
      </c>
      <c r="U30" s="15"/>
      <c r="V30" s="47" t="n">
        <f aca="false">ROUND(W30/0.983,0)</f>
        <v>0</v>
      </c>
      <c r="W30" s="48" t="n">
        <f aca="false">ROUND(X30/0.99,0)</f>
        <v>0</v>
      </c>
      <c r="X30" s="48" t="n">
        <f aca="false">ROUND(Y30/0.9809,0)</f>
        <v>0</v>
      </c>
      <c r="Y30" s="49" t="n">
        <v>0</v>
      </c>
      <c r="Z30" s="48" t="n">
        <f aca="false">ROUND(AA30/0.9905,0)</f>
        <v>0</v>
      </c>
      <c r="AA30" s="50" t="n">
        <v>0</v>
      </c>
      <c r="AB30" s="48" t="n">
        <f aca="false">V30+Z30</f>
        <v>0</v>
      </c>
      <c r="AC30" s="48" t="n">
        <f aca="false">W30+AA30</f>
        <v>0</v>
      </c>
      <c r="AD30" s="48" t="n">
        <v>662</v>
      </c>
      <c r="AE30" s="48" t="n">
        <f aca="false">X30</f>
        <v>0</v>
      </c>
      <c r="AF30" s="48" t="n">
        <v>655</v>
      </c>
      <c r="AG30" s="48" t="n">
        <f aca="false">Y30</f>
        <v>0</v>
      </c>
      <c r="AH30" s="51" t="n">
        <v>655</v>
      </c>
      <c r="AI30" s="11"/>
      <c r="AJ30" s="52" t="n">
        <f aca="false">H30+R30+AA30</f>
        <v>1063</v>
      </c>
      <c r="AK30" s="53" t="n">
        <v>1092</v>
      </c>
    </row>
    <row r="31" customFormat="false" ht="12.75" hidden="false" customHeight="false" outlineLevel="0" collapsed="false">
      <c r="A31" s="35" t="n">
        <f aca="false">A30+1</f>
        <v>36301</v>
      </c>
      <c r="B31" s="12" t="n">
        <v>714</v>
      </c>
      <c r="C31" s="36" t="n">
        <v>499</v>
      </c>
      <c r="D31" s="3" t="n">
        <f aca="false">F31+P31+Y31</f>
        <v>499</v>
      </c>
      <c r="E31" s="37" t="n">
        <f aca="false">ROUND(F31/0.962,0)</f>
        <v>519</v>
      </c>
      <c r="F31" s="85" t="n">
        <v>499</v>
      </c>
      <c r="G31" s="39" t="n">
        <f aca="false">ROUND(H31/0.984,0)</f>
        <v>849</v>
      </c>
      <c r="H31" s="39" t="n">
        <v>835</v>
      </c>
      <c r="I31" s="41" t="n">
        <f aca="false">ROUND(J31/0.984,0)</f>
        <v>132</v>
      </c>
      <c r="J31" s="41" t="n">
        <v>130</v>
      </c>
      <c r="K31" s="39" t="n">
        <f aca="false">E31+G31+I31</f>
        <v>1500</v>
      </c>
      <c r="L31" s="39" t="n">
        <f aca="false">F31+H31+J31</f>
        <v>1464</v>
      </c>
      <c r="M31" s="42" t="n">
        <v>1467</v>
      </c>
      <c r="N31" s="15"/>
      <c r="O31" s="43" t="n">
        <f aca="false">ROUND(P31/0.9737,0)</f>
        <v>0</v>
      </c>
      <c r="P31" s="44" t="n">
        <v>0</v>
      </c>
      <c r="Q31" s="44" t="n">
        <f aca="false">ROUND(R31/0.99,0)</f>
        <v>260</v>
      </c>
      <c r="R31" s="44" t="n">
        <v>257</v>
      </c>
      <c r="S31" s="44" t="n">
        <f aca="false">P31+R31</f>
        <v>257</v>
      </c>
      <c r="T31" s="46" t="n">
        <v>323</v>
      </c>
      <c r="U31" s="15"/>
      <c r="V31" s="47" t="n">
        <f aca="false">ROUND(W31/0.983,0)</f>
        <v>0</v>
      </c>
      <c r="W31" s="48" t="n">
        <f aca="false">ROUND(X31/0.99,0)</f>
        <v>0</v>
      </c>
      <c r="X31" s="48" t="n">
        <f aca="false">ROUND(Y31/0.9809,0)</f>
        <v>0</v>
      </c>
      <c r="Y31" s="49" t="n">
        <v>0</v>
      </c>
      <c r="Z31" s="48" t="n">
        <f aca="false">ROUND(AA31/0.9905,0)</f>
        <v>0</v>
      </c>
      <c r="AA31" s="50" t="n">
        <v>0</v>
      </c>
      <c r="AB31" s="48" t="n">
        <f aca="false">V31+Z31</f>
        <v>0</v>
      </c>
      <c r="AC31" s="48" t="n">
        <f aca="false">W31+AA31</f>
        <v>0</v>
      </c>
      <c r="AD31" s="48" t="n">
        <v>662</v>
      </c>
      <c r="AE31" s="48" t="n">
        <f aca="false">X31</f>
        <v>0</v>
      </c>
      <c r="AF31" s="48" t="n">
        <v>655</v>
      </c>
      <c r="AG31" s="48" t="n">
        <f aca="false">Y31</f>
        <v>0</v>
      </c>
      <c r="AH31" s="51" t="n">
        <v>655</v>
      </c>
      <c r="AI31" s="11"/>
      <c r="AJ31" s="52" t="n">
        <f aca="false">H31+R31+AA31</f>
        <v>1092</v>
      </c>
      <c r="AK31" s="53" t="n">
        <v>1092</v>
      </c>
    </row>
    <row r="32" customFormat="false" ht="12.75" hidden="false" customHeight="false" outlineLevel="0" collapsed="false">
      <c r="A32" s="35" t="n">
        <f aca="false">A31+1</f>
        <v>36302</v>
      </c>
      <c r="B32" s="12" t="n">
        <v>626</v>
      </c>
      <c r="C32" s="36" t="n">
        <v>509</v>
      </c>
      <c r="D32" s="3" t="n">
        <f aca="false">F32+P32+Y32</f>
        <v>509</v>
      </c>
      <c r="E32" s="37" t="n">
        <f aca="false">ROUND(F32/0.962,0)</f>
        <v>529</v>
      </c>
      <c r="F32" s="85" t="n">
        <v>509</v>
      </c>
      <c r="G32" s="39" t="n">
        <f aca="false">ROUND(H32/0.984,0)</f>
        <v>849</v>
      </c>
      <c r="H32" s="39" t="n">
        <v>835</v>
      </c>
      <c r="I32" s="41" t="n">
        <f aca="false">ROUND(J32/0.984,0)</f>
        <v>122</v>
      </c>
      <c r="J32" s="41" t="n">
        <v>120</v>
      </c>
      <c r="K32" s="39" t="n">
        <f aca="false">E32+G32+I32</f>
        <v>1500</v>
      </c>
      <c r="L32" s="39" t="n">
        <f aca="false">F32+H32+J32</f>
        <v>1464</v>
      </c>
      <c r="M32" s="42" t="n">
        <v>1467</v>
      </c>
      <c r="N32" s="15"/>
      <c r="O32" s="43" t="n">
        <f aca="false">ROUND(P32/0.9737,0)</f>
        <v>0</v>
      </c>
      <c r="P32" s="44" t="n">
        <v>0</v>
      </c>
      <c r="Q32" s="44" t="n">
        <f aca="false">ROUND(R32/0.99,0)</f>
        <v>260</v>
      </c>
      <c r="R32" s="44" t="n">
        <v>257</v>
      </c>
      <c r="S32" s="44" t="n">
        <f aca="false">P32+R32</f>
        <v>257</v>
      </c>
      <c r="T32" s="46" t="n">
        <v>323</v>
      </c>
      <c r="U32" s="15"/>
      <c r="V32" s="47" t="n">
        <f aca="false">ROUND(W32/0.983,0)</f>
        <v>0</v>
      </c>
      <c r="W32" s="48" t="n">
        <f aca="false">ROUND(X32/0.99,0)</f>
        <v>0</v>
      </c>
      <c r="X32" s="48" t="n">
        <f aca="false">ROUND(Y32/0.9809,0)</f>
        <v>0</v>
      </c>
      <c r="Y32" s="49" t="n">
        <v>0</v>
      </c>
      <c r="Z32" s="48" t="n">
        <f aca="false">ROUND(AA32/0.9905,0)</f>
        <v>0</v>
      </c>
      <c r="AA32" s="50" t="n">
        <v>0</v>
      </c>
      <c r="AB32" s="48" t="n">
        <f aca="false">V32+Z32</f>
        <v>0</v>
      </c>
      <c r="AC32" s="48" t="n">
        <f aca="false">W32+AA32</f>
        <v>0</v>
      </c>
      <c r="AD32" s="48" t="n">
        <v>662</v>
      </c>
      <c r="AE32" s="48" t="n">
        <f aca="false">X32</f>
        <v>0</v>
      </c>
      <c r="AF32" s="48" t="n">
        <v>655</v>
      </c>
      <c r="AG32" s="48" t="n">
        <f aca="false">Y32</f>
        <v>0</v>
      </c>
      <c r="AH32" s="51" t="n">
        <v>655</v>
      </c>
      <c r="AI32" s="11"/>
      <c r="AJ32" s="52" t="n">
        <f aca="false">H32+R32+AA32</f>
        <v>1092</v>
      </c>
      <c r="AK32" s="53" t="n">
        <v>1092</v>
      </c>
    </row>
    <row r="33" customFormat="false" ht="12.75" hidden="false" customHeight="false" outlineLevel="0" collapsed="false">
      <c r="A33" s="35" t="n">
        <f aca="false">A32+1</f>
        <v>36303</v>
      </c>
      <c r="B33" s="12" t="n">
        <v>722</v>
      </c>
      <c r="C33" s="36" t="n">
        <v>700</v>
      </c>
      <c r="D33" s="3" t="n">
        <f aca="false">F33+P33+Y33</f>
        <v>700</v>
      </c>
      <c r="E33" s="37" t="n">
        <f aca="false">ROUND(F33/0.962,0)</f>
        <v>728</v>
      </c>
      <c r="F33" s="85" t="n">
        <v>700</v>
      </c>
      <c r="G33" s="39" t="n">
        <f aca="false">ROUND(H33/0.984,0)</f>
        <v>772</v>
      </c>
      <c r="H33" s="39" t="n">
        <v>760</v>
      </c>
      <c r="I33" s="41" t="n">
        <f aca="false">ROUND(J33/0.984,0)</f>
        <v>0</v>
      </c>
      <c r="J33" s="41" t="n">
        <v>0</v>
      </c>
      <c r="K33" s="39" t="n">
        <f aca="false">E33+G33+I33</f>
        <v>1500</v>
      </c>
      <c r="L33" s="39" t="n">
        <f aca="false">F33+H33+J33</f>
        <v>1460</v>
      </c>
      <c r="M33" s="42" t="n">
        <v>1467</v>
      </c>
      <c r="N33" s="15"/>
      <c r="O33" s="43" t="n">
        <f aca="false">ROUND(P33/0.9737,0)</f>
        <v>0</v>
      </c>
      <c r="P33" s="44" t="n">
        <v>0</v>
      </c>
      <c r="Q33" s="44" t="n">
        <f aca="false">ROUND(R33/0.99,0)</f>
        <v>260</v>
      </c>
      <c r="R33" s="44" t="n">
        <v>257</v>
      </c>
      <c r="S33" s="44" t="n">
        <f aca="false">P33+R33</f>
        <v>257</v>
      </c>
      <c r="T33" s="46" t="n">
        <v>323</v>
      </c>
      <c r="U33" s="15"/>
      <c r="V33" s="47" t="n">
        <f aca="false">ROUND(W33/0.983,0)</f>
        <v>0</v>
      </c>
      <c r="W33" s="48" t="n">
        <f aca="false">ROUND(X33/0.99,0)</f>
        <v>0</v>
      </c>
      <c r="X33" s="48" t="n">
        <f aca="false">ROUND(Y33/0.9809,0)</f>
        <v>0</v>
      </c>
      <c r="Y33" s="49" t="n">
        <v>0</v>
      </c>
      <c r="Z33" s="48" t="n">
        <f aca="false">ROUND(AA33/0.9905,0)</f>
        <v>0</v>
      </c>
      <c r="AA33" s="50" t="n">
        <v>0</v>
      </c>
      <c r="AB33" s="48" t="n">
        <f aca="false">V33+Z33</f>
        <v>0</v>
      </c>
      <c r="AC33" s="48" t="n">
        <f aca="false">W33+AA33</f>
        <v>0</v>
      </c>
      <c r="AD33" s="48" t="n">
        <v>662</v>
      </c>
      <c r="AE33" s="48" t="n">
        <f aca="false">X33</f>
        <v>0</v>
      </c>
      <c r="AF33" s="48" t="n">
        <v>655</v>
      </c>
      <c r="AG33" s="48" t="n">
        <f aca="false">Y33</f>
        <v>0</v>
      </c>
      <c r="AH33" s="51" t="n">
        <v>655</v>
      </c>
      <c r="AI33" s="11"/>
      <c r="AJ33" s="52" t="n">
        <f aca="false">H33+R33+AA33</f>
        <v>1017</v>
      </c>
      <c r="AK33" s="53" t="n">
        <v>1092</v>
      </c>
    </row>
    <row r="34" customFormat="false" ht="12.75" hidden="false" customHeight="false" outlineLevel="0" collapsed="false">
      <c r="A34" s="35" t="n">
        <f aca="false">A33+1</f>
        <v>36304</v>
      </c>
      <c r="B34" s="12" t="n">
        <v>797</v>
      </c>
      <c r="C34" s="36" t="n">
        <v>848</v>
      </c>
      <c r="D34" s="3" t="n">
        <f aca="false">F34+P34+Y34</f>
        <v>848</v>
      </c>
      <c r="E34" s="37" t="n">
        <f aca="false">ROUND(F34/0.962,0)</f>
        <v>881</v>
      </c>
      <c r="F34" s="85" t="n">
        <v>848</v>
      </c>
      <c r="G34" s="39" t="n">
        <f aca="false">ROUND(H34/0.984,0)</f>
        <v>619</v>
      </c>
      <c r="H34" s="39" t="n">
        <v>609</v>
      </c>
      <c r="I34" s="41" t="n">
        <f aca="false">ROUND(J34/0.984,0)</f>
        <v>0</v>
      </c>
      <c r="J34" s="41" t="n">
        <v>0</v>
      </c>
      <c r="K34" s="39" t="n">
        <f aca="false">E34+G34+I34</f>
        <v>1500</v>
      </c>
      <c r="L34" s="39" t="n">
        <f aca="false">F34+H34+J34</f>
        <v>1457</v>
      </c>
      <c r="M34" s="42" t="n">
        <v>1467</v>
      </c>
      <c r="N34" s="15"/>
      <c r="O34" s="43" t="n">
        <f aca="false">ROUND(P34/0.9737,0)</f>
        <v>0</v>
      </c>
      <c r="P34" s="44" t="n">
        <v>0</v>
      </c>
      <c r="Q34" s="44" t="n">
        <f aca="false">ROUND(R34/0.99,0)</f>
        <v>260</v>
      </c>
      <c r="R34" s="44" t="n">
        <v>257</v>
      </c>
      <c r="S34" s="44" t="n">
        <f aca="false">P34+R34</f>
        <v>257</v>
      </c>
      <c r="T34" s="46" t="n">
        <v>323</v>
      </c>
      <c r="U34" s="15"/>
      <c r="V34" s="47" t="n">
        <f aca="false">ROUND(W34/0.983,0)</f>
        <v>0</v>
      </c>
      <c r="W34" s="48" t="n">
        <f aca="false">ROUND(X34/0.99,0)</f>
        <v>0</v>
      </c>
      <c r="X34" s="48" t="n">
        <f aca="false">ROUND(Y34/0.9809,0)</f>
        <v>0</v>
      </c>
      <c r="Y34" s="49" t="n">
        <v>0</v>
      </c>
      <c r="Z34" s="48" t="n">
        <f aca="false">ROUND(AA34/0.9905,0)</f>
        <v>0</v>
      </c>
      <c r="AA34" s="50" t="n">
        <v>0</v>
      </c>
      <c r="AB34" s="48" t="n">
        <f aca="false">V34+Z34</f>
        <v>0</v>
      </c>
      <c r="AC34" s="48" t="n">
        <f aca="false">W34+AA34</f>
        <v>0</v>
      </c>
      <c r="AD34" s="48" t="n">
        <v>662</v>
      </c>
      <c r="AE34" s="48" t="n">
        <f aca="false">X34</f>
        <v>0</v>
      </c>
      <c r="AF34" s="48" t="n">
        <v>655</v>
      </c>
      <c r="AG34" s="48" t="n">
        <f aca="false">Y34</f>
        <v>0</v>
      </c>
      <c r="AH34" s="51" t="n">
        <v>655</v>
      </c>
      <c r="AI34" s="11"/>
      <c r="AJ34" s="52" t="n">
        <f aca="false">H34+R34+AA34</f>
        <v>866</v>
      </c>
      <c r="AK34" s="53" t="n">
        <v>1092</v>
      </c>
    </row>
    <row r="35" customFormat="false" ht="12.75" hidden="false" customHeight="false" outlineLevel="0" collapsed="false">
      <c r="A35" s="35" t="n">
        <f aca="false">A34+1</f>
        <v>36305</v>
      </c>
      <c r="B35" s="12" t="n">
        <v>797</v>
      </c>
      <c r="C35" s="36" t="n">
        <v>1025</v>
      </c>
      <c r="D35" s="3" t="n">
        <f aca="false">F35+P35+Y35</f>
        <v>1025</v>
      </c>
      <c r="E35" s="37" t="n">
        <f aca="false">ROUND(F35/0.962,0)</f>
        <v>1065</v>
      </c>
      <c r="F35" s="85" t="n">
        <v>1025</v>
      </c>
      <c r="G35" s="39" t="n">
        <f aca="false">ROUND(H35/0.984,0)</f>
        <v>435</v>
      </c>
      <c r="H35" s="39" t="n">
        <v>428</v>
      </c>
      <c r="I35" s="41" t="n">
        <f aca="false">ROUND(J35/0.984,0)</f>
        <v>0</v>
      </c>
      <c r="J35" s="41" t="n">
        <v>0</v>
      </c>
      <c r="K35" s="39" t="n">
        <f aca="false">E35+G35+I35</f>
        <v>1500</v>
      </c>
      <c r="L35" s="39" t="n">
        <f aca="false">F35+H35+J35</f>
        <v>1453</v>
      </c>
      <c r="M35" s="42" t="n">
        <v>1467</v>
      </c>
      <c r="N35" s="15"/>
      <c r="O35" s="43" t="n">
        <f aca="false">ROUND(P35/0.9737,0)</f>
        <v>0</v>
      </c>
      <c r="P35" s="44" t="n">
        <v>0</v>
      </c>
      <c r="Q35" s="44" t="n">
        <f aca="false">ROUND(R35/0.99,0)</f>
        <v>260</v>
      </c>
      <c r="R35" s="44" t="n">
        <v>257</v>
      </c>
      <c r="S35" s="44" t="n">
        <f aca="false">P35+R35</f>
        <v>257</v>
      </c>
      <c r="T35" s="46" t="n">
        <v>323</v>
      </c>
      <c r="U35" s="15"/>
      <c r="V35" s="47" t="n">
        <f aca="false">ROUND(W35/0.983,0)</f>
        <v>0</v>
      </c>
      <c r="W35" s="48" t="n">
        <f aca="false">ROUND(X35/0.99,0)</f>
        <v>0</v>
      </c>
      <c r="X35" s="48" t="n">
        <f aca="false">ROUND(Y35/0.9809,0)</f>
        <v>0</v>
      </c>
      <c r="Y35" s="49" t="n">
        <v>0</v>
      </c>
      <c r="Z35" s="48" t="n">
        <f aca="false">ROUND(AA35/0.9905,0)</f>
        <v>0</v>
      </c>
      <c r="AA35" s="50" t="n">
        <v>0</v>
      </c>
      <c r="AB35" s="48" t="n">
        <f aca="false">V35+Z35</f>
        <v>0</v>
      </c>
      <c r="AC35" s="48" t="n">
        <f aca="false">W35+AA35</f>
        <v>0</v>
      </c>
      <c r="AD35" s="48" t="n">
        <v>662</v>
      </c>
      <c r="AE35" s="48" t="n">
        <f aca="false">X35</f>
        <v>0</v>
      </c>
      <c r="AF35" s="48" t="n">
        <v>655</v>
      </c>
      <c r="AG35" s="48" t="n">
        <f aca="false">Y35</f>
        <v>0</v>
      </c>
      <c r="AH35" s="51" t="n">
        <v>655</v>
      </c>
      <c r="AI35" s="11"/>
      <c r="AJ35" s="52" t="n">
        <f aca="false">H35+R35+AA35</f>
        <v>685</v>
      </c>
      <c r="AK35" s="53" t="n">
        <v>1092</v>
      </c>
    </row>
    <row r="36" customFormat="false" ht="12.75" hidden="false" customHeight="false" outlineLevel="0" collapsed="false">
      <c r="A36" s="35" t="n">
        <f aca="false">A35+1</f>
        <v>36306</v>
      </c>
      <c r="B36" s="12" t="n">
        <v>797</v>
      </c>
      <c r="C36" s="36" t="n">
        <v>954</v>
      </c>
      <c r="D36" s="3" t="n">
        <f aca="false">F36+P36+Y36</f>
        <v>954</v>
      </c>
      <c r="E36" s="37" t="n">
        <f aca="false">ROUND(F36/0.962,0)</f>
        <v>992</v>
      </c>
      <c r="F36" s="85" t="n">
        <v>954</v>
      </c>
      <c r="G36" s="39" t="n">
        <f aca="false">ROUND(H36/0.984,0)</f>
        <v>508</v>
      </c>
      <c r="H36" s="39" t="n">
        <v>500</v>
      </c>
      <c r="I36" s="41" t="n">
        <f aca="false">ROUND(J36/0.984,0)</f>
        <v>0</v>
      </c>
      <c r="J36" s="41" t="n">
        <v>0</v>
      </c>
      <c r="K36" s="39" t="n">
        <f aca="false">E36+G36+I36</f>
        <v>1500</v>
      </c>
      <c r="L36" s="39" t="n">
        <f aca="false">F36+H36+J36</f>
        <v>1454</v>
      </c>
      <c r="M36" s="42" t="n">
        <v>1467</v>
      </c>
      <c r="N36" s="15"/>
      <c r="O36" s="43" t="n">
        <f aca="false">ROUND(P36/0.9737,0)</f>
        <v>0</v>
      </c>
      <c r="P36" s="44" t="n">
        <v>0</v>
      </c>
      <c r="Q36" s="44" t="n">
        <f aca="false">ROUND(R36/0.99,0)</f>
        <v>260</v>
      </c>
      <c r="R36" s="44" t="n">
        <v>257</v>
      </c>
      <c r="S36" s="44" t="n">
        <f aca="false">P36+R36</f>
        <v>257</v>
      </c>
      <c r="T36" s="46" t="n">
        <v>323</v>
      </c>
      <c r="U36" s="15"/>
      <c r="V36" s="47" t="n">
        <f aca="false">ROUND(W36/0.983,0)</f>
        <v>0</v>
      </c>
      <c r="W36" s="48" t="n">
        <f aca="false">ROUND(X36/0.99,0)</f>
        <v>0</v>
      </c>
      <c r="X36" s="48" t="n">
        <f aca="false">ROUND(Y36/0.9809,0)</f>
        <v>0</v>
      </c>
      <c r="Y36" s="49" t="n">
        <v>0</v>
      </c>
      <c r="Z36" s="48" t="n">
        <f aca="false">ROUND(AA36/0.9905,0)</f>
        <v>0</v>
      </c>
      <c r="AA36" s="50" t="n">
        <v>0</v>
      </c>
      <c r="AB36" s="48" t="n">
        <f aca="false">V36+Z36</f>
        <v>0</v>
      </c>
      <c r="AC36" s="48" t="n">
        <f aca="false">W36+AA36</f>
        <v>0</v>
      </c>
      <c r="AD36" s="48" t="n">
        <v>662</v>
      </c>
      <c r="AE36" s="48" t="n">
        <f aca="false">X36</f>
        <v>0</v>
      </c>
      <c r="AF36" s="48" t="n">
        <v>655</v>
      </c>
      <c r="AG36" s="48" t="n">
        <f aca="false">Y36</f>
        <v>0</v>
      </c>
      <c r="AH36" s="51" t="n">
        <v>655</v>
      </c>
      <c r="AI36" s="11"/>
      <c r="AJ36" s="52" t="n">
        <f aca="false">H36+R36+AA36</f>
        <v>757</v>
      </c>
      <c r="AK36" s="53" t="n">
        <v>1092</v>
      </c>
    </row>
    <row r="37" customFormat="false" ht="12.75" hidden="false" customHeight="false" outlineLevel="0" collapsed="false">
      <c r="A37" s="35" t="n">
        <f aca="false">A36+1</f>
        <v>36307</v>
      </c>
      <c r="B37" s="12" t="n">
        <v>797</v>
      </c>
      <c r="C37" s="36" t="n">
        <v>661</v>
      </c>
      <c r="D37" s="3" t="n">
        <f aca="false">F37+P37+Y37</f>
        <v>661</v>
      </c>
      <c r="E37" s="37" t="n">
        <f aca="false">ROUND(F37/0.962,0)</f>
        <v>687</v>
      </c>
      <c r="F37" s="85" t="n">
        <v>661</v>
      </c>
      <c r="G37" s="39" t="n">
        <f aca="false">ROUND(H37/0.984,0)</f>
        <v>813</v>
      </c>
      <c r="H37" s="39" t="n">
        <v>800</v>
      </c>
      <c r="I37" s="41" t="n">
        <f aca="false">ROUND(J37/0.984,0)</f>
        <v>0</v>
      </c>
      <c r="J37" s="41" t="n">
        <v>0</v>
      </c>
      <c r="K37" s="39" t="n">
        <f aca="false">E37+G37+I37</f>
        <v>1500</v>
      </c>
      <c r="L37" s="39" t="n">
        <f aca="false">F37+H37+J37</f>
        <v>1461</v>
      </c>
      <c r="M37" s="42" t="n">
        <v>1467</v>
      </c>
      <c r="N37" s="15"/>
      <c r="O37" s="43" t="n">
        <f aca="false">ROUND(P37/0.9737,0)</f>
        <v>0</v>
      </c>
      <c r="P37" s="44" t="n">
        <v>0</v>
      </c>
      <c r="Q37" s="44" t="n">
        <f aca="false">ROUND(R37/0.99,0)</f>
        <v>260</v>
      </c>
      <c r="R37" s="44" t="n">
        <v>257</v>
      </c>
      <c r="S37" s="44" t="n">
        <f aca="false">P37+R37</f>
        <v>257</v>
      </c>
      <c r="T37" s="46" t="n">
        <v>323</v>
      </c>
      <c r="U37" s="15"/>
      <c r="V37" s="47" t="n">
        <f aca="false">ROUND(W37/0.983,0)</f>
        <v>0</v>
      </c>
      <c r="W37" s="48" t="n">
        <f aca="false">ROUND(X37/0.99,0)</f>
        <v>0</v>
      </c>
      <c r="X37" s="48" t="n">
        <f aca="false">ROUND(Y37/0.9809,0)</f>
        <v>0</v>
      </c>
      <c r="Y37" s="49" t="n">
        <v>0</v>
      </c>
      <c r="Z37" s="48" t="n">
        <f aca="false">ROUND(AA37/0.9905,0)</f>
        <v>0</v>
      </c>
      <c r="AA37" s="50" t="n">
        <v>0</v>
      </c>
      <c r="AB37" s="48" t="n">
        <f aca="false">V37+Z37</f>
        <v>0</v>
      </c>
      <c r="AC37" s="48" t="n">
        <f aca="false">W37+AA37</f>
        <v>0</v>
      </c>
      <c r="AD37" s="48" t="n">
        <v>662</v>
      </c>
      <c r="AE37" s="48" t="n">
        <f aca="false">X37</f>
        <v>0</v>
      </c>
      <c r="AF37" s="48" t="n">
        <v>655</v>
      </c>
      <c r="AG37" s="48" t="n">
        <f aca="false">Y37</f>
        <v>0</v>
      </c>
      <c r="AH37" s="51" t="n">
        <v>655</v>
      </c>
      <c r="AI37" s="11"/>
      <c r="AJ37" s="52" t="n">
        <f aca="false">H37+R37+AA37</f>
        <v>1057</v>
      </c>
      <c r="AK37" s="53" t="n">
        <v>1092</v>
      </c>
    </row>
    <row r="38" customFormat="false" ht="12.75" hidden="false" customHeight="false" outlineLevel="0" collapsed="false">
      <c r="A38" s="35" t="n">
        <f aca="false">A37+1</f>
        <v>36308</v>
      </c>
      <c r="B38" s="12" t="n">
        <v>714</v>
      </c>
      <c r="C38" s="36" t="n">
        <v>483</v>
      </c>
      <c r="D38" s="3" t="n">
        <f aca="false">F38+P38+Y38</f>
        <v>483</v>
      </c>
      <c r="E38" s="37" t="n">
        <f aca="false">ROUND(F38/0.962,0)</f>
        <v>502</v>
      </c>
      <c r="F38" s="85" t="n">
        <v>483</v>
      </c>
      <c r="G38" s="39" t="n">
        <f aca="false">ROUND(H38/0.984,0)</f>
        <v>849</v>
      </c>
      <c r="H38" s="39" t="n">
        <v>835</v>
      </c>
      <c r="I38" s="41" t="n">
        <f aca="false">ROUND(J38/0.984,0)</f>
        <v>149</v>
      </c>
      <c r="J38" s="41" t="n">
        <v>147</v>
      </c>
      <c r="K38" s="39" t="n">
        <f aca="false">E38+G38+I38</f>
        <v>1500</v>
      </c>
      <c r="L38" s="39" t="n">
        <f aca="false">F38+H38+J38</f>
        <v>1465</v>
      </c>
      <c r="M38" s="42" t="n">
        <v>1467</v>
      </c>
      <c r="N38" s="15"/>
      <c r="O38" s="43" t="n">
        <f aca="false">ROUND(P38/0.9737,0)</f>
        <v>0</v>
      </c>
      <c r="P38" s="44" t="n">
        <v>0</v>
      </c>
      <c r="Q38" s="44" t="n">
        <f aca="false">ROUND(R38/0.99,0)</f>
        <v>260</v>
      </c>
      <c r="R38" s="44" t="n">
        <v>257</v>
      </c>
      <c r="S38" s="44" t="n">
        <f aca="false">P38+R38</f>
        <v>257</v>
      </c>
      <c r="T38" s="46" t="n">
        <v>323</v>
      </c>
      <c r="U38" s="15"/>
      <c r="V38" s="47" t="n">
        <f aca="false">ROUND(W38/0.983,0)</f>
        <v>0</v>
      </c>
      <c r="W38" s="48" t="n">
        <f aca="false">ROUND(X38/0.99,0)</f>
        <v>0</v>
      </c>
      <c r="X38" s="48" t="n">
        <f aca="false">ROUND(Y38/0.9809,0)</f>
        <v>0</v>
      </c>
      <c r="Y38" s="49" t="n">
        <v>0</v>
      </c>
      <c r="Z38" s="48" t="n">
        <f aca="false">ROUND(AA38/0.9905,0)</f>
        <v>0</v>
      </c>
      <c r="AA38" s="50" t="n">
        <v>0</v>
      </c>
      <c r="AB38" s="48" t="n">
        <f aca="false">V38+Z38</f>
        <v>0</v>
      </c>
      <c r="AC38" s="48" t="n">
        <f aca="false">W38+AA38</f>
        <v>0</v>
      </c>
      <c r="AD38" s="48" t="n">
        <v>662</v>
      </c>
      <c r="AE38" s="48" t="n">
        <f aca="false">X38</f>
        <v>0</v>
      </c>
      <c r="AF38" s="48" t="n">
        <v>655</v>
      </c>
      <c r="AG38" s="48" t="n">
        <f aca="false">Y38</f>
        <v>0</v>
      </c>
      <c r="AH38" s="51" t="n">
        <v>655</v>
      </c>
      <c r="AI38" s="11"/>
      <c r="AJ38" s="52" t="n">
        <f aca="false">H38+R38+AA38</f>
        <v>1092</v>
      </c>
      <c r="AK38" s="53" t="n">
        <v>1092</v>
      </c>
    </row>
    <row r="39" customFormat="false" ht="12.75" hidden="false" customHeight="false" outlineLevel="0" collapsed="false">
      <c r="A39" s="35" t="n">
        <f aca="false">A38+1</f>
        <v>36309</v>
      </c>
      <c r="B39" s="12" t="n">
        <v>626</v>
      </c>
      <c r="C39" s="36" t="n">
        <v>399</v>
      </c>
      <c r="D39" s="3" t="n">
        <f aca="false">F39+P39+Y39</f>
        <v>399</v>
      </c>
      <c r="E39" s="37" t="n">
        <f aca="false">ROUND(F39/0.962,0)</f>
        <v>415</v>
      </c>
      <c r="F39" s="85" t="n">
        <v>399</v>
      </c>
      <c r="G39" s="39" t="n">
        <f aca="false">ROUND(H39/0.984,0)</f>
        <v>849</v>
      </c>
      <c r="H39" s="39" t="n">
        <v>835</v>
      </c>
      <c r="I39" s="41" t="n">
        <f aca="false">ROUND(J39/0.984,0)</f>
        <v>236</v>
      </c>
      <c r="J39" s="41" t="n">
        <v>232</v>
      </c>
      <c r="K39" s="39" t="n">
        <f aca="false">E39+G39+I39</f>
        <v>1500</v>
      </c>
      <c r="L39" s="39" t="n">
        <f aca="false">F39+H39+J39</f>
        <v>1466</v>
      </c>
      <c r="M39" s="42" t="n">
        <v>1467</v>
      </c>
      <c r="N39" s="15"/>
      <c r="O39" s="43" t="n">
        <f aca="false">ROUND(P39/0.9737,0)</f>
        <v>0</v>
      </c>
      <c r="P39" s="44" t="n">
        <v>0</v>
      </c>
      <c r="Q39" s="44" t="n">
        <f aca="false">ROUND(R39/0.99,0)</f>
        <v>260</v>
      </c>
      <c r="R39" s="44" t="n">
        <v>257</v>
      </c>
      <c r="S39" s="44" t="n">
        <f aca="false">P39+R39</f>
        <v>257</v>
      </c>
      <c r="T39" s="46" t="n">
        <v>323</v>
      </c>
      <c r="U39" s="15"/>
      <c r="V39" s="47" t="n">
        <f aca="false">ROUND(W39/0.983,0)</f>
        <v>0</v>
      </c>
      <c r="W39" s="48" t="n">
        <f aca="false">ROUND(X39/0.99,0)</f>
        <v>0</v>
      </c>
      <c r="X39" s="48" t="n">
        <f aca="false">ROUND(Y39/0.9809,0)</f>
        <v>0</v>
      </c>
      <c r="Y39" s="49" t="n">
        <v>0</v>
      </c>
      <c r="Z39" s="48" t="n">
        <f aca="false">ROUND(AA39/0.9905,0)</f>
        <v>0</v>
      </c>
      <c r="AA39" s="50" t="n">
        <v>0</v>
      </c>
      <c r="AB39" s="48" t="n">
        <f aca="false">V39+Z39</f>
        <v>0</v>
      </c>
      <c r="AC39" s="48" t="n">
        <f aca="false">W39+AA39</f>
        <v>0</v>
      </c>
      <c r="AD39" s="48" t="n">
        <v>662</v>
      </c>
      <c r="AE39" s="48" t="n">
        <f aca="false">X39</f>
        <v>0</v>
      </c>
      <c r="AF39" s="48" t="n">
        <v>655</v>
      </c>
      <c r="AG39" s="48" t="n">
        <f aca="false">Y39</f>
        <v>0</v>
      </c>
      <c r="AH39" s="51" t="n">
        <v>655</v>
      </c>
      <c r="AI39" s="11"/>
      <c r="AJ39" s="52" t="n">
        <f aca="false">H39+R39+AA39</f>
        <v>1092</v>
      </c>
      <c r="AK39" s="53" t="n">
        <v>1092</v>
      </c>
    </row>
    <row r="40" customFormat="false" ht="12.75" hidden="false" customHeight="false" outlineLevel="0" collapsed="false">
      <c r="A40" s="35" t="n">
        <f aca="false">A39+1</f>
        <v>36310</v>
      </c>
      <c r="B40" s="12" t="n">
        <v>722</v>
      </c>
      <c r="C40" s="36" t="n">
        <v>490</v>
      </c>
      <c r="D40" s="3" t="n">
        <f aca="false">F40+P40+Y40</f>
        <v>490</v>
      </c>
      <c r="E40" s="37" t="n">
        <f aca="false">ROUND(F40/0.962,0)</f>
        <v>509</v>
      </c>
      <c r="F40" s="85" t="n">
        <v>490</v>
      </c>
      <c r="G40" s="39" t="n">
        <f aca="false">ROUND(H40/0.984,0)</f>
        <v>849</v>
      </c>
      <c r="H40" s="39" t="n">
        <v>835</v>
      </c>
      <c r="I40" s="41" t="n">
        <f aca="false">ROUND(J40/0.984,0)</f>
        <v>142</v>
      </c>
      <c r="J40" s="41" t="n">
        <v>140</v>
      </c>
      <c r="K40" s="39" t="n">
        <f aca="false">E40+G40+I40</f>
        <v>1500</v>
      </c>
      <c r="L40" s="39" t="n">
        <f aca="false">F40+H40+J40</f>
        <v>1465</v>
      </c>
      <c r="M40" s="42" t="n">
        <v>1467</v>
      </c>
      <c r="N40" s="15"/>
      <c r="O40" s="43" t="n">
        <f aca="false">ROUND(P40/0.9737,0)</f>
        <v>0</v>
      </c>
      <c r="P40" s="44" t="n">
        <v>0</v>
      </c>
      <c r="Q40" s="44" t="n">
        <f aca="false">ROUND(R40/0.99,0)</f>
        <v>260</v>
      </c>
      <c r="R40" s="44" t="n">
        <v>257</v>
      </c>
      <c r="S40" s="44" t="n">
        <f aca="false">P40+R40</f>
        <v>257</v>
      </c>
      <c r="T40" s="46" t="n">
        <v>323</v>
      </c>
      <c r="U40" s="15"/>
      <c r="V40" s="47" t="n">
        <f aca="false">ROUND(W40/0.983,0)</f>
        <v>0</v>
      </c>
      <c r="W40" s="48" t="n">
        <f aca="false">ROUND(X40/0.99,0)</f>
        <v>0</v>
      </c>
      <c r="X40" s="48" t="n">
        <f aca="false">ROUND(Y40/0.9809,0)</f>
        <v>0</v>
      </c>
      <c r="Y40" s="49" t="n">
        <v>0</v>
      </c>
      <c r="Z40" s="48" t="n">
        <f aca="false">ROUND(AA40/0.9905,0)</f>
        <v>0</v>
      </c>
      <c r="AA40" s="50" t="n">
        <v>0</v>
      </c>
      <c r="AB40" s="48" t="n">
        <f aca="false">V40+Z40</f>
        <v>0</v>
      </c>
      <c r="AC40" s="48" t="n">
        <f aca="false">W40+AA40</f>
        <v>0</v>
      </c>
      <c r="AD40" s="48" t="n">
        <v>662</v>
      </c>
      <c r="AE40" s="48" t="n">
        <f aca="false">X40</f>
        <v>0</v>
      </c>
      <c r="AF40" s="48" t="n">
        <v>655</v>
      </c>
      <c r="AG40" s="48" t="n">
        <f aca="false">Y40</f>
        <v>0</v>
      </c>
      <c r="AH40" s="51" t="n">
        <v>655</v>
      </c>
      <c r="AI40" s="11"/>
      <c r="AJ40" s="52" t="n">
        <f aca="false">H40+R40+AA40</f>
        <v>1092</v>
      </c>
      <c r="AK40" s="53" t="n">
        <v>1092</v>
      </c>
    </row>
    <row r="41" customFormat="false" ht="12.75" hidden="false" customHeight="false" outlineLevel="0" collapsed="false">
      <c r="A41" s="35" t="n">
        <f aca="false">A40+1</f>
        <v>36311</v>
      </c>
      <c r="B41" s="12" t="n">
        <v>626</v>
      </c>
      <c r="C41" s="36" t="n">
        <v>399</v>
      </c>
      <c r="D41" s="3" t="n">
        <f aca="false">F41+P41+Y41</f>
        <v>399</v>
      </c>
      <c r="E41" s="37" t="n">
        <f aca="false">ROUND(F41/0.962,0)</f>
        <v>415</v>
      </c>
      <c r="F41" s="85" t="n">
        <v>399</v>
      </c>
      <c r="G41" s="39" t="n">
        <f aca="false">ROUND(H41/0.984,0)</f>
        <v>849</v>
      </c>
      <c r="H41" s="39" t="n">
        <v>835</v>
      </c>
      <c r="I41" s="41" t="n">
        <f aca="false">ROUND(J41/0.984,0)</f>
        <v>236</v>
      </c>
      <c r="J41" s="41" t="n">
        <v>232</v>
      </c>
      <c r="K41" s="39" t="n">
        <f aca="false">E41+G41+I41</f>
        <v>1500</v>
      </c>
      <c r="L41" s="39" t="n">
        <f aca="false">F41+H41+J41</f>
        <v>1466</v>
      </c>
      <c r="M41" s="42" t="n">
        <v>1467</v>
      </c>
      <c r="N41" s="15"/>
      <c r="O41" s="43" t="n">
        <f aca="false">ROUND(P41/0.9737,0)</f>
        <v>0</v>
      </c>
      <c r="P41" s="44" t="n">
        <v>0</v>
      </c>
      <c r="Q41" s="44" t="n">
        <f aca="false">ROUND(R41/0.99,0)</f>
        <v>260</v>
      </c>
      <c r="R41" s="44" t="n">
        <v>257</v>
      </c>
      <c r="S41" s="44" t="n">
        <f aca="false">P41+R41</f>
        <v>257</v>
      </c>
      <c r="T41" s="46" t="n">
        <v>323</v>
      </c>
      <c r="U41" s="15"/>
      <c r="V41" s="47" t="n">
        <f aca="false">ROUND(W41/0.983,0)</f>
        <v>0</v>
      </c>
      <c r="W41" s="48" t="n">
        <f aca="false">ROUND(X41/0.99,0)</f>
        <v>0</v>
      </c>
      <c r="X41" s="48" t="n">
        <f aca="false">ROUND(Y41/0.9809,0)</f>
        <v>0</v>
      </c>
      <c r="Y41" s="49" t="n">
        <v>0</v>
      </c>
      <c r="Z41" s="48" t="n">
        <f aca="false">ROUND(AA41/0.9905,0)</f>
        <v>0</v>
      </c>
      <c r="AA41" s="50" t="n">
        <v>0</v>
      </c>
      <c r="AB41" s="48" t="n">
        <f aca="false">V41+Z41</f>
        <v>0</v>
      </c>
      <c r="AC41" s="48" t="n">
        <f aca="false">W41+AA41</f>
        <v>0</v>
      </c>
      <c r="AD41" s="48" t="n">
        <v>662</v>
      </c>
      <c r="AE41" s="48" t="n">
        <f aca="false">X41</f>
        <v>0</v>
      </c>
      <c r="AF41" s="48" t="n">
        <v>655</v>
      </c>
      <c r="AG41" s="48" t="n">
        <f aca="false">Y41</f>
        <v>0</v>
      </c>
      <c r="AH41" s="51" t="n">
        <v>655</v>
      </c>
      <c r="AI41" s="11"/>
      <c r="AJ41" s="52" t="n">
        <f aca="false">H41+R41+AA41</f>
        <v>1092</v>
      </c>
      <c r="AK41" s="53" t="n">
        <v>1092</v>
      </c>
    </row>
    <row r="42" customFormat="false" ht="12.75" hidden="false" customHeight="false" outlineLevel="0" collapsed="false">
      <c r="A42" s="11"/>
      <c r="B42" s="12"/>
      <c r="E42" s="12"/>
      <c r="M42" s="14"/>
      <c r="N42" s="15"/>
      <c r="O42" s="12"/>
      <c r="T42" s="14"/>
      <c r="U42" s="15"/>
      <c r="V42" s="12"/>
      <c r="AH42" s="14"/>
      <c r="AI42" s="11"/>
      <c r="AJ42" s="17"/>
      <c r="AK42" s="14"/>
    </row>
    <row r="43" customFormat="false" ht="12.75" hidden="false" customHeight="false" outlineLevel="0" collapsed="false">
      <c r="A43" s="56" t="s">
        <v>10</v>
      </c>
      <c r="B43" s="57" t="n">
        <f aca="false">SUM(B11:B42)</f>
        <v>23123</v>
      </c>
      <c r="C43" s="58" t="n">
        <f aca="false">SUM(C11:C42)</f>
        <v>20581</v>
      </c>
      <c r="D43" s="59" t="n">
        <f aca="false">SUM(D11:D42)</f>
        <v>20581</v>
      </c>
      <c r="E43" s="57"/>
      <c r="F43" s="58" t="n">
        <f aca="false">SUM(F11:F42)</f>
        <v>20581</v>
      </c>
      <c r="G43" s="58"/>
      <c r="H43" s="58" t="n">
        <f aca="false">SUM(H11:H42)</f>
        <v>23205</v>
      </c>
      <c r="I43" s="58"/>
      <c r="J43" s="58" t="n">
        <f aca="false">SUM(J11:J42)</f>
        <v>1496</v>
      </c>
      <c r="K43" s="58" t="n">
        <f aca="false">SUM(K11:K42)</f>
        <v>46501</v>
      </c>
      <c r="L43" s="58" t="n">
        <f aca="false">SUM(L11:L42)</f>
        <v>45282</v>
      </c>
      <c r="M43" s="59" t="n">
        <f aca="false">SUM(M11:M42)</f>
        <v>45477</v>
      </c>
      <c r="N43" s="61"/>
      <c r="O43" s="57"/>
      <c r="P43" s="58" t="n">
        <f aca="false">SUM(P11:P42)</f>
        <v>0</v>
      </c>
      <c r="Q43" s="58"/>
      <c r="R43" s="58" t="n">
        <f aca="false">SUM(R11:R42)</f>
        <v>7967</v>
      </c>
      <c r="S43" s="58" t="n">
        <f aca="false">SUM(S11:S42)</f>
        <v>7967</v>
      </c>
      <c r="T43" s="59" t="n">
        <f aca="false">SUM(T11:T42)</f>
        <v>10013</v>
      </c>
      <c r="U43" s="61"/>
      <c r="V43" s="57" t="n">
        <f aca="false">SUM(V11:V42)</f>
        <v>0</v>
      </c>
      <c r="W43" s="58" t="n">
        <f aca="false">SUM(W11:W42)</f>
        <v>0</v>
      </c>
      <c r="X43" s="58" t="n">
        <f aca="false">SUM(X11:X42)</f>
        <v>0</v>
      </c>
      <c r="Y43" s="58" t="n">
        <f aca="false">SUM(Y11:Y42)</f>
        <v>0</v>
      </c>
      <c r="Z43" s="58"/>
      <c r="AA43" s="58" t="n">
        <f aca="false">SUM(AA11:AA42)</f>
        <v>0</v>
      </c>
      <c r="AB43" s="58" t="n">
        <f aca="false">SUM(AB11:AB42)</f>
        <v>0</v>
      </c>
      <c r="AC43" s="58" t="n">
        <f aca="false">SUM(AC11:AC42)</f>
        <v>0</v>
      </c>
      <c r="AD43" s="58" t="n">
        <f aca="false">SUM(AD11:AD42)</f>
        <v>20522</v>
      </c>
      <c r="AE43" s="58" t="n">
        <f aca="false">SUM(AE11:AE42)</f>
        <v>0</v>
      </c>
      <c r="AF43" s="58" t="n">
        <f aca="false">SUM(AF11:AF42)</f>
        <v>20305</v>
      </c>
      <c r="AG43" s="58" t="n">
        <f aca="false">SUM(AG11:AG41)</f>
        <v>0</v>
      </c>
      <c r="AH43" s="59" t="n">
        <f aca="false">SUM(AH11:AH41)</f>
        <v>20305</v>
      </c>
      <c r="AI43" s="56"/>
      <c r="AJ43" s="62" t="n">
        <f aca="false">SUM(AJ11:AJ42)</f>
        <v>31172</v>
      </c>
      <c r="AK43" s="59" t="n">
        <f aca="false">SUM(AK11:AK42)</f>
        <v>33852</v>
      </c>
    </row>
    <row r="44" customFormat="false" ht="12.75" hidden="false" customHeight="false" outlineLevel="0" collapsed="false">
      <c r="G44" s="16" t="s">
        <v>33</v>
      </c>
      <c r="H44" s="63" t="n">
        <f aca="false">H43*0.9787</f>
        <v>22710.7335</v>
      </c>
      <c r="Q44" s="16" t="s">
        <v>33</v>
      </c>
      <c r="R44" s="63" t="n">
        <f aca="false">R43*0.9787</f>
        <v>7797.3029</v>
      </c>
      <c r="Z44" s="16" t="s">
        <v>33</v>
      </c>
      <c r="AA44" s="63" t="n">
        <f aca="false">AA43*0.9787</f>
        <v>0</v>
      </c>
    </row>
    <row r="45" customFormat="false" ht="13.5" hidden="false" customHeight="false" outlineLevel="0" collapsed="false"/>
    <row r="46" customFormat="false" ht="13.5" hidden="false" customHeight="false" outlineLevel="0" collapsed="false">
      <c r="C46" s="65" t="s">
        <v>34</v>
      </c>
      <c r="D46" s="66"/>
      <c r="E46" s="66"/>
      <c r="F46" s="67" t="n">
        <v>36281</v>
      </c>
      <c r="G46" s="68" t="n">
        <v>36311</v>
      </c>
    </row>
    <row r="47" customFormat="false" ht="12.75" hidden="false" customHeight="false" outlineLevel="0" collapsed="false">
      <c r="C47" s="69"/>
      <c r="G47" s="70"/>
    </row>
    <row r="48" customFormat="false" ht="12.75" hidden="false" customHeight="false" outlineLevel="0" collapsed="false">
      <c r="C48" s="71"/>
      <c r="D48" s="16"/>
      <c r="E48" s="16" t="s">
        <v>35</v>
      </c>
      <c r="F48" s="63" t="n">
        <v>1277</v>
      </c>
      <c r="G48" s="72" t="n">
        <f aca="false">F48+H44</f>
        <v>23987.7335</v>
      </c>
    </row>
    <row r="49" customFormat="false" ht="12.75" hidden="false" customHeight="false" outlineLevel="0" collapsed="false">
      <c r="C49" s="69"/>
      <c r="G49" s="70"/>
    </row>
    <row r="50" customFormat="false" ht="12.75" hidden="false" customHeight="false" outlineLevel="0" collapsed="false">
      <c r="C50" s="71"/>
      <c r="D50" s="16"/>
      <c r="E50" s="16" t="s">
        <v>36</v>
      </c>
      <c r="F50" s="63" t="n">
        <v>15651</v>
      </c>
      <c r="G50" s="72" t="n">
        <f aca="false">F50+(R44+AA44)</f>
        <v>23448.3029</v>
      </c>
    </row>
    <row r="51" customFormat="false" ht="13.5" hidden="false" customHeight="false" outlineLevel="0" collapsed="false">
      <c r="C51" s="71"/>
      <c r="D51" s="16"/>
      <c r="E51" s="16"/>
      <c r="F51" s="73"/>
      <c r="G51" s="74"/>
    </row>
    <row r="52" customFormat="false" ht="13.5" hidden="false" customHeight="false" outlineLevel="0" collapsed="false">
      <c r="C52" s="75"/>
      <c r="D52" s="76"/>
      <c r="E52" s="77" t="s">
        <v>37</v>
      </c>
      <c r="F52" s="78" t="n">
        <f aca="false">SUM(F48:F51)</f>
        <v>16928</v>
      </c>
      <c r="G52" s="79" t="n">
        <f aca="false">SUM(G48:G51)</f>
        <v>47436.0364</v>
      </c>
    </row>
    <row r="5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53"/>
  <sheetViews>
    <sheetView showFormulas="false" showGridLines="true" showRowColHeaders="true" showZeros="true" rightToLeft="false" tabSelected="false" showOutlineSymbols="true" defaultGridColor="true" view="normal" topLeftCell="A23" colorId="64" zoomScale="75" zoomScaleNormal="75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" width="11.13"/>
    <col collapsed="false" customWidth="true" hidden="false" outlineLevel="0" max="4" min="4" style="1" width="10.85"/>
    <col collapsed="false" customWidth="true" hidden="false" outlineLevel="0" max="5" min="5" style="1" width="7.85"/>
    <col collapsed="false" customWidth="true" hidden="false" outlineLevel="0" max="6" min="6" style="1" width="11.42"/>
    <col collapsed="false" customWidth="true" hidden="false" outlineLevel="0" max="7" min="7" style="1" width="12.85"/>
    <col collapsed="false" customWidth="true" hidden="false" outlineLevel="0" max="8" min="8" style="1" width="10.71"/>
    <col collapsed="false" customWidth="true" hidden="false" outlineLevel="0" max="10" min="9" style="1" width="7.85"/>
    <col collapsed="false" customWidth="true" hidden="false" outlineLevel="0" max="12" min="11" style="1" width="9.7"/>
    <col collapsed="false" customWidth="true" hidden="false" outlineLevel="0" max="13" min="13" style="1" width="10.13"/>
    <col collapsed="false" customWidth="true" hidden="false" outlineLevel="0" max="14" min="14" style="1" width="0.99"/>
    <col collapsed="false" customWidth="true" hidden="false" outlineLevel="0" max="20" min="15" style="1" width="7.85"/>
    <col collapsed="false" customWidth="true" hidden="false" outlineLevel="0" max="21" min="21" style="1" width="0.85"/>
    <col collapsed="false" customWidth="true" hidden="false" outlineLevel="0" max="29" min="22" style="1" width="7.85"/>
    <col collapsed="false" customWidth="true" hidden="false" outlineLevel="0" max="30" min="30" style="1" width="9.99"/>
    <col collapsed="false" customWidth="true" hidden="false" outlineLevel="0" max="31" min="31" style="1" width="7.85"/>
    <col collapsed="false" customWidth="true" hidden="false" outlineLevel="0" max="32" min="32" style="1" width="10.99"/>
    <col collapsed="false" customWidth="true" hidden="false" outlineLevel="0" max="33" min="33" style="1" width="8.56"/>
    <col collapsed="false" customWidth="true" hidden="false" outlineLevel="0" max="34" min="34" style="1" width="10.71"/>
    <col collapsed="false" customWidth="true" hidden="false" outlineLevel="0" max="35" min="35" style="0" width="1.28"/>
    <col collapsed="false" customWidth="true" hidden="false" outlineLevel="0" max="36" min="36" style="0" width="10.99"/>
    <col collapsed="false" customWidth="true" hidden="false" outlineLevel="0" max="37" min="37" style="1" width="10.56"/>
  </cols>
  <sheetData>
    <row r="1" customFormat="false" ht="15.75" hidden="false" customHeight="false" outlineLevel="0" collapsed="false">
      <c r="A1" s="80" t="s">
        <v>70</v>
      </c>
    </row>
    <row r="4" customFormat="false" ht="12.75" hidden="false" customHeight="false" outlineLevel="0" collapsed="false">
      <c r="A4" s="4"/>
      <c r="B4" s="5" t="s">
        <v>1</v>
      </c>
      <c r="C4" s="6"/>
      <c r="D4" s="6"/>
      <c r="E4" s="5" t="s">
        <v>2</v>
      </c>
      <c r="F4" s="6"/>
      <c r="G4" s="6"/>
      <c r="H4" s="6"/>
      <c r="I4" s="6"/>
      <c r="J4" s="6"/>
      <c r="K4" s="6"/>
      <c r="L4" s="6"/>
      <c r="M4" s="7"/>
      <c r="N4" s="8"/>
      <c r="O4" s="5" t="s">
        <v>3</v>
      </c>
      <c r="P4" s="6"/>
      <c r="Q4" s="6"/>
      <c r="R4" s="6"/>
      <c r="S4" s="6"/>
      <c r="T4" s="7"/>
      <c r="U4" s="8"/>
      <c r="V4" s="5" t="s">
        <v>4</v>
      </c>
      <c r="W4" s="9"/>
      <c r="X4" s="9"/>
      <c r="Y4" s="6"/>
      <c r="Z4" s="6"/>
      <c r="AA4" s="6"/>
      <c r="AB4" s="6"/>
      <c r="AC4" s="6"/>
      <c r="AD4" s="6"/>
      <c r="AE4" s="6"/>
      <c r="AF4" s="6"/>
      <c r="AG4" s="6"/>
      <c r="AH4" s="7"/>
      <c r="AI4" s="4"/>
      <c r="AJ4" s="10" t="s">
        <v>5</v>
      </c>
      <c r="AK4" s="7"/>
    </row>
    <row r="5" customFormat="false" ht="12.75" hidden="false" customHeight="false" outlineLevel="0" collapsed="false">
      <c r="A5" s="11"/>
      <c r="B5" s="12"/>
      <c r="E5" s="12" t="s">
        <v>71</v>
      </c>
      <c r="M5" s="14"/>
      <c r="N5" s="15"/>
      <c r="O5" s="12" t="s">
        <v>72</v>
      </c>
      <c r="T5" s="14"/>
      <c r="U5" s="15"/>
      <c r="V5" s="12" t="s">
        <v>73</v>
      </c>
      <c r="AH5" s="14"/>
      <c r="AI5" s="11"/>
      <c r="AJ5" s="17"/>
      <c r="AK5" s="14"/>
    </row>
    <row r="6" customFormat="false" ht="12.75" hidden="false" customHeight="false" outlineLevel="0" collapsed="false">
      <c r="A6" s="11"/>
      <c r="B6" s="12"/>
      <c r="E6" s="12"/>
      <c r="M6" s="14"/>
      <c r="N6" s="15"/>
      <c r="O6" s="12"/>
      <c r="T6" s="14"/>
      <c r="U6" s="15"/>
      <c r="V6" s="12"/>
      <c r="AH6" s="14"/>
      <c r="AI6" s="11"/>
      <c r="AJ6" s="17"/>
      <c r="AK6" s="14"/>
    </row>
    <row r="7" customFormat="false" ht="12.75" hidden="false" customHeight="false" outlineLevel="0" collapsed="false">
      <c r="A7" s="20"/>
      <c r="B7" s="21"/>
      <c r="C7" s="19"/>
      <c r="D7" s="22" t="s">
        <v>10</v>
      </c>
      <c r="E7" s="12"/>
      <c r="F7" s="19"/>
      <c r="G7" s="19"/>
      <c r="H7" s="19" t="s">
        <v>11</v>
      </c>
      <c r="I7" s="19"/>
      <c r="J7" s="19" t="s">
        <v>11</v>
      </c>
      <c r="K7" s="19" t="s">
        <v>10</v>
      </c>
      <c r="L7" s="19"/>
      <c r="M7" s="23"/>
      <c r="N7" s="24"/>
      <c r="O7" s="12"/>
      <c r="P7" s="19"/>
      <c r="Q7" s="19"/>
      <c r="R7" s="19"/>
      <c r="S7" s="19"/>
      <c r="T7" s="23"/>
      <c r="U7" s="24"/>
      <c r="V7" s="12"/>
      <c r="W7" s="19" t="s">
        <v>11</v>
      </c>
      <c r="X7" s="19" t="s">
        <v>11</v>
      </c>
      <c r="Y7" s="19"/>
      <c r="Z7" s="19"/>
      <c r="AA7" s="19"/>
      <c r="AB7" s="19" t="s">
        <v>10</v>
      </c>
      <c r="AC7" s="19" t="s">
        <v>13</v>
      </c>
      <c r="AD7" s="19" t="s">
        <v>13</v>
      </c>
      <c r="AE7" s="19" t="s">
        <v>14</v>
      </c>
      <c r="AF7" s="19" t="s">
        <v>14</v>
      </c>
      <c r="AG7" s="19" t="s">
        <v>2</v>
      </c>
      <c r="AH7" s="23" t="s">
        <v>2</v>
      </c>
      <c r="AI7" s="20"/>
      <c r="AJ7" s="25"/>
      <c r="AK7" s="23"/>
    </row>
    <row r="8" customFormat="false" ht="12.75" hidden="false" customHeight="false" outlineLevel="0" collapsed="false">
      <c r="A8" s="20"/>
      <c r="B8" s="21"/>
      <c r="C8" s="19"/>
      <c r="D8" s="22" t="s">
        <v>11</v>
      </c>
      <c r="E8" s="21" t="s">
        <v>16</v>
      </c>
      <c r="F8" s="19" t="s">
        <v>11</v>
      </c>
      <c r="G8" s="19" t="s">
        <v>16</v>
      </c>
      <c r="H8" s="19" t="s">
        <v>17</v>
      </c>
      <c r="I8" s="19" t="s">
        <v>16</v>
      </c>
      <c r="J8" s="19" t="s">
        <v>18</v>
      </c>
      <c r="K8" s="19" t="s">
        <v>16</v>
      </c>
      <c r="L8" s="19" t="s">
        <v>19</v>
      </c>
      <c r="M8" s="23" t="s">
        <v>19</v>
      </c>
      <c r="N8" s="24"/>
      <c r="O8" s="21" t="s">
        <v>16</v>
      </c>
      <c r="P8" s="19" t="s">
        <v>11</v>
      </c>
      <c r="Q8" s="19" t="s">
        <v>16</v>
      </c>
      <c r="R8" s="19" t="s">
        <v>11</v>
      </c>
      <c r="S8" s="19" t="s">
        <v>19</v>
      </c>
      <c r="T8" s="23" t="s">
        <v>19</v>
      </c>
      <c r="U8" s="24"/>
      <c r="V8" s="21" t="s">
        <v>16</v>
      </c>
      <c r="W8" s="19" t="s">
        <v>20</v>
      </c>
      <c r="X8" s="19" t="s">
        <v>20</v>
      </c>
      <c r="Y8" s="19" t="s">
        <v>11</v>
      </c>
      <c r="Z8" s="19" t="s">
        <v>16</v>
      </c>
      <c r="AA8" s="19" t="s">
        <v>11</v>
      </c>
      <c r="AB8" s="19" t="s">
        <v>16</v>
      </c>
      <c r="AC8" s="19" t="s">
        <v>19</v>
      </c>
      <c r="AD8" s="19" t="s">
        <v>19</v>
      </c>
      <c r="AE8" s="19" t="s">
        <v>19</v>
      </c>
      <c r="AF8" s="19" t="s">
        <v>19</v>
      </c>
      <c r="AG8" s="19" t="s">
        <v>19</v>
      </c>
      <c r="AH8" s="19" t="s">
        <v>19</v>
      </c>
      <c r="AI8" s="20"/>
      <c r="AJ8" s="25" t="s">
        <v>21</v>
      </c>
      <c r="AK8" s="23" t="s">
        <v>21</v>
      </c>
    </row>
    <row r="9" customFormat="false" ht="12.75" hidden="false" customHeight="false" outlineLevel="0" collapsed="false">
      <c r="A9" s="26" t="s">
        <v>22</v>
      </c>
      <c r="B9" s="27" t="s">
        <v>23</v>
      </c>
      <c r="C9" s="28" t="s">
        <v>24</v>
      </c>
      <c r="D9" s="29" t="s">
        <v>17</v>
      </c>
      <c r="E9" s="27" t="s">
        <v>25</v>
      </c>
      <c r="F9" s="28" t="s">
        <v>17</v>
      </c>
      <c r="G9" s="28" t="s">
        <v>25</v>
      </c>
      <c r="H9" s="28" t="s">
        <v>26</v>
      </c>
      <c r="I9" s="28" t="s">
        <v>25</v>
      </c>
      <c r="J9" s="28" t="s">
        <v>26</v>
      </c>
      <c r="K9" s="28" t="s">
        <v>25</v>
      </c>
      <c r="L9" s="28" t="s">
        <v>28</v>
      </c>
      <c r="M9" s="30" t="s">
        <v>29</v>
      </c>
      <c r="N9" s="24"/>
      <c r="O9" s="27" t="s">
        <v>30</v>
      </c>
      <c r="P9" s="28" t="s">
        <v>17</v>
      </c>
      <c r="Q9" s="28" t="s">
        <v>30</v>
      </c>
      <c r="R9" s="28" t="s">
        <v>31</v>
      </c>
      <c r="S9" s="28" t="s">
        <v>28</v>
      </c>
      <c r="T9" s="30" t="s">
        <v>29</v>
      </c>
      <c r="U9" s="24"/>
      <c r="V9" s="27" t="s">
        <v>32</v>
      </c>
      <c r="W9" s="28" t="s">
        <v>14</v>
      </c>
      <c r="X9" s="28" t="s">
        <v>2</v>
      </c>
      <c r="Y9" s="28" t="s">
        <v>17</v>
      </c>
      <c r="Z9" s="28" t="s">
        <v>32</v>
      </c>
      <c r="AA9" s="28" t="s">
        <v>31</v>
      </c>
      <c r="AB9" s="28" t="s">
        <v>32</v>
      </c>
      <c r="AC9" s="28" t="s">
        <v>28</v>
      </c>
      <c r="AD9" s="28" t="s">
        <v>29</v>
      </c>
      <c r="AE9" s="28" t="s">
        <v>28</v>
      </c>
      <c r="AF9" s="28" t="s">
        <v>29</v>
      </c>
      <c r="AG9" s="28" t="s">
        <v>28</v>
      </c>
      <c r="AH9" s="28" t="s">
        <v>29</v>
      </c>
      <c r="AI9" s="20"/>
      <c r="AJ9" s="31" t="s">
        <v>28</v>
      </c>
      <c r="AK9" s="30" t="s">
        <v>29</v>
      </c>
    </row>
    <row r="10" customFormat="false" ht="12.75" hidden="false" customHeight="false" outlineLevel="0" collapsed="false">
      <c r="A10" s="11"/>
      <c r="B10" s="33"/>
      <c r="C10" s="6"/>
      <c r="D10" s="3"/>
      <c r="E10" s="81"/>
      <c r="F10" s="82"/>
      <c r="G10" s="82"/>
      <c r="H10" s="82"/>
      <c r="I10" s="83"/>
      <c r="J10" s="83"/>
      <c r="K10" s="82"/>
      <c r="L10" s="82"/>
      <c r="M10" s="84"/>
      <c r="N10" s="15"/>
      <c r="O10" s="43"/>
      <c r="P10" s="44"/>
      <c r="Q10" s="44"/>
      <c r="R10" s="44"/>
      <c r="S10" s="44"/>
      <c r="T10" s="46"/>
      <c r="U10" s="15"/>
      <c r="V10" s="47"/>
      <c r="W10" s="48"/>
      <c r="X10" s="48"/>
      <c r="Y10" s="49"/>
      <c r="Z10" s="48"/>
      <c r="AA10" s="50"/>
      <c r="AB10" s="48"/>
      <c r="AC10" s="48"/>
      <c r="AD10" s="48"/>
      <c r="AE10" s="48"/>
      <c r="AF10" s="48"/>
      <c r="AG10" s="48"/>
      <c r="AH10" s="51"/>
      <c r="AI10" s="11"/>
      <c r="AJ10" s="17"/>
      <c r="AK10" s="14"/>
    </row>
    <row r="11" customFormat="false" ht="12.75" hidden="false" customHeight="false" outlineLevel="0" collapsed="false">
      <c r="A11" s="35" t="n">
        <v>36312</v>
      </c>
      <c r="B11" s="12" t="n">
        <v>549</v>
      </c>
      <c r="C11" s="36" t="n">
        <v>549</v>
      </c>
      <c r="D11" s="3" t="n">
        <f aca="false">F11+P11+Y11</f>
        <v>549</v>
      </c>
      <c r="E11" s="37" t="n">
        <f aca="false">ROUND(F11/0.962,0)</f>
        <v>571</v>
      </c>
      <c r="F11" s="85" t="n">
        <v>549</v>
      </c>
      <c r="G11" s="39" t="n">
        <f aca="false">ROUND(H11/0.984,0)</f>
        <v>837</v>
      </c>
      <c r="H11" s="39" t="n">
        <v>824</v>
      </c>
      <c r="I11" s="41" t="n">
        <f aca="false">ROUND(J11/0.984,0)</f>
        <v>0</v>
      </c>
      <c r="J11" s="41" t="n">
        <v>0</v>
      </c>
      <c r="K11" s="39" t="n">
        <f aca="false">E11+G11+I11</f>
        <v>1408</v>
      </c>
      <c r="L11" s="39" t="n">
        <f aca="false">F11+H11+J11</f>
        <v>1373</v>
      </c>
      <c r="M11" s="42" t="n">
        <v>1375</v>
      </c>
      <c r="N11" s="15"/>
      <c r="O11" s="43" t="n">
        <f aca="false">ROUND(P11/0.9737,0)</f>
        <v>0</v>
      </c>
      <c r="P11" s="44" t="n">
        <v>0</v>
      </c>
      <c r="Q11" s="44" t="n">
        <f aca="false">ROUND(R11/0.99,0)</f>
        <v>260</v>
      </c>
      <c r="R11" s="44" t="n">
        <v>257</v>
      </c>
      <c r="S11" s="44" t="n">
        <f aca="false">P11+R11</f>
        <v>257</v>
      </c>
      <c r="T11" s="46" t="n">
        <v>303</v>
      </c>
      <c r="U11" s="15"/>
      <c r="V11" s="47" t="n">
        <f aca="false">ROUND(W11/0.983,0)</f>
        <v>0</v>
      </c>
      <c r="W11" s="48" t="n">
        <f aca="false">ROUND(X11/0.99,0)</f>
        <v>0</v>
      </c>
      <c r="X11" s="48" t="n">
        <f aca="false">ROUND(Y11/0.9809,0)</f>
        <v>0</v>
      </c>
      <c r="Y11" s="49" t="n">
        <v>0</v>
      </c>
      <c r="Z11" s="48" t="n">
        <f aca="false">ROUND(AA11/0.9905,0)</f>
        <v>0</v>
      </c>
      <c r="AA11" s="50" t="n">
        <v>0</v>
      </c>
      <c r="AB11" s="48" t="n">
        <f aca="false">V11+Z11</f>
        <v>0</v>
      </c>
      <c r="AC11" s="48" t="n">
        <f aca="false">W11+AA11</f>
        <v>0</v>
      </c>
      <c r="AD11" s="48" t="n">
        <v>621</v>
      </c>
      <c r="AE11" s="48" t="n">
        <f aca="false">X11</f>
        <v>0</v>
      </c>
      <c r="AF11" s="48" t="n">
        <v>614</v>
      </c>
      <c r="AG11" s="48" t="n">
        <f aca="false">Y11</f>
        <v>0</v>
      </c>
      <c r="AH11" s="51" t="n">
        <v>614</v>
      </c>
      <c r="AI11" s="11"/>
      <c r="AJ11" s="52" t="n">
        <f aca="false">H11+R11+AA11</f>
        <v>1081</v>
      </c>
      <c r="AK11" s="53" t="n">
        <v>1092</v>
      </c>
    </row>
    <row r="12" customFormat="false" ht="12.75" hidden="false" customHeight="false" outlineLevel="0" collapsed="false">
      <c r="A12" s="35" t="n">
        <f aca="false">A11+1</f>
        <v>36313</v>
      </c>
      <c r="B12" s="12" t="n">
        <v>549</v>
      </c>
      <c r="C12" s="36" t="n">
        <v>556</v>
      </c>
      <c r="D12" s="3" t="n">
        <f aca="false">F12+P12+Y12</f>
        <v>556</v>
      </c>
      <c r="E12" s="37" t="n">
        <f aca="false">ROUND(F12/0.962,0)</f>
        <v>578</v>
      </c>
      <c r="F12" s="85" t="n">
        <v>556</v>
      </c>
      <c r="G12" s="39" t="n">
        <f aca="false">ROUND(H12/0.984,0)</f>
        <v>830</v>
      </c>
      <c r="H12" s="39" t="n">
        <f aca="false">824-7</f>
        <v>817</v>
      </c>
      <c r="I12" s="41" t="n">
        <f aca="false">ROUND(J12/0.984,0)</f>
        <v>0</v>
      </c>
      <c r="J12" s="41" t="n">
        <v>0</v>
      </c>
      <c r="K12" s="39" t="n">
        <f aca="false">E12+G12+I12</f>
        <v>1408</v>
      </c>
      <c r="L12" s="39" t="n">
        <f aca="false">F12+H12+J12</f>
        <v>1373</v>
      </c>
      <c r="M12" s="42" t="n">
        <f aca="false">M11</f>
        <v>1375</v>
      </c>
      <c r="N12" s="15"/>
      <c r="O12" s="43" t="n">
        <f aca="false">ROUND(P12/0.9737,0)</f>
        <v>0</v>
      </c>
      <c r="P12" s="44" t="n">
        <v>0</v>
      </c>
      <c r="Q12" s="44" t="n">
        <f aca="false">ROUND(R12/0.99,0)</f>
        <v>260</v>
      </c>
      <c r="R12" s="44" t="n">
        <v>257</v>
      </c>
      <c r="S12" s="44" t="n">
        <f aca="false">P12+R12</f>
        <v>257</v>
      </c>
      <c r="T12" s="46" t="n">
        <f aca="false">T11</f>
        <v>303</v>
      </c>
      <c r="U12" s="15"/>
      <c r="V12" s="47" t="n">
        <f aca="false">ROUND(W12/0.983,0)</f>
        <v>0</v>
      </c>
      <c r="W12" s="48" t="n">
        <f aca="false">ROUND(X12/0.99,0)</f>
        <v>0</v>
      </c>
      <c r="X12" s="48" t="n">
        <f aca="false">ROUND(Y12/0.9809,0)</f>
        <v>0</v>
      </c>
      <c r="Y12" s="49" t="n">
        <v>0</v>
      </c>
      <c r="Z12" s="48" t="n">
        <f aca="false">ROUND(AA12/0.9905,0)</f>
        <v>0</v>
      </c>
      <c r="AA12" s="50" t="n">
        <v>0</v>
      </c>
      <c r="AB12" s="48" t="n">
        <f aca="false">V12+Z12</f>
        <v>0</v>
      </c>
      <c r="AC12" s="48" t="n">
        <f aca="false">W12+AA12</f>
        <v>0</v>
      </c>
      <c r="AD12" s="48" t="n">
        <f aca="false">AD11</f>
        <v>621</v>
      </c>
      <c r="AE12" s="48" t="n">
        <f aca="false">X12</f>
        <v>0</v>
      </c>
      <c r="AF12" s="48" t="n">
        <f aca="false">AF11</f>
        <v>614</v>
      </c>
      <c r="AG12" s="48" t="n">
        <f aca="false">Y12</f>
        <v>0</v>
      </c>
      <c r="AH12" s="51" t="n">
        <f aca="false">AH11</f>
        <v>614</v>
      </c>
      <c r="AI12" s="11"/>
      <c r="AJ12" s="52" t="n">
        <f aca="false">H12+R12+AA12</f>
        <v>1074</v>
      </c>
      <c r="AK12" s="53" t="n">
        <v>1092</v>
      </c>
    </row>
    <row r="13" customFormat="false" ht="12.75" hidden="false" customHeight="false" outlineLevel="0" collapsed="false">
      <c r="A13" s="35" t="n">
        <f aca="false">A12+1</f>
        <v>36314</v>
      </c>
      <c r="B13" s="12" t="n">
        <v>549</v>
      </c>
      <c r="C13" s="36" t="n">
        <v>540</v>
      </c>
      <c r="D13" s="3" t="n">
        <f aca="false">F13+P13+Y13</f>
        <v>540</v>
      </c>
      <c r="E13" s="37" t="n">
        <f aca="false">ROUND(F13/0.962,0)</f>
        <v>561</v>
      </c>
      <c r="F13" s="85" t="n">
        <v>540</v>
      </c>
      <c r="G13" s="39" t="n">
        <f aca="false">ROUND(H13/0.984,0)</f>
        <v>847</v>
      </c>
      <c r="H13" s="39" t="n">
        <f aca="false">835-2</f>
        <v>833</v>
      </c>
      <c r="I13" s="41" t="n">
        <f aca="false">ROUND(J13/0.984,0)</f>
        <v>0</v>
      </c>
      <c r="J13" s="41" t="n">
        <v>0</v>
      </c>
      <c r="K13" s="39" t="n">
        <f aca="false">E13+G13+I13</f>
        <v>1408</v>
      </c>
      <c r="L13" s="39" t="n">
        <f aca="false">F13+H13+J13</f>
        <v>1373</v>
      </c>
      <c r="M13" s="42" t="n">
        <f aca="false">M12</f>
        <v>1375</v>
      </c>
      <c r="N13" s="15"/>
      <c r="O13" s="43" t="n">
        <f aca="false">ROUND(P13/0.9737,0)</f>
        <v>0</v>
      </c>
      <c r="P13" s="44" t="n">
        <v>0</v>
      </c>
      <c r="Q13" s="44" t="n">
        <f aca="false">ROUND(R13/0.99,0)</f>
        <v>260</v>
      </c>
      <c r="R13" s="44" t="n">
        <v>257</v>
      </c>
      <c r="S13" s="44" t="n">
        <f aca="false">P13+R13</f>
        <v>257</v>
      </c>
      <c r="T13" s="46" t="n">
        <f aca="false">T12</f>
        <v>303</v>
      </c>
      <c r="U13" s="15"/>
      <c r="V13" s="47" t="n">
        <f aca="false">ROUND(W13/0.983,0)</f>
        <v>0</v>
      </c>
      <c r="W13" s="48" t="n">
        <f aca="false">ROUND(X13/0.99,0)</f>
        <v>0</v>
      </c>
      <c r="X13" s="48" t="n">
        <f aca="false">ROUND(Y13/0.9809,0)</f>
        <v>0</v>
      </c>
      <c r="Y13" s="49" t="n">
        <v>0</v>
      </c>
      <c r="Z13" s="48" t="n">
        <f aca="false">ROUND(AA13/0.9905,0)</f>
        <v>0</v>
      </c>
      <c r="AA13" s="50" t="n">
        <v>0</v>
      </c>
      <c r="AB13" s="48" t="n">
        <f aca="false">V13+Z13</f>
        <v>0</v>
      </c>
      <c r="AC13" s="48" t="n">
        <f aca="false">W13+AA13</f>
        <v>0</v>
      </c>
      <c r="AD13" s="48" t="n">
        <f aca="false">AD12</f>
        <v>621</v>
      </c>
      <c r="AE13" s="48" t="n">
        <f aca="false">X13</f>
        <v>0</v>
      </c>
      <c r="AF13" s="48" t="n">
        <f aca="false">AF12</f>
        <v>614</v>
      </c>
      <c r="AG13" s="48" t="n">
        <f aca="false">Y13</f>
        <v>0</v>
      </c>
      <c r="AH13" s="51" t="n">
        <f aca="false">AH12</f>
        <v>614</v>
      </c>
      <c r="AI13" s="11"/>
      <c r="AJ13" s="52" t="n">
        <f aca="false">H13+R13+AA13</f>
        <v>1090</v>
      </c>
      <c r="AK13" s="53" t="n">
        <v>1092</v>
      </c>
    </row>
    <row r="14" customFormat="false" ht="12.75" hidden="false" customHeight="false" outlineLevel="0" collapsed="false">
      <c r="A14" s="35" t="n">
        <f aca="false">A13+1</f>
        <v>36315</v>
      </c>
      <c r="B14" s="12" t="n">
        <v>486</v>
      </c>
      <c r="C14" s="36" t="n">
        <v>479</v>
      </c>
      <c r="D14" s="3" t="n">
        <f aca="false">F14+P14+Y14</f>
        <v>479</v>
      </c>
      <c r="E14" s="37" t="n">
        <f aca="false">ROUND(F14/0.962,0)</f>
        <v>498</v>
      </c>
      <c r="F14" s="85" t="n">
        <v>479</v>
      </c>
      <c r="G14" s="39" t="n">
        <f aca="false">ROUND(H14/0.984,0)</f>
        <v>849</v>
      </c>
      <c r="H14" s="39" t="n">
        <v>835</v>
      </c>
      <c r="I14" s="41" t="n">
        <f aca="false">ROUND(J14/0.984,0)</f>
        <v>61</v>
      </c>
      <c r="J14" s="41" t="n">
        <f aca="false">53+7</f>
        <v>60</v>
      </c>
      <c r="K14" s="39" t="n">
        <f aca="false">E14+G14+I14</f>
        <v>1408</v>
      </c>
      <c r="L14" s="39" t="n">
        <f aca="false">F14+H14+J14</f>
        <v>1374</v>
      </c>
      <c r="M14" s="42" t="n">
        <f aca="false">M13</f>
        <v>1375</v>
      </c>
      <c r="N14" s="15"/>
      <c r="O14" s="43" t="n">
        <f aca="false">ROUND(P14/0.9737,0)</f>
        <v>0</v>
      </c>
      <c r="P14" s="44" t="n">
        <v>0</v>
      </c>
      <c r="Q14" s="44" t="n">
        <f aca="false">ROUND(R14/0.99,0)</f>
        <v>260</v>
      </c>
      <c r="R14" s="44" t="n">
        <v>257</v>
      </c>
      <c r="S14" s="44" t="n">
        <f aca="false">P14+R14</f>
        <v>257</v>
      </c>
      <c r="T14" s="46" t="n">
        <f aca="false">T13</f>
        <v>303</v>
      </c>
      <c r="U14" s="15"/>
      <c r="V14" s="47" t="n">
        <f aca="false">ROUND(W14/0.983,0)</f>
        <v>0</v>
      </c>
      <c r="W14" s="48" t="n">
        <f aca="false">ROUND(X14/0.99,0)</f>
        <v>0</v>
      </c>
      <c r="X14" s="48" t="n">
        <f aca="false">ROUND(Y14/0.9809,0)</f>
        <v>0</v>
      </c>
      <c r="Y14" s="49" t="n">
        <v>0</v>
      </c>
      <c r="Z14" s="48" t="n">
        <f aca="false">ROUND(AA14/0.9905,0)</f>
        <v>0</v>
      </c>
      <c r="AA14" s="50" t="n">
        <v>0</v>
      </c>
      <c r="AB14" s="48" t="n">
        <f aca="false">V14+Z14</f>
        <v>0</v>
      </c>
      <c r="AC14" s="48" t="n">
        <f aca="false">W14+AA14</f>
        <v>0</v>
      </c>
      <c r="AD14" s="48" t="n">
        <f aca="false">AD13</f>
        <v>621</v>
      </c>
      <c r="AE14" s="48" t="n">
        <f aca="false">X14</f>
        <v>0</v>
      </c>
      <c r="AF14" s="48" t="n">
        <f aca="false">AF13</f>
        <v>614</v>
      </c>
      <c r="AG14" s="48" t="n">
        <f aca="false">Y14</f>
        <v>0</v>
      </c>
      <c r="AH14" s="51" t="n">
        <f aca="false">AH13</f>
        <v>614</v>
      </c>
      <c r="AI14" s="11"/>
      <c r="AJ14" s="52" t="n">
        <f aca="false">H14+R14+AA14</f>
        <v>1092</v>
      </c>
      <c r="AK14" s="53" t="n">
        <v>1092</v>
      </c>
    </row>
    <row r="15" customFormat="false" ht="12.75" hidden="false" customHeight="false" outlineLevel="0" collapsed="false">
      <c r="A15" s="35" t="n">
        <f aca="false">A14+1</f>
        <v>36316</v>
      </c>
      <c r="B15" s="12" t="n">
        <v>418</v>
      </c>
      <c r="C15" s="36" t="n">
        <v>412</v>
      </c>
      <c r="D15" s="3" t="n">
        <f aca="false">F15+P15+Y15</f>
        <v>412</v>
      </c>
      <c r="E15" s="37" t="n">
        <f aca="false">ROUND(F15/0.962,0)</f>
        <v>428</v>
      </c>
      <c r="F15" s="85" t="n">
        <v>412</v>
      </c>
      <c r="G15" s="39" t="n">
        <f aca="false">ROUND(H15/0.984,0)</f>
        <v>849</v>
      </c>
      <c r="H15" s="39" t="n">
        <v>835</v>
      </c>
      <c r="I15" s="41" t="n">
        <f aca="false">ROUND(J15/0.984,0)</f>
        <v>131</v>
      </c>
      <c r="J15" s="41" t="n">
        <f aca="false">122+7</f>
        <v>129</v>
      </c>
      <c r="K15" s="39" t="n">
        <f aca="false">E15+G15+I15</f>
        <v>1408</v>
      </c>
      <c r="L15" s="39" t="n">
        <f aca="false">F15+H15+J15</f>
        <v>1376</v>
      </c>
      <c r="M15" s="42" t="n">
        <f aca="false">M14</f>
        <v>1375</v>
      </c>
      <c r="N15" s="15"/>
      <c r="O15" s="43" t="n">
        <f aca="false">ROUND(P15/0.9737,0)</f>
        <v>0</v>
      </c>
      <c r="P15" s="44" t="n">
        <v>0</v>
      </c>
      <c r="Q15" s="44" t="n">
        <f aca="false">ROUND(R15/0.99,0)</f>
        <v>260</v>
      </c>
      <c r="R15" s="44" t="n">
        <v>257</v>
      </c>
      <c r="S15" s="44" t="n">
        <f aca="false">P15+R15</f>
        <v>257</v>
      </c>
      <c r="T15" s="46" t="n">
        <f aca="false">T14</f>
        <v>303</v>
      </c>
      <c r="U15" s="15"/>
      <c r="V15" s="47" t="n">
        <f aca="false">ROUND(W15/0.983,0)</f>
        <v>0</v>
      </c>
      <c r="W15" s="48" t="n">
        <f aca="false">ROUND(X15/0.99,0)</f>
        <v>0</v>
      </c>
      <c r="X15" s="48" t="n">
        <f aca="false">ROUND(Y15/0.9809,0)</f>
        <v>0</v>
      </c>
      <c r="Y15" s="49" t="n">
        <v>0</v>
      </c>
      <c r="Z15" s="48" t="n">
        <f aca="false">ROUND(AA15/0.9905,0)</f>
        <v>0</v>
      </c>
      <c r="AA15" s="50" t="n">
        <v>0</v>
      </c>
      <c r="AB15" s="48" t="n">
        <f aca="false">V15+Z15</f>
        <v>0</v>
      </c>
      <c r="AC15" s="48" t="n">
        <f aca="false">W15+AA15</f>
        <v>0</v>
      </c>
      <c r="AD15" s="48" t="n">
        <f aca="false">AD14</f>
        <v>621</v>
      </c>
      <c r="AE15" s="48" t="n">
        <f aca="false">X15</f>
        <v>0</v>
      </c>
      <c r="AF15" s="48" t="n">
        <f aca="false">AF14</f>
        <v>614</v>
      </c>
      <c r="AG15" s="48" t="n">
        <f aca="false">Y15</f>
        <v>0</v>
      </c>
      <c r="AH15" s="51" t="n">
        <f aca="false">AH14</f>
        <v>614</v>
      </c>
      <c r="AI15" s="11"/>
      <c r="AJ15" s="52" t="n">
        <f aca="false">H15+R15+AA15</f>
        <v>1092</v>
      </c>
      <c r="AK15" s="53" t="n">
        <v>1092</v>
      </c>
    </row>
    <row r="16" customFormat="false" ht="12.75" hidden="false" customHeight="false" outlineLevel="0" collapsed="false">
      <c r="A16" s="35" t="n">
        <f aca="false">A15+1</f>
        <v>36317</v>
      </c>
      <c r="B16" s="12" t="n">
        <v>472</v>
      </c>
      <c r="C16" s="36" t="n">
        <v>465</v>
      </c>
      <c r="D16" s="3" t="n">
        <f aca="false">F16+P16+Y16</f>
        <v>465</v>
      </c>
      <c r="E16" s="37" t="n">
        <f aca="false">ROUND(F16/0.962,0)</f>
        <v>483</v>
      </c>
      <c r="F16" s="85" t="n">
        <v>465</v>
      </c>
      <c r="G16" s="39" t="n">
        <f aca="false">ROUND(H16/0.984,0)</f>
        <v>849</v>
      </c>
      <c r="H16" s="39" t="n">
        <v>835</v>
      </c>
      <c r="I16" s="41" t="n">
        <f aca="false">ROUND(J16/0.984,0)</f>
        <v>76</v>
      </c>
      <c r="J16" s="41" t="n">
        <f aca="false">67+8</f>
        <v>75</v>
      </c>
      <c r="K16" s="39" t="n">
        <f aca="false">E16+G16+I16</f>
        <v>1408</v>
      </c>
      <c r="L16" s="39" t="n">
        <f aca="false">F16+H16+J16</f>
        <v>1375</v>
      </c>
      <c r="M16" s="42" t="n">
        <f aca="false">M15</f>
        <v>1375</v>
      </c>
      <c r="N16" s="15"/>
      <c r="O16" s="43" t="n">
        <f aca="false">ROUND(P16/0.9737,0)</f>
        <v>0</v>
      </c>
      <c r="P16" s="44" t="n">
        <v>0</v>
      </c>
      <c r="Q16" s="44" t="n">
        <f aca="false">ROUND(R16/0.99,0)</f>
        <v>260</v>
      </c>
      <c r="R16" s="44" t="n">
        <v>257</v>
      </c>
      <c r="S16" s="44" t="n">
        <f aca="false">P16+R16</f>
        <v>257</v>
      </c>
      <c r="T16" s="46" t="n">
        <f aca="false">T15</f>
        <v>303</v>
      </c>
      <c r="U16" s="15"/>
      <c r="V16" s="47" t="n">
        <f aca="false">ROUND(W16/0.983,0)</f>
        <v>0</v>
      </c>
      <c r="W16" s="48" t="n">
        <f aca="false">ROUND(X16/0.99,0)</f>
        <v>0</v>
      </c>
      <c r="X16" s="48" t="n">
        <f aca="false">ROUND(Y16/0.9809,0)</f>
        <v>0</v>
      </c>
      <c r="Y16" s="49" t="n">
        <v>0</v>
      </c>
      <c r="Z16" s="48" t="n">
        <f aca="false">ROUND(AA16/0.9905,0)</f>
        <v>0</v>
      </c>
      <c r="AA16" s="50" t="n">
        <v>0</v>
      </c>
      <c r="AB16" s="48" t="n">
        <f aca="false">V16+Z16</f>
        <v>0</v>
      </c>
      <c r="AC16" s="48" t="n">
        <f aca="false">W16+AA16</f>
        <v>0</v>
      </c>
      <c r="AD16" s="48" t="n">
        <f aca="false">AD15</f>
        <v>621</v>
      </c>
      <c r="AE16" s="48" t="n">
        <f aca="false">X16</f>
        <v>0</v>
      </c>
      <c r="AF16" s="48" t="n">
        <f aca="false">AF15</f>
        <v>614</v>
      </c>
      <c r="AG16" s="48" t="n">
        <f aca="false">Y16</f>
        <v>0</v>
      </c>
      <c r="AH16" s="51" t="n">
        <f aca="false">AH15</f>
        <v>614</v>
      </c>
      <c r="AI16" s="11"/>
      <c r="AJ16" s="52" t="n">
        <f aca="false">H16+R16+AA16</f>
        <v>1092</v>
      </c>
      <c r="AK16" s="53" t="n">
        <v>1092</v>
      </c>
    </row>
    <row r="17" customFormat="false" ht="12.75" hidden="false" customHeight="false" outlineLevel="0" collapsed="false">
      <c r="A17" s="35" t="n">
        <f aca="false">A16+1</f>
        <v>36318</v>
      </c>
      <c r="B17" s="12" t="n">
        <v>549</v>
      </c>
      <c r="C17" s="36" t="n">
        <v>540</v>
      </c>
      <c r="D17" s="3" t="n">
        <f aca="false">F17+P17+Y17</f>
        <v>540</v>
      </c>
      <c r="E17" s="37" t="n">
        <f aca="false">ROUND(F17/0.962,0)</f>
        <v>561</v>
      </c>
      <c r="F17" s="85" t="n">
        <v>540</v>
      </c>
      <c r="G17" s="39" t="n">
        <f aca="false">ROUND(H17/0.984,0)</f>
        <v>847</v>
      </c>
      <c r="H17" s="39" t="n">
        <v>833</v>
      </c>
      <c r="I17" s="41" t="n">
        <f aca="false">ROUND(J17/0.984,0)</f>
        <v>0</v>
      </c>
      <c r="J17" s="41" t="n">
        <v>0</v>
      </c>
      <c r="K17" s="39" t="n">
        <f aca="false">E17+G17+I17</f>
        <v>1408</v>
      </c>
      <c r="L17" s="39" t="n">
        <f aca="false">F17+H17+J17</f>
        <v>1373</v>
      </c>
      <c r="M17" s="42" t="n">
        <f aca="false">M16</f>
        <v>1375</v>
      </c>
      <c r="N17" s="15"/>
      <c r="O17" s="43" t="n">
        <f aca="false">ROUND(P17/0.9737,0)</f>
        <v>0</v>
      </c>
      <c r="P17" s="44" t="n">
        <v>0</v>
      </c>
      <c r="Q17" s="44" t="n">
        <f aca="false">ROUND(R17/0.99,0)</f>
        <v>260</v>
      </c>
      <c r="R17" s="44" t="n">
        <v>257</v>
      </c>
      <c r="S17" s="44" t="n">
        <f aca="false">P17+R17</f>
        <v>257</v>
      </c>
      <c r="T17" s="46" t="n">
        <f aca="false">T16</f>
        <v>303</v>
      </c>
      <c r="U17" s="15"/>
      <c r="V17" s="47" t="n">
        <f aca="false">ROUND(W17/0.983,0)</f>
        <v>0</v>
      </c>
      <c r="W17" s="48" t="n">
        <f aca="false">ROUND(X17/0.99,0)</f>
        <v>0</v>
      </c>
      <c r="X17" s="48" t="n">
        <f aca="false">ROUND(Y17/0.9809,0)</f>
        <v>0</v>
      </c>
      <c r="Y17" s="49" t="n">
        <v>0</v>
      </c>
      <c r="Z17" s="48" t="n">
        <f aca="false">ROUND(AA17/0.9905,0)</f>
        <v>0</v>
      </c>
      <c r="AA17" s="50" t="n">
        <v>0</v>
      </c>
      <c r="AB17" s="48" t="n">
        <f aca="false">V17+Z17</f>
        <v>0</v>
      </c>
      <c r="AC17" s="48" t="n">
        <f aca="false">W17+AA17</f>
        <v>0</v>
      </c>
      <c r="AD17" s="48" t="n">
        <f aca="false">AD16</f>
        <v>621</v>
      </c>
      <c r="AE17" s="48" t="n">
        <f aca="false">X17</f>
        <v>0</v>
      </c>
      <c r="AF17" s="48" t="n">
        <f aca="false">AF16</f>
        <v>614</v>
      </c>
      <c r="AG17" s="48" t="n">
        <f aca="false">Y17</f>
        <v>0</v>
      </c>
      <c r="AH17" s="51" t="n">
        <f aca="false">AH16</f>
        <v>614</v>
      </c>
      <c r="AI17" s="11"/>
      <c r="AJ17" s="52" t="n">
        <f aca="false">H17+R17+AA17</f>
        <v>1090</v>
      </c>
      <c r="AK17" s="53" t="n">
        <v>1092</v>
      </c>
    </row>
    <row r="18" customFormat="false" ht="12.75" hidden="false" customHeight="false" outlineLevel="0" collapsed="false">
      <c r="A18" s="35" t="n">
        <f aca="false">A17+1</f>
        <v>36319</v>
      </c>
      <c r="B18" s="12" t="n">
        <v>549</v>
      </c>
      <c r="C18" s="36" t="n">
        <v>538</v>
      </c>
      <c r="D18" s="3" t="n">
        <f aca="false">F18+P18+Y18</f>
        <v>538</v>
      </c>
      <c r="E18" s="37" t="n">
        <f aca="false">ROUND(F18/0.962,0)</f>
        <v>559</v>
      </c>
      <c r="F18" s="85" t="n">
        <v>538</v>
      </c>
      <c r="G18" s="39" t="n">
        <f aca="false">ROUND(H18/0.984,0)</f>
        <v>849</v>
      </c>
      <c r="H18" s="39" t="n">
        <f aca="false">824+11</f>
        <v>835</v>
      </c>
      <c r="I18" s="41" t="n">
        <f aca="false">ROUND(J18/0.984,0)</f>
        <v>0</v>
      </c>
      <c r="J18" s="41" t="n">
        <v>0</v>
      </c>
      <c r="K18" s="39" t="n">
        <f aca="false">E18+G18+I18</f>
        <v>1408</v>
      </c>
      <c r="L18" s="39" t="n">
        <f aca="false">F18+H18+J18</f>
        <v>1373</v>
      </c>
      <c r="M18" s="42" t="n">
        <f aca="false">M17</f>
        <v>1375</v>
      </c>
      <c r="N18" s="15"/>
      <c r="O18" s="43" t="n">
        <f aca="false">ROUND(P18/0.9737,0)</f>
        <v>0</v>
      </c>
      <c r="P18" s="44" t="n">
        <v>0</v>
      </c>
      <c r="Q18" s="44" t="n">
        <f aca="false">ROUND(R18/0.99,0)</f>
        <v>260</v>
      </c>
      <c r="R18" s="44" t="n">
        <v>257</v>
      </c>
      <c r="S18" s="44" t="n">
        <f aca="false">P18+R18</f>
        <v>257</v>
      </c>
      <c r="T18" s="46" t="n">
        <f aca="false">T17</f>
        <v>303</v>
      </c>
      <c r="U18" s="15"/>
      <c r="V18" s="47" t="n">
        <f aca="false">ROUND(W18/0.983,0)</f>
        <v>0</v>
      </c>
      <c r="W18" s="48" t="n">
        <f aca="false">ROUND(X18/0.99,0)</f>
        <v>0</v>
      </c>
      <c r="X18" s="48" t="n">
        <f aca="false">ROUND(Y18/0.9809,0)</f>
        <v>0</v>
      </c>
      <c r="Y18" s="49" t="n">
        <v>0</v>
      </c>
      <c r="Z18" s="48" t="n">
        <f aca="false">ROUND(AA18/0.9905,0)</f>
        <v>0</v>
      </c>
      <c r="AA18" s="50" t="n">
        <v>0</v>
      </c>
      <c r="AB18" s="48" t="n">
        <f aca="false">V18+Z18</f>
        <v>0</v>
      </c>
      <c r="AC18" s="48" t="n">
        <f aca="false">W18+AA18</f>
        <v>0</v>
      </c>
      <c r="AD18" s="48" t="n">
        <f aca="false">AD17</f>
        <v>621</v>
      </c>
      <c r="AE18" s="48" t="n">
        <f aca="false">X18</f>
        <v>0</v>
      </c>
      <c r="AF18" s="48" t="n">
        <f aca="false">AF17</f>
        <v>614</v>
      </c>
      <c r="AG18" s="48" t="n">
        <f aca="false">Y18</f>
        <v>0</v>
      </c>
      <c r="AH18" s="51" t="n">
        <f aca="false">AH17</f>
        <v>614</v>
      </c>
      <c r="AI18" s="11"/>
      <c r="AJ18" s="52" t="n">
        <f aca="false">H18+R18+AA18</f>
        <v>1092</v>
      </c>
      <c r="AK18" s="53" t="n">
        <v>1092</v>
      </c>
    </row>
    <row r="19" customFormat="false" ht="12.75" hidden="false" customHeight="false" outlineLevel="0" collapsed="false">
      <c r="A19" s="35" t="n">
        <f aca="false">A18+1</f>
        <v>36320</v>
      </c>
      <c r="B19" s="12" t="n">
        <v>549</v>
      </c>
      <c r="C19" s="36" t="n">
        <v>538</v>
      </c>
      <c r="D19" s="3" t="n">
        <f aca="false">F19+P19+Y19</f>
        <v>538</v>
      </c>
      <c r="E19" s="37" t="n">
        <f aca="false">ROUND(F19/0.962,0)</f>
        <v>559</v>
      </c>
      <c r="F19" s="85" t="n">
        <v>538</v>
      </c>
      <c r="G19" s="39" t="n">
        <f aca="false">ROUND(H19/0.984,0)</f>
        <v>849</v>
      </c>
      <c r="H19" s="39" t="n">
        <v>835</v>
      </c>
      <c r="I19" s="41" t="n">
        <f aca="false">ROUND(J19/0.984,0)</f>
        <v>0</v>
      </c>
      <c r="J19" s="41" t="n">
        <v>0</v>
      </c>
      <c r="K19" s="39" t="n">
        <f aca="false">E19+G19+I19</f>
        <v>1408</v>
      </c>
      <c r="L19" s="39" t="n">
        <f aca="false">F19+H19+J19</f>
        <v>1373</v>
      </c>
      <c r="M19" s="42" t="n">
        <f aca="false">M18</f>
        <v>1375</v>
      </c>
      <c r="N19" s="15"/>
      <c r="O19" s="43" t="n">
        <f aca="false">ROUND(P19/0.9737,0)</f>
        <v>0</v>
      </c>
      <c r="P19" s="44" t="n">
        <v>0</v>
      </c>
      <c r="Q19" s="44" t="n">
        <f aca="false">ROUND(R19/0.99,0)</f>
        <v>260</v>
      </c>
      <c r="R19" s="44" t="n">
        <v>257</v>
      </c>
      <c r="S19" s="44" t="n">
        <f aca="false">P19+R19</f>
        <v>257</v>
      </c>
      <c r="T19" s="46" t="n">
        <f aca="false">T18</f>
        <v>303</v>
      </c>
      <c r="U19" s="15"/>
      <c r="V19" s="47" t="n">
        <f aca="false">ROUND(W19/0.983,0)</f>
        <v>0</v>
      </c>
      <c r="W19" s="48" t="n">
        <f aca="false">ROUND(X19/0.99,0)</f>
        <v>0</v>
      </c>
      <c r="X19" s="48" t="n">
        <f aca="false">ROUND(Y19/0.9809,0)</f>
        <v>0</v>
      </c>
      <c r="Y19" s="49" t="n">
        <v>0</v>
      </c>
      <c r="Z19" s="48" t="n">
        <f aca="false">ROUND(AA19/0.9905,0)</f>
        <v>0</v>
      </c>
      <c r="AA19" s="50" t="n">
        <v>0</v>
      </c>
      <c r="AB19" s="48" t="n">
        <f aca="false">V19+Z19</f>
        <v>0</v>
      </c>
      <c r="AC19" s="48" t="n">
        <f aca="false">W19+AA19</f>
        <v>0</v>
      </c>
      <c r="AD19" s="48" t="n">
        <f aca="false">AD18</f>
        <v>621</v>
      </c>
      <c r="AE19" s="48" t="n">
        <f aca="false">X19</f>
        <v>0</v>
      </c>
      <c r="AF19" s="48" t="n">
        <f aca="false">AF18</f>
        <v>614</v>
      </c>
      <c r="AG19" s="48" t="n">
        <f aca="false">Y19</f>
        <v>0</v>
      </c>
      <c r="AH19" s="51" t="n">
        <f aca="false">AH18</f>
        <v>614</v>
      </c>
      <c r="AI19" s="11"/>
      <c r="AJ19" s="52" t="n">
        <f aca="false">H19+R19+AA19</f>
        <v>1092</v>
      </c>
      <c r="AK19" s="53" t="n">
        <v>1092</v>
      </c>
    </row>
    <row r="20" customFormat="false" ht="12.75" hidden="false" customHeight="false" outlineLevel="0" collapsed="false">
      <c r="A20" s="35" t="n">
        <f aca="false">A19+1</f>
        <v>36321</v>
      </c>
      <c r="B20" s="12" t="n">
        <v>549</v>
      </c>
      <c r="C20" s="36" t="n">
        <v>538</v>
      </c>
      <c r="D20" s="3" t="n">
        <f aca="false">F20+P20+Y20</f>
        <v>538</v>
      </c>
      <c r="E20" s="37" t="n">
        <f aca="false">ROUND(F20/0.962,0)</f>
        <v>559</v>
      </c>
      <c r="F20" s="85" t="n">
        <v>538</v>
      </c>
      <c r="G20" s="39" t="n">
        <f aca="false">ROUND(H20/0.984,0)</f>
        <v>849</v>
      </c>
      <c r="H20" s="39" t="n">
        <v>835</v>
      </c>
      <c r="I20" s="41" t="n">
        <f aca="false">ROUND(J20/0.984,0)</f>
        <v>0</v>
      </c>
      <c r="J20" s="41" t="n">
        <v>0</v>
      </c>
      <c r="K20" s="39" t="n">
        <f aca="false">E20+G20+I20</f>
        <v>1408</v>
      </c>
      <c r="L20" s="39" t="n">
        <f aca="false">F20+H20+J20</f>
        <v>1373</v>
      </c>
      <c r="M20" s="42" t="n">
        <f aca="false">M19</f>
        <v>1375</v>
      </c>
      <c r="N20" s="15"/>
      <c r="O20" s="43" t="n">
        <f aca="false">ROUND(P20/0.9737,0)</f>
        <v>0</v>
      </c>
      <c r="P20" s="44" t="n">
        <v>0</v>
      </c>
      <c r="Q20" s="44" t="n">
        <f aca="false">ROUND(R20/0.99,0)</f>
        <v>260</v>
      </c>
      <c r="R20" s="44" t="n">
        <v>257</v>
      </c>
      <c r="S20" s="44" t="n">
        <f aca="false">P20+R20</f>
        <v>257</v>
      </c>
      <c r="T20" s="46" t="n">
        <f aca="false">T19</f>
        <v>303</v>
      </c>
      <c r="U20" s="15"/>
      <c r="V20" s="47" t="n">
        <f aca="false">ROUND(W20/0.983,0)</f>
        <v>0</v>
      </c>
      <c r="W20" s="48" t="n">
        <f aca="false">ROUND(X20/0.99,0)</f>
        <v>0</v>
      </c>
      <c r="X20" s="48" t="n">
        <f aca="false">ROUND(Y20/0.9809,0)</f>
        <v>0</v>
      </c>
      <c r="Y20" s="49" t="n">
        <v>0</v>
      </c>
      <c r="Z20" s="48" t="n">
        <f aca="false">ROUND(AA20/0.9905,0)</f>
        <v>0</v>
      </c>
      <c r="AA20" s="50" t="n">
        <v>0</v>
      </c>
      <c r="AB20" s="48" t="n">
        <f aca="false">V20+Z20</f>
        <v>0</v>
      </c>
      <c r="AC20" s="48" t="n">
        <f aca="false">W20+AA20</f>
        <v>0</v>
      </c>
      <c r="AD20" s="48" t="n">
        <f aca="false">AD19</f>
        <v>621</v>
      </c>
      <c r="AE20" s="48" t="n">
        <f aca="false">X20</f>
        <v>0</v>
      </c>
      <c r="AF20" s="48" t="n">
        <f aca="false">AF19</f>
        <v>614</v>
      </c>
      <c r="AG20" s="48" t="n">
        <f aca="false">Y20</f>
        <v>0</v>
      </c>
      <c r="AH20" s="51" t="n">
        <f aca="false">AH19</f>
        <v>614</v>
      </c>
      <c r="AI20" s="11"/>
      <c r="AJ20" s="52" t="n">
        <f aca="false">H20+R20+AA20</f>
        <v>1092</v>
      </c>
      <c r="AK20" s="53" t="n">
        <v>1092</v>
      </c>
    </row>
    <row r="21" customFormat="false" ht="12.75" hidden="false" customHeight="false" outlineLevel="0" collapsed="false">
      <c r="A21" s="35" t="n">
        <f aca="false">A20+1</f>
        <v>36322</v>
      </c>
      <c r="B21" s="12" t="n">
        <v>486</v>
      </c>
      <c r="C21" s="36" t="n">
        <v>477</v>
      </c>
      <c r="D21" s="3" t="n">
        <f aca="false">F21+P21+Y21</f>
        <v>477</v>
      </c>
      <c r="E21" s="37" t="n">
        <f aca="false">ROUND(F21/0.962,0)</f>
        <v>496</v>
      </c>
      <c r="F21" s="85" t="n">
        <v>477</v>
      </c>
      <c r="G21" s="39" t="n">
        <f aca="false">ROUND(H21/0.984,0)</f>
        <v>849</v>
      </c>
      <c r="H21" s="39" t="n">
        <v>835</v>
      </c>
      <c r="I21" s="41" t="n">
        <f aca="false">ROUND(J21/0.984,0)</f>
        <v>63</v>
      </c>
      <c r="J21" s="41" t="n">
        <v>62</v>
      </c>
      <c r="K21" s="39" t="n">
        <f aca="false">E21+G21+I21</f>
        <v>1408</v>
      </c>
      <c r="L21" s="39" t="n">
        <f aca="false">F21+H21+J21</f>
        <v>1374</v>
      </c>
      <c r="M21" s="42" t="n">
        <f aca="false">M20</f>
        <v>1375</v>
      </c>
      <c r="N21" s="15"/>
      <c r="O21" s="43" t="n">
        <f aca="false">ROUND(P21/0.9737,0)</f>
        <v>0</v>
      </c>
      <c r="P21" s="44" t="n">
        <v>0</v>
      </c>
      <c r="Q21" s="44" t="n">
        <f aca="false">ROUND(R21/0.99,0)</f>
        <v>260</v>
      </c>
      <c r="R21" s="44" t="n">
        <v>257</v>
      </c>
      <c r="S21" s="44" t="n">
        <f aca="false">P21+R21</f>
        <v>257</v>
      </c>
      <c r="T21" s="46" t="n">
        <f aca="false">T20</f>
        <v>303</v>
      </c>
      <c r="U21" s="15"/>
      <c r="V21" s="47" t="n">
        <f aca="false">ROUND(W21/0.983,0)</f>
        <v>0</v>
      </c>
      <c r="W21" s="48" t="n">
        <f aca="false">ROUND(X21/0.99,0)</f>
        <v>0</v>
      </c>
      <c r="X21" s="48" t="n">
        <f aca="false">ROUND(Y21/0.9809,0)</f>
        <v>0</v>
      </c>
      <c r="Y21" s="49" t="n">
        <v>0</v>
      </c>
      <c r="Z21" s="48" t="n">
        <f aca="false">ROUND(AA21/0.9905,0)</f>
        <v>0</v>
      </c>
      <c r="AA21" s="50" t="n">
        <v>0</v>
      </c>
      <c r="AB21" s="48" t="n">
        <f aca="false">V21+Z21</f>
        <v>0</v>
      </c>
      <c r="AC21" s="48" t="n">
        <f aca="false">W21+AA21</f>
        <v>0</v>
      </c>
      <c r="AD21" s="48" t="n">
        <f aca="false">AD20</f>
        <v>621</v>
      </c>
      <c r="AE21" s="48" t="n">
        <f aca="false">X21</f>
        <v>0</v>
      </c>
      <c r="AF21" s="48" t="n">
        <f aca="false">AF20</f>
        <v>614</v>
      </c>
      <c r="AG21" s="48" t="n">
        <f aca="false">Y21</f>
        <v>0</v>
      </c>
      <c r="AH21" s="51" t="n">
        <f aca="false">AH20</f>
        <v>614</v>
      </c>
      <c r="AI21" s="11"/>
      <c r="AJ21" s="52" t="n">
        <f aca="false">H21+R21+AA21</f>
        <v>1092</v>
      </c>
      <c r="AK21" s="53" t="n">
        <v>1092</v>
      </c>
    </row>
    <row r="22" customFormat="false" ht="12.75" hidden="false" customHeight="false" outlineLevel="0" collapsed="false">
      <c r="A22" s="35" t="n">
        <f aca="false">A21+1</f>
        <v>36323</v>
      </c>
      <c r="B22" s="12" t="n">
        <v>418</v>
      </c>
      <c r="C22" s="36" t="n">
        <v>410</v>
      </c>
      <c r="D22" s="3" t="n">
        <f aca="false">F22+P22+Y22</f>
        <v>410</v>
      </c>
      <c r="E22" s="37" t="n">
        <f aca="false">ROUND(F22/0.962,0)</f>
        <v>426</v>
      </c>
      <c r="F22" s="85" t="n">
        <v>410</v>
      </c>
      <c r="G22" s="39" t="n">
        <f aca="false">ROUND(H22/0.984,0)</f>
        <v>849</v>
      </c>
      <c r="H22" s="39" t="n">
        <v>835</v>
      </c>
      <c r="I22" s="41" t="n">
        <f aca="false">ROUND(J22/0.984,0)</f>
        <v>133</v>
      </c>
      <c r="J22" s="41" t="n">
        <v>131</v>
      </c>
      <c r="K22" s="39" t="n">
        <f aca="false">E22+G22+I22</f>
        <v>1408</v>
      </c>
      <c r="L22" s="39" t="n">
        <f aca="false">F22+H22+J22</f>
        <v>1376</v>
      </c>
      <c r="M22" s="42" t="n">
        <f aca="false">M21</f>
        <v>1375</v>
      </c>
      <c r="N22" s="15"/>
      <c r="O22" s="43" t="n">
        <f aca="false">ROUND(P22/0.9737,0)</f>
        <v>0</v>
      </c>
      <c r="P22" s="44" t="n">
        <v>0</v>
      </c>
      <c r="Q22" s="44" t="n">
        <f aca="false">ROUND(R22/0.99,0)</f>
        <v>260</v>
      </c>
      <c r="R22" s="44" t="n">
        <v>257</v>
      </c>
      <c r="S22" s="44" t="n">
        <f aca="false">P22+R22</f>
        <v>257</v>
      </c>
      <c r="T22" s="46" t="n">
        <f aca="false">T21</f>
        <v>303</v>
      </c>
      <c r="U22" s="15"/>
      <c r="V22" s="47" t="n">
        <f aca="false">ROUND(W22/0.983,0)</f>
        <v>0</v>
      </c>
      <c r="W22" s="48" t="n">
        <f aca="false">ROUND(X22/0.99,0)</f>
        <v>0</v>
      </c>
      <c r="X22" s="48" t="n">
        <f aca="false">ROUND(Y22/0.9809,0)</f>
        <v>0</v>
      </c>
      <c r="Y22" s="49" t="n">
        <v>0</v>
      </c>
      <c r="Z22" s="48" t="n">
        <f aca="false">ROUND(AA22/0.9905,0)</f>
        <v>0</v>
      </c>
      <c r="AA22" s="50" t="n">
        <v>0</v>
      </c>
      <c r="AB22" s="48" t="n">
        <f aca="false">V22+Z22</f>
        <v>0</v>
      </c>
      <c r="AC22" s="48" t="n">
        <f aca="false">W22+AA22</f>
        <v>0</v>
      </c>
      <c r="AD22" s="48" t="n">
        <f aca="false">AD21</f>
        <v>621</v>
      </c>
      <c r="AE22" s="48" t="n">
        <f aca="false">X22</f>
        <v>0</v>
      </c>
      <c r="AF22" s="48" t="n">
        <f aca="false">AF21</f>
        <v>614</v>
      </c>
      <c r="AG22" s="48" t="n">
        <f aca="false">Y22</f>
        <v>0</v>
      </c>
      <c r="AH22" s="51" t="n">
        <f aca="false">AH21</f>
        <v>614</v>
      </c>
      <c r="AI22" s="11"/>
      <c r="AJ22" s="52" t="n">
        <f aca="false">H22+R22+AA22</f>
        <v>1092</v>
      </c>
      <c r="AK22" s="53" t="n">
        <v>1092</v>
      </c>
    </row>
    <row r="23" customFormat="false" ht="12.75" hidden="false" customHeight="false" outlineLevel="0" collapsed="false">
      <c r="A23" s="35" t="n">
        <f aca="false">A22+1</f>
        <v>36324</v>
      </c>
      <c r="B23" s="12" t="n">
        <v>472</v>
      </c>
      <c r="C23" s="36" t="n">
        <v>463</v>
      </c>
      <c r="D23" s="3" t="n">
        <f aca="false">F23+P23+Y23</f>
        <v>463</v>
      </c>
      <c r="E23" s="37" t="n">
        <f aca="false">ROUND(F23/0.962,0)</f>
        <v>481</v>
      </c>
      <c r="F23" s="85" t="n">
        <v>463</v>
      </c>
      <c r="G23" s="39" t="n">
        <f aca="false">ROUND(H23/0.984,0)</f>
        <v>849</v>
      </c>
      <c r="H23" s="39" t="n">
        <v>835</v>
      </c>
      <c r="I23" s="41" t="n">
        <f aca="false">ROUND(J23/0.984,0)</f>
        <v>78</v>
      </c>
      <c r="J23" s="41" t="n">
        <v>77</v>
      </c>
      <c r="K23" s="39" t="n">
        <f aca="false">E23+G23+I23</f>
        <v>1408</v>
      </c>
      <c r="L23" s="39" t="n">
        <f aca="false">F23+H23+J23</f>
        <v>1375</v>
      </c>
      <c r="M23" s="42" t="n">
        <f aca="false">M22</f>
        <v>1375</v>
      </c>
      <c r="N23" s="15"/>
      <c r="O23" s="43" t="n">
        <f aca="false">ROUND(P23/0.9737,0)</f>
        <v>0</v>
      </c>
      <c r="P23" s="44" t="n">
        <v>0</v>
      </c>
      <c r="Q23" s="44" t="n">
        <f aca="false">ROUND(R23/0.99,0)</f>
        <v>260</v>
      </c>
      <c r="R23" s="44" t="n">
        <v>257</v>
      </c>
      <c r="S23" s="44" t="n">
        <f aca="false">P23+R23</f>
        <v>257</v>
      </c>
      <c r="T23" s="46" t="n">
        <f aca="false">T22</f>
        <v>303</v>
      </c>
      <c r="U23" s="15"/>
      <c r="V23" s="47" t="n">
        <f aca="false">ROUND(W23/0.983,0)</f>
        <v>0</v>
      </c>
      <c r="W23" s="48" t="n">
        <f aca="false">ROUND(X23/0.99,0)</f>
        <v>0</v>
      </c>
      <c r="X23" s="48" t="n">
        <f aca="false">ROUND(Y23/0.9809,0)</f>
        <v>0</v>
      </c>
      <c r="Y23" s="49" t="n">
        <v>0</v>
      </c>
      <c r="Z23" s="48" t="n">
        <f aca="false">ROUND(AA23/0.9905,0)</f>
        <v>0</v>
      </c>
      <c r="AA23" s="50" t="n">
        <v>0</v>
      </c>
      <c r="AB23" s="48" t="n">
        <f aca="false">V23+Z23</f>
        <v>0</v>
      </c>
      <c r="AC23" s="48" t="n">
        <f aca="false">W23+AA23</f>
        <v>0</v>
      </c>
      <c r="AD23" s="48" t="n">
        <f aca="false">AD22</f>
        <v>621</v>
      </c>
      <c r="AE23" s="48" t="n">
        <f aca="false">X23</f>
        <v>0</v>
      </c>
      <c r="AF23" s="48" t="n">
        <f aca="false">AF22</f>
        <v>614</v>
      </c>
      <c r="AG23" s="48" t="n">
        <f aca="false">Y23</f>
        <v>0</v>
      </c>
      <c r="AH23" s="51" t="n">
        <f aca="false">AH22</f>
        <v>614</v>
      </c>
      <c r="AI23" s="11"/>
      <c r="AJ23" s="52" t="n">
        <f aca="false">H23+R23+AA23</f>
        <v>1092</v>
      </c>
      <c r="AK23" s="53" t="n">
        <v>1092</v>
      </c>
    </row>
    <row r="24" customFormat="false" ht="12.75" hidden="false" customHeight="false" outlineLevel="0" collapsed="false">
      <c r="A24" s="35" t="n">
        <f aca="false">A23+1</f>
        <v>36325</v>
      </c>
      <c r="B24" s="12" t="n">
        <v>549</v>
      </c>
      <c r="C24" s="36" t="n">
        <v>538</v>
      </c>
      <c r="D24" s="3" t="n">
        <f aca="false">F24+P24+Y24</f>
        <v>538</v>
      </c>
      <c r="E24" s="37" t="n">
        <f aca="false">ROUND(F24/0.962,0)</f>
        <v>559</v>
      </c>
      <c r="F24" s="85" t="n">
        <v>538</v>
      </c>
      <c r="G24" s="39" t="n">
        <f aca="false">ROUND(H24/0.984,0)</f>
        <v>849</v>
      </c>
      <c r="H24" s="39" t="n">
        <v>835</v>
      </c>
      <c r="I24" s="41" t="n">
        <f aca="false">ROUND(J24/0.984,0)</f>
        <v>0</v>
      </c>
      <c r="J24" s="41" t="n">
        <v>0</v>
      </c>
      <c r="K24" s="39" t="n">
        <f aca="false">E24+G24+I24</f>
        <v>1408</v>
      </c>
      <c r="L24" s="39" t="n">
        <f aca="false">F24+H24+J24</f>
        <v>1373</v>
      </c>
      <c r="M24" s="42" t="n">
        <f aca="false">M23</f>
        <v>1375</v>
      </c>
      <c r="N24" s="15"/>
      <c r="O24" s="43" t="n">
        <f aca="false">ROUND(P24/0.9737,0)</f>
        <v>0</v>
      </c>
      <c r="P24" s="44" t="n">
        <v>0</v>
      </c>
      <c r="Q24" s="44" t="n">
        <f aca="false">ROUND(R24/0.99,0)</f>
        <v>260</v>
      </c>
      <c r="R24" s="44" t="n">
        <v>257</v>
      </c>
      <c r="S24" s="44" t="n">
        <f aca="false">P24+R24</f>
        <v>257</v>
      </c>
      <c r="T24" s="46" t="n">
        <f aca="false">T23</f>
        <v>303</v>
      </c>
      <c r="U24" s="15"/>
      <c r="V24" s="47" t="n">
        <f aca="false">ROUND(W24/0.983,0)</f>
        <v>0</v>
      </c>
      <c r="W24" s="48" t="n">
        <f aca="false">ROUND(X24/0.99,0)</f>
        <v>0</v>
      </c>
      <c r="X24" s="48" t="n">
        <f aca="false">ROUND(Y24/0.9809,0)</f>
        <v>0</v>
      </c>
      <c r="Y24" s="49" t="n">
        <v>0</v>
      </c>
      <c r="Z24" s="48" t="n">
        <f aca="false">ROUND(AA24/0.9905,0)</f>
        <v>0</v>
      </c>
      <c r="AA24" s="50" t="n">
        <v>0</v>
      </c>
      <c r="AB24" s="48" t="n">
        <f aca="false">V24+Z24</f>
        <v>0</v>
      </c>
      <c r="AC24" s="48" t="n">
        <f aca="false">W24+AA24</f>
        <v>0</v>
      </c>
      <c r="AD24" s="48" t="n">
        <f aca="false">AD23</f>
        <v>621</v>
      </c>
      <c r="AE24" s="48" t="n">
        <f aca="false">X24</f>
        <v>0</v>
      </c>
      <c r="AF24" s="48" t="n">
        <f aca="false">AF23</f>
        <v>614</v>
      </c>
      <c r="AG24" s="48" t="n">
        <f aca="false">Y24</f>
        <v>0</v>
      </c>
      <c r="AH24" s="51" t="n">
        <f aca="false">AH23</f>
        <v>614</v>
      </c>
      <c r="AI24" s="11"/>
      <c r="AJ24" s="52" t="n">
        <f aca="false">H24+R24+AA24</f>
        <v>1092</v>
      </c>
      <c r="AK24" s="53" t="n">
        <v>1092</v>
      </c>
    </row>
    <row r="25" customFormat="false" ht="12.75" hidden="false" customHeight="false" outlineLevel="0" collapsed="false">
      <c r="A25" s="35" t="n">
        <f aca="false">A24+1</f>
        <v>36326</v>
      </c>
      <c r="B25" s="12" t="n">
        <v>549</v>
      </c>
      <c r="C25" s="36" t="n">
        <v>538</v>
      </c>
      <c r="D25" s="3" t="n">
        <f aca="false">F25+P25+Y25</f>
        <v>538</v>
      </c>
      <c r="E25" s="37" t="n">
        <f aca="false">ROUND(F25/0.962,0)</f>
        <v>559</v>
      </c>
      <c r="F25" s="85" t="n">
        <v>538</v>
      </c>
      <c r="G25" s="39" t="n">
        <f aca="false">ROUND(H25/0.984,0)</f>
        <v>849</v>
      </c>
      <c r="H25" s="39" t="n">
        <v>835</v>
      </c>
      <c r="I25" s="41" t="n">
        <f aca="false">ROUND(J25/0.984,0)</f>
        <v>0</v>
      </c>
      <c r="J25" s="41" t="n">
        <v>0</v>
      </c>
      <c r="K25" s="39" t="n">
        <f aca="false">E25+G25+I25</f>
        <v>1408</v>
      </c>
      <c r="L25" s="39" t="n">
        <f aca="false">F25+H25+J25</f>
        <v>1373</v>
      </c>
      <c r="M25" s="42" t="n">
        <f aca="false">M24</f>
        <v>1375</v>
      </c>
      <c r="N25" s="15"/>
      <c r="O25" s="43" t="n">
        <f aca="false">ROUND(P25/0.9737,0)</f>
        <v>0</v>
      </c>
      <c r="P25" s="44" t="n">
        <v>0</v>
      </c>
      <c r="Q25" s="44" t="n">
        <f aca="false">ROUND(R25/0.99,0)</f>
        <v>260</v>
      </c>
      <c r="R25" s="44" t="n">
        <v>257</v>
      </c>
      <c r="S25" s="44" t="n">
        <f aca="false">P25+R25</f>
        <v>257</v>
      </c>
      <c r="T25" s="46" t="n">
        <f aca="false">T24</f>
        <v>303</v>
      </c>
      <c r="U25" s="15"/>
      <c r="V25" s="47" t="n">
        <f aca="false">ROUND(W25/0.983,0)</f>
        <v>0</v>
      </c>
      <c r="W25" s="48" t="n">
        <f aca="false">ROUND(X25/0.99,0)</f>
        <v>0</v>
      </c>
      <c r="X25" s="48" t="n">
        <f aca="false">ROUND(Y25/0.9809,0)</f>
        <v>0</v>
      </c>
      <c r="Y25" s="49" t="n">
        <v>0</v>
      </c>
      <c r="Z25" s="48" t="n">
        <f aca="false">ROUND(AA25/0.9905,0)</f>
        <v>0</v>
      </c>
      <c r="AA25" s="50" t="n">
        <v>0</v>
      </c>
      <c r="AB25" s="48" t="n">
        <f aca="false">V25+Z25</f>
        <v>0</v>
      </c>
      <c r="AC25" s="48" t="n">
        <f aca="false">W25+AA25</f>
        <v>0</v>
      </c>
      <c r="AD25" s="48" t="n">
        <f aca="false">AD24</f>
        <v>621</v>
      </c>
      <c r="AE25" s="48" t="n">
        <f aca="false">X25</f>
        <v>0</v>
      </c>
      <c r="AF25" s="48" t="n">
        <f aca="false">AF24</f>
        <v>614</v>
      </c>
      <c r="AG25" s="48" t="n">
        <f aca="false">Y25</f>
        <v>0</v>
      </c>
      <c r="AH25" s="51" t="n">
        <f aca="false">AH24</f>
        <v>614</v>
      </c>
      <c r="AI25" s="11"/>
      <c r="AJ25" s="52" t="n">
        <f aca="false">H25+R25+AA25</f>
        <v>1092</v>
      </c>
      <c r="AK25" s="53" t="n">
        <v>1092</v>
      </c>
    </row>
    <row r="26" customFormat="false" ht="12.75" hidden="false" customHeight="false" outlineLevel="0" collapsed="false">
      <c r="A26" s="35" t="n">
        <f aca="false">A25+1</f>
        <v>36327</v>
      </c>
      <c r="B26" s="12" t="n">
        <v>549</v>
      </c>
      <c r="C26" s="36" t="n">
        <v>549</v>
      </c>
      <c r="D26" s="3" t="n">
        <f aca="false">F26+P26+Y26</f>
        <v>549</v>
      </c>
      <c r="E26" s="37" t="n">
        <f aca="false">ROUND(F26/0.962,0)</f>
        <v>571</v>
      </c>
      <c r="F26" s="85" t="n">
        <v>549</v>
      </c>
      <c r="G26" s="39" t="n">
        <f aca="false">ROUND(H26/0.984,0)</f>
        <v>837</v>
      </c>
      <c r="H26" s="39" t="n">
        <v>824</v>
      </c>
      <c r="I26" s="41" t="n">
        <f aca="false">ROUND(J26/0.984,0)</f>
        <v>0</v>
      </c>
      <c r="J26" s="41" t="n">
        <v>0</v>
      </c>
      <c r="K26" s="39" t="n">
        <f aca="false">E26+G26+I26</f>
        <v>1408</v>
      </c>
      <c r="L26" s="39" t="n">
        <f aca="false">F26+H26+J26</f>
        <v>1373</v>
      </c>
      <c r="M26" s="42" t="n">
        <f aca="false">M25</f>
        <v>1375</v>
      </c>
      <c r="N26" s="15"/>
      <c r="O26" s="43" t="n">
        <f aca="false">ROUND(P26/0.9737,0)</f>
        <v>0</v>
      </c>
      <c r="P26" s="44" t="n">
        <v>0</v>
      </c>
      <c r="Q26" s="44" t="n">
        <f aca="false">ROUND(R26/0.99,0)</f>
        <v>260</v>
      </c>
      <c r="R26" s="44" t="n">
        <v>257</v>
      </c>
      <c r="S26" s="44" t="n">
        <f aca="false">P26+R26</f>
        <v>257</v>
      </c>
      <c r="T26" s="46" t="n">
        <f aca="false">T25</f>
        <v>303</v>
      </c>
      <c r="U26" s="15"/>
      <c r="V26" s="47" t="n">
        <f aca="false">ROUND(W26/0.983,0)</f>
        <v>0</v>
      </c>
      <c r="W26" s="48" t="n">
        <f aca="false">ROUND(X26/0.99,0)</f>
        <v>0</v>
      </c>
      <c r="X26" s="48" t="n">
        <f aca="false">ROUND(Y26/0.9809,0)</f>
        <v>0</v>
      </c>
      <c r="Y26" s="49" t="n">
        <v>0</v>
      </c>
      <c r="Z26" s="48" t="n">
        <f aca="false">ROUND(AA26/0.9905,0)</f>
        <v>0</v>
      </c>
      <c r="AA26" s="50" t="n">
        <v>0</v>
      </c>
      <c r="AB26" s="48" t="n">
        <f aca="false">V26+Z26</f>
        <v>0</v>
      </c>
      <c r="AC26" s="48" t="n">
        <f aca="false">W26+AA26</f>
        <v>0</v>
      </c>
      <c r="AD26" s="48" t="n">
        <f aca="false">AD25</f>
        <v>621</v>
      </c>
      <c r="AE26" s="48" t="n">
        <f aca="false">X26</f>
        <v>0</v>
      </c>
      <c r="AF26" s="48" t="n">
        <f aca="false">AF25</f>
        <v>614</v>
      </c>
      <c r="AG26" s="48" t="n">
        <f aca="false">Y26</f>
        <v>0</v>
      </c>
      <c r="AH26" s="51" t="n">
        <f aca="false">AH25</f>
        <v>614</v>
      </c>
      <c r="AI26" s="11"/>
      <c r="AJ26" s="52" t="n">
        <f aca="false">H26+R26+AA26</f>
        <v>1081</v>
      </c>
      <c r="AK26" s="53" t="n">
        <v>1092</v>
      </c>
    </row>
    <row r="27" customFormat="false" ht="12.75" hidden="false" customHeight="false" outlineLevel="0" collapsed="false">
      <c r="A27" s="35" t="n">
        <f aca="false">A26+1</f>
        <v>36328</v>
      </c>
      <c r="B27" s="12" t="n">
        <v>549</v>
      </c>
      <c r="C27" s="36" t="n">
        <v>549</v>
      </c>
      <c r="D27" s="3" t="n">
        <f aca="false">F27+P27+Y27</f>
        <v>549</v>
      </c>
      <c r="E27" s="37" t="n">
        <f aca="false">ROUND(F27/0.962,0)</f>
        <v>571</v>
      </c>
      <c r="F27" s="85" t="n">
        <v>549</v>
      </c>
      <c r="G27" s="39" t="n">
        <f aca="false">ROUND(H27/0.984,0)</f>
        <v>837</v>
      </c>
      <c r="H27" s="39" t="n">
        <v>824</v>
      </c>
      <c r="I27" s="41" t="n">
        <f aca="false">ROUND(J27/0.984,0)</f>
        <v>0</v>
      </c>
      <c r="J27" s="41" t="n">
        <v>0</v>
      </c>
      <c r="K27" s="39" t="n">
        <f aca="false">E27+G27+I27</f>
        <v>1408</v>
      </c>
      <c r="L27" s="39" t="n">
        <f aca="false">F27+H27+J27</f>
        <v>1373</v>
      </c>
      <c r="M27" s="42" t="n">
        <f aca="false">M26</f>
        <v>1375</v>
      </c>
      <c r="N27" s="15"/>
      <c r="O27" s="43" t="n">
        <f aca="false">ROUND(P27/0.9737,0)</f>
        <v>0</v>
      </c>
      <c r="P27" s="44" t="n">
        <v>0</v>
      </c>
      <c r="Q27" s="44" t="n">
        <f aca="false">ROUND(R27/0.99,0)</f>
        <v>260</v>
      </c>
      <c r="R27" s="44" t="n">
        <v>257</v>
      </c>
      <c r="S27" s="44" t="n">
        <f aca="false">P27+R27</f>
        <v>257</v>
      </c>
      <c r="T27" s="46" t="n">
        <f aca="false">T26</f>
        <v>303</v>
      </c>
      <c r="U27" s="15"/>
      <c r="V27" s="47" t="n">
        <f aca="false">ROUND(W27/0.983,0)</f>
        <v>0</v>
      </c>
      <c r="W27" s="48" t="n">
        <f aca="false">ROUND(X27/0.99,0)</f>
        <v>0</v>
      </c>
      <c r="X27" s="48" t="n">
        <f aca="false">ROUND(Y27/0.9809,0)</f>
        <v>0</v>
      </c>
      <c r="Y27" s="49" t="n">
        <v>0</v>
      </c>
      <c r="Z27" s="48" t="n">
        <f aca="false">ROUND(AA27/0.9905,0)</f>
        <v>0</v>
      </c>
      <c r="AA27" s="50" t="n">
        <v>0</v>
      </c>
      <c r="AB27" s="48" t="n">
        <f aca="false">V27+Z27</f>
        <v>0</v>
      </c>
      <c r="AC27" s="48" t="n">
        <f aca="false">W27+AA27</f>
        <v>0</v>
      </c>
      <c r="AD27" s="48" t="n">
        <f aca="false">AD26</f>
        <v>621</v>
      </c>
      <c r="AE27" s="48" t="n">
        <f aca="false">X27</f>
        <v>0</v>
      </c>
      <c r="AF27" s="48" t="n">
        <f aca="false">AF26</f>
        <v>614</v>
      </c>
      <c r="AG27" s="48" t="n">
        <f aca="false">Y27</f>
        <v>0</v>
      </c>
      <c r="AH27" s="51" t="n">
        <f aca="false">AH26</f>
        <v>614</v>
      </c>
      <c r="AI27" s="11"/>
      <c r="AJ27" s="52" t="n">
        <f aca="false">H27+R27+AA27</f>
        <v>1081</v>
      </c>
      <c r="AK27" s="53" t="n">
        <v>1092</v>
      </c>
    </row>
    <row r="28" customFormat="false" ht="12.75" hidden="false" customHeight="false" outlineLevel="0" collapsed="false">
      <c r="A28" s="35" t="n">
        <f aca="false">A27+1</f>
        <v>36329</v>
      </c>
      <c r="B28" s="12" t="n">
        <v>486</v>
      </c>
      <c r="C28" s="36" t="n">
        <v>486</v>
      </c>
      <c r="D28" s="3" t="n">
        <f aca="false">F28+P28+Y28</f>
        <v>486</v>
      </c>
      <c r="E28" s="37" t="n">
        <f aca="false">ROUND(F28/0.962,0)</f>
        <v>505</v>
      </c>
      <c r="F28" s="85" t="n">
        <v>486</v>
      </c>
      <c r="G28" s="39" t="n">
        <f aca="false">ROUND(H28/0.984,0)</f>
        <v>849</v>
      </c>
      <c r="H28" s="39" t="n">
        <v>835</v>
      </c>
      <c r="I28" s="41" t="n">
        <f aca="false">ROUND(J28/0.984,0)</f>
        <v>54</v>
      </c>
      <c r="J28" s="41" t="n">
        <v>53</v>
      </c>
      <c r="K28" s="39" t="n">
        <f aca="false">E28+G28+I28</f>
        <v>1408</v>
      </c>
      <c r="L28" s="39" t="n">
        <f aca="false">F28+H28+J28</f>
        <v>1374</v>
      </c>
      <c r="M28" s="42" t="n">
        <f aca="false">M27</f>
        <v>1375</v>
      </c>
      <c r="N28" s="15"/>
      <c r="O28" s="43" t="n">
        <f aca="false">ROUND(P28/0.9737,0)</f>
        <v>0</v>
      </c>
      <c r="P28" s="44" t="n">
        <v>0</v>
      </c>
      <c r="Q28" s="44" t="n">
        <f aca="false">ROUND(R28/0.99,0)</f>
        <v>260</v>
      </c>
      <c r="R28" s="44" t="n">
        <v>257</v>
      </c>
      <c r="S28" s="44" t="n">
        <f aca="false">P28+R28</f>
        <v>257</v>
      </c>
      <c r="T28" s="46" t="n">
        <f aca="false">T27</f>
        <v>303</v>
      </c>
      <c r="U28" s="15"/>
      <c r="V28" s="47" t="n">
        <f aca="false">ROUND(W28/0.983,0)</f>
        <v>0</v>
      </c>
      <c r="W28" s="48" t="n">
        <f aca="false">ROUND(X28/0.99,0)</f>
        <v>0</v>
      </c>
      <c r="X28" s="48" t="n">
        <f aca="false">ROUND(Y28/0.9809,0)</f>
        <v>0</v>
      </c>
      <c r="Y28" s="49" t="n">
        <v>0</v>
      </c>
      <c r="Z28" s="48" t="n">
        <f aca="false">ROUND(AA28/0.9905,0)</f>
        <v>0</v>
      </c>
      <c r="AA28" s="50" t="n">
        <v>0</v>
      </c>
      <c r="AB28" s="48" t="n">
        <f aca="false">V28+Z28</f>
        <v>0</v>
      </c>
      <c r="AC28" s="48" t="n">
        <f aca="false">W28+AA28</f>
        <v>0</v>
      </c>
      <c r="AD28" s="48" t="n">
        <f aca="false">AD27</f>
        <v>621</v>
      </c>
      <c r="AE28" s="48" t="n">
        <f aca="false">X28</f>
        <v>0</v>
      </c>
      <c r="AF28" s="48" t="n">
        <f aca="false">AF27</f>
        <v>614</v>
      </c>
      <c r="AG28" s="48" t="n">
        <f aca="false">Y28</f>
        <v>0</v>
      </c>
      <c r="AH28" s="51" t="n">
        <f aca="false">AH27</f>
        <v>614</v>
      </c>
      <c r="AI28" s="11"/>
      <c r="AJ28" s="52" t="n">
        <f aca="false">H28+R28+AA28</f>
        <v>1092</v>
      </c>
      <c r="AK28" s="53" t="n">
        <v>1092</v>
      </c>
    </row>
    <row r="29" customFormat="false" ht="12.75" hidden="false" customHeight="false" outlineLevel="0" collapsed="false">
      <c r="A29" s="35" t="n">
        <f aca="false">A28+1</f>
        <v>36330</v>
      </c>
      <c r="B29" s="12" t="n">
        <v>418</v>
      </c>
      <c r="C29" s="36" t="n">
        <v>418</v>
      </c>
      <c r="D29" s="3" t="n">
        <f aca="false">F29+P29+Y29</f>
        <v>418</v>
      </c>
      <c r="E29" s="37" t="n">
        <f aca="false">ROUND(F29/0.962,0)</f>
        <v>435</v>
      </c>
      <c r="F29" s="85" t="n">
        <v>418</v>
      </c>
      <c r="G29" s="39" t="n">
        <f aca="false">ROUND(H29/0.984,0)</f>
        <v>849</v>
      </c>
      <c r="H29" s="39" t="n">
        <v>835</v>
      </c>
      <c r="I29" s="41" t="n">
        <f aca="false">ROUND(J29/0.984,0)</f>
        <v>124</v>
      </c>
      <c r="J29" s="41" t="n">
        <v>122</v>
      </c>
      <c r="K29" s="39" t="n">
        <f aca="false">E29+G29+I29</f>
        <v>1408</v>
      </c>
      <c r="L29" s="39" t="n">
        <f aca="false">F29+H29+J29</f>
        <v>1375</v>
      </c>
      <c r="M29" s="42" t="n">
        <f aca="false">M28</f>
        <v>1375</v>
      </c>
      <c r="N29" s="15"/>
      <c r="O29" s="43" t="n">
        <f aca="false">ROUND(P29/0.9737,0)</f>
        <v>0</v>
      </c>
      <c r="P29" s="44" t="n">
        <v>0</v>
      </c>
      <c r="Q29" s="44" t="n">
        <f aca="false">ROUND(R29/0.99,0)</f>
        <v>260</v>
      </c>
      <c r="R29" s="44" t="n">
        <v>257</v>
      </c>
      <c r="S29" s="44" t="n">
        <f aca="false">P29+R29</f>
        <v>257</v>
      </c>
      <c r="T29" s="46" t="n">
        <f aca="false">T28</f>
        <v>303</v>
      </c>
      <c r="U29" s="15"/>
      <c r="V29" s="47" t="n">
        <f aca="false">ROUND(W29/0.983,0)</f>
        <v>0</v>
      </c>
      <c r="W29" s="48" t="n">
        <f aca="false">ROUND(X29/0.99,0)</f>
        <v>0</v>
      </c>
      <c r="X29" s="48" t="n">
        <f aca="false">ROUND(Y29/0.9809,0)</f>
        <v>0</v>
      </c>
      <c r="Y29" s="49" t="n">
        <v>0</v>
      </c>
      <c r="Z29" s="48" t="n">
        <f aca="false">ROUND(AA29/0.9905,0)</f>
        <v>0</v>
      </c>
      <c r="AA29" s="50" t="n">
        <v>0</v>
      </c>
      <c r="AB29" s="48" t="n">
        <f aca="false">V29+Z29</f>
        <v>0</v>
      </c>
      <c r="AC29" s="48" t="n">
        <f aca="false">W29+AA29</f>
        <v>0</v>
      </c>
      <c r="AD29" s="48" t="n">
        <f aca="false">AD28</f>
        <v>621</v>
      </c>
      <c r="AE29" s="48" t="n">
        <f aca="false">X29</f>
        <v>0</v>
      </c>
      <c r="AF29" s="48" t="n">
        <f aca="false">AF28</f>
        <v>614</v>
      </c>
      <c r="AG29" s="48" t="n">
        <f aca="false">Y29</f>
        <v>0</v>
      </c>
      <c r="AH29" s="51" t="n">
        <f aca="false">AH28</f>
        <v>614</v>
      </c>
      <c r="AI29" s="11"/>
      <c r="AJ29" s="52" t="n">
        <f aca="false">H29+R29+AA29</f>
        <v>1092</v>
      </c>
      <c r="AK29" s="53" t="n">
        <v>1092</v>
      </c>
    </row>
    <row r="30" customFormat="false" ht="12.75" hidden="false" customHeight="false" outlineLevel="0" collapsed="false">
      <c r="A30" s="35" t="n">
        <f aca="false">A29+1</f>
        <v>36331</v>
      </c>
      <c r="B30" s="12" t="n">
        <v>472</v>
      </c>
      <c r="C30" s="36" t="n">
        <v>472</v>
      </c>
      <c r="D30" s="3" t="n">
        <f aca="false">F30+P30+Y30</f>
        <v>472</v>
      </c>
      <c r="E30" s="37" t="n">
        <f aca="false">ROUND(F30/0.962,0)</f>
        <v>491</v>
      </c>
      <c r="F30" s="85" t="n">
        <v>472</v>
      </c>
      <c r="G30" s="39" t="n">
        <f aca="false">ROUND(H30/0.984,0)</f>
        <v>849</v>
      </c>
      <c r="H30" s="39" t="n">
        <v>835</v>
      </c>
      <c r="I30" s="41" t="n">
        <f aca="false">ROUND(J30/0.984,0)</f>
        <v>68</v>
      </c>
      <c r="J30" s="41" t="n">
        <v>67</v>
      </c>
      <c r="K30" s="39" t="n">
        <f aca="false">E30+G30+I30</f>
        <v>1408</v>
      </c>
      <c r="L30" s="39" t="n">
        <f aca="false">F30+H30+J30</f>
        <v>1374</v>
      </c>
      <c r="M30" s="42" t="n">
        <f aca="false">M29</f>
        <v>1375</v>
      </c>
      <c r="N30" s="15"/>
      <c r="O30" s="43" t="n">
        <f aca="false">ROUND(P30/0.9737,0)</f>
        <v>0</v>
      </c>
      <c r="P30" s="44" t="n">
        <v>0</v>
      </c>
      <c r="Q30" s="44" t="n">
        <f aca="false">ROUND(R30/0.99,0)</f>
        <v>260</v>
      </c>
      <c r="R30" s="44" t="n">
        <v>257</v>
      </c>
      <c r="S30" s="44" t="n">
        <f aca="false">P30+R30</f>
        <v>257</v>
      </c>
      <c r="T30" s="46" t="n">
        <f aca="false">T29</f>
        <v>303</v>
      </c>
      <c r="U30" s="15"/>
      <c r="V30" s="47" t="n">
        <f aca="false">ROUND(W30/0.983,0)</f>
        <v>0</v>
      </c>
      <c r="W30" s="48" t="n">
        <f aca="false">ROUND(X30/0.99,0)</f>
        <v>0</v>
      </c>
      <c r="X30" s="48" t="n">
        <f aca="false">ROUND(Y30/0.9809,0)</f>
        <v>0</v>
      </c>
      <c r="Y30" s="49" t="n">
        <v>0</v>
      </c>
      <c r="Z30" s="48" t="n">
        <f aca="false">ROUND(AA30/0.9905,0)</f>
        <v>0</v>
      </c>
      <c r="AA30" s="50" t="n">
        <v>0</v>
      </c>
      <c r="AB30" s="48" t="n">
        <f aca="false">V30+Z30</f>
        <v>0</v>
      </c>
      <c r="AC30" s="48" t="n">
        <f aca="false">W30+AA30</f>
        <v>0</v>
      </c>
      <c r="AD30" s="48" t="n">
        <f aca="false">AD29</f>
        <v>621</v>
      </c>
      <c r="AE30" s="48" t="n">
        <f aca="false">X30</f>
        <v>0</v>
      </c>
      <c r="AF30" s="48" t="n">
        <f aca="false">AF29</f>
        <v>614</v>
      </c>
      <c r="AG30" s="48" t="n">
        <f aca="false">Y30</f>
        <v>0</v>
      </c>
      <c r="AH30" s="51" t="n">
        <f aca="false">AH29</f>
        <v>614</v>
      </c>
      <c r="AI30" s="11"/>
      <c r="AJ30" s="52" t="n">
        <f aca="false">H30+R30+AA30</f>
        <v>1092</v>
      </c>
      <c r="AK30" s="53" t="n">
        <v>1092</v>
      </c>
    </row>
    <row r="31" customFormat="false" ht="12.75" hidden="false" customHeight="false" outlineLevel="0" collapsed="false">
      <c r="A31" s="35" t="n">
        <f aca="false">A30+1</f>
        <v>36332</v>
      </c>
      <c r="B31" s="12" t="n">
        <v>549</v>
      </c>
      <c r="C31" s="36" t="n">
        <v>549</v>
      </c>
      <c r="D31" s="3" t="n">
        <f aca="false">F31+P31+Y31</f>
        <v>549</v>
      </c>
      <c r="E31" s="37" t="n">
        <f aca="false">ROUND(F31/0.962,0)</f>
        <v>571</v>
      </c>
      <c r="F31" s="85" t="n">
        <v>549</v>
      </c>
      <c r="G31" s="39" t="n">
        <f aca="false">ROUND(H31/0.984,0)</f>
        <v>837</v>
      </c>
      <c r="H31" s="39" t="n">
        <v>824</v>
      </c>
      <c r="I31" s="41" t="n">
        <f aca="false">ROUND(J31/0.984,0)</f>
        <v>0</v>
      </c>
      <c r="J31" s="41" t="n">
        <v>0</v>
      </c>
      <c r="K31" s="39" t="n">
        <f aca="false">E31+G31+I31</f>
        <v>1408</v>
      </c>
      <c r="L31" s="39" t="n">
        <f aca="false">F31+H31+J31</f>
        <v>1373</v>
      </c>
      <c r="M31" s="42" t="n">
        <f aca="false">M30</f>
        <v>1375</v>
      </c>
      <c r="N31" s="15"/>
      <c r="O31" s="43" t="n">
        <f aca="false">ROUND(P31/0.9737,0)</f>
        <v>0</v>
      </c>
      <c r="P31" s="44" t="n">
        <v>0</v>
      </c>
      <c r="Q31" s="44" t="n">
        <f aca="false">ROUND(R31/0.99,0)</f>
        <v>260</v>
      </c>
      <c r="R31" s="44" t="n">
        <v>257</v>
      </c>
      <c r="S31" s="44" t="n">
        <f aca="false">P31+R31</f>
        <v>257</v>
      </c>
      <c r="T31" s="46" t="n">
        <f aca="false">T30</f>
        <v>303</v>
      </c>
      <c r="U31" s="15"/>
      <c r="V31" s="47" t="n">
        <f aca="false">ROUND(W31/0.983,0)</f>
        <v>0</v>
      </c>
      <c r="W31" s="48" t="n">
        <f aca="false">ROUND(X31/0.99,0)</f>
        <v>0</v>
      </c>
      <c r="X31" s="48" t="n">
        <f aca="false">ROUND(Y31/0.9809,0)</f>
        <v>0</v>
      </c>
      <c r="Y31" s="49" t="n">
        <v>0</v>
      </c>
      <c r="Z31" s="48" t="n">
        <f aca="false">ROUND(AA31/0.9905,0)</f>
        <v>0</v>
      </c>
      <c r="AA31" s="50" t="n">
        <v>0</v>
      </c>
      <c r="AB31" s="48" t="n">
        <f aca="false">V31+Z31</f>
        <v>0</v>
      </c>
      <c r="AC31" s="48" t="n">
        <f aca="false">W31+AA31</f>
        <v>0</v>
      </c>
      <c r="AD31" s="48" t="n">
        <f aca="false">AD30</f>
        <v>621</v>
      </c>
      <c r="AE31" s="48" t="n">
        <f aca="false">X31</f>
        <v>0</v>
      </c>
      <c r="AF31" s="48" t="n">
        <f aca="false">AF30</f>
        <v>614</v>
      </c>
      <c r="AG31" s="48" t="n">
        <f aca="false">Y31</f>
        <v>0</v>
      </c>
      <c r="AH31" s="51" t="n">
        <f aca="false">AH30</f>
        <v>614</v>
      </c>
      <c r="AI31" s="11"/>
      <c r="AJ31" s="52" t="n">
        <f aca="false">H31+R31+AA31</f>
        <v>1081</v>
      </c>
      <c r="AK31" s="53" t="n">
        <v>1092</v>
      </c>
    </row>
    <row r="32" customFormat="false" ht="12.75" hidden="false" customHeight="false" outlineLevel="0" collapsed="false">
      <c r="A32" s="35" t="n">
        <f aca="false">A31+1</f>
        <v>36333</v>
      </c>
      <c r="B32" s="12" t="n">
        <v>549</v>
      </c>
      <c r="C32" s="36" t="n">
        <v>549</v>
      </c>
      <c r="D32" s="3" t="n">
        <f aca="false">F32+P32+Y32</f>
        <v>549</v>
      </c>
      <c r="E32" s="37" t="n">
        <f aca="false">ROUND(F32/0.962,0)</f>
        <v>571</v>
      </c>
      <c r="F32" s="85" t="n">
        <v>549</v>
      </c>
      <c r="G32" s="39" t="n">
        <f aca="false">ROUND(H32/0.984,0)</f>
        <v>837</v>
      </c>
      <c r="H32" s="39" t="n">
        <v>824</v>
      </c>
      <c r="I32" s="41" t="n">
        <f aca="false">ROUND(J32/0.984,0)</f>
        <v>0</v>
      </c>
      <c r="J32" s="41" t="n">
        <v>0</v>
      </c>
      <c r="K32" s="39" t="n">
        <f aca="false">E32+G32+I32</f>
        <v>1408</v>
      </c>
      <c r="L32" s="39" t="n">
        <f aca="false">F32+H32+J32</f>
        <v>1373</v>
      </c>
      <c r="M32" s="42" t="n">
        <f aca="false">M31</f>
        <v>1375</v>
      </c>
      <c r="N32" s="15"/>
      <c r="O32" s="43" t="n">
        <f aca="false">ROUND(P32/0.9737,0)</f>
        <v>0</v>
      </c>
      <c r="P32" s="44" t="n">
        <v>0</v>
      </c>
      <c r="Q32" s="44" t="n">
        <f aca="false">ROUND(R32/0.99,0)</f>
        <v>260</v>
      </c>
      <c r="R32" s="44" t="n">
        <v>257</v>
      </c>
      <c r="S32" s="44" t="n">
        <f aca="false">P32+R32</f>
        <v>257</v>
      </c>
      <c r="T32" s="46" t="n">
        <f aca="false">T31</f>
        <v>303</v>
      </c>
      <c r="U32" s="15"/>
      <c r="V32" s="47" t="n">
        <f aca="false">ROUND(W32/0.983,0)</f>
        <v>0</v>
      </c>
      <c r="W32" s="48" t="n">
        <f aca="false">ROUND(X32/0.99,0)</f>
        <v>0</v>
      </c>
      <c r="X32" s="48" t="n">
        <f aca="false">ROUND(Y32/0.9809,0)</f>
        <v>0</v>
      </c>
      <c r="Y32" s="49" t="n">
        <v>0</v>
      </c>
      <c r="Z32" s="48" t="n">
        <f aca="false">ROUND(AA32/0.9905,0)</f>
        <v>0</v>
      </c>
      <c r="AA32" s="50" t="n">
        <v>0</v>
      </c>
      <c r="AB32" s="48" t="n">
        <f aca="false">V32+Z32</f>
        <v>0</v>
      </c>
      <c r="AC32" s="48" t="n">
        <f aca="false">W32+AA32</f>
        <v>0</v>
      </c>
      <c r="AD32" s="48" t="n">
        <f aca="false">AD31</f>
        <v>621</v>
      </c>
      <c r="AE32" s="48" t="n">
        <f aca="false">X32</f>
        <v>0</v>
      </c>
      <c r="AF32" s="48" t="n">
        <f aca="false">AF31</f>
        <v>614</v>
      </c>
      <c r="AG32" s="48" t="n">
        <f aca="false">Y32</f>
        <v>0</v>
      </c>
      <c r="AH32" s="51" t="n">
        <f aca="false">AH31</f>
        <v>614</v>
      </c>
      <c r="AI32" s="11"/>
      <c r="AJ32" s="52" t="n">
        <f aca="false">H32+R32+AA32</f>
        <v>1081</v>
      </c>
      <c r="AK32" s="53" t="n">
        <v>1092</v>
      </c>
    </row>
    <row r="33" customFormat="false" ht="12.75" hidden="false" customHeight="false" outlineLevel="0" collapsed="false">
      <c r="A33" s="35" t="n">
        <f aca="false">A32+1</f>
        <v>36334</v>
      </c>
      <c r="B33" s="12" t="n">
        <v>549</v>
      </c>
      <c r="C33" s="36" t="n">
        <v>549</v>
      </c>
      <c r="D33" s="3" t="n">
        <f aca="false">F33+P33+Y33</f>
        <v>549</v>
      </c>
      <c r="E33" s="37" t="n">
        <f aca="false">ROUND(F33/0.962,0)</f>
        <v>571</v>
      </c>
      <c r="F33" s="85" t="n">
        <v>549</v>
      </c>
      <c r="G33" s="39" t="n">
        <f aca="false">ROUND(H33/0.984,0)</f>
        <v>837</v>
      </c>
      <c r="H33" s="39" t="n">
        <v>824</v>
      </c>
      <c r="I33" s="41" t="n">
        <f aca="false">ROUND(J33/0.984,0)</f>
        <v>0</v>
      </c>
      <c r="J33" s="41" t="n">
        <v>0</v>
      </c>
      <c r="K33" s="39" t="n">
        <f aca="false">E33+G33+I33</f>
        <v>1408</v>
      </c>
      <c r="L33" s="39" t="n">
        <f aca="false">F33+H33+J33</f>
        <v>1373</v>
      </c>
      <c r="M33" s="42" t="n">
        <f aca="false">M32</f>
        <v>1375</v>
      </c>
      <c r="N33" s="15"/>
      <c r="O33" s="43" t="n">
        <f aca="false">ROUND(P33/0.9737,0)</f>
        <v>0</v>
      </c>
      <c r="P33" s="44" t="n">
        <v>0</v>
      </c>
      <c r="Q33" s="44" t="n">
        <f aca="false">ROUND(R33/0.99,0)</f>
        <v>260</v>
      </c>
      <c r="R33" s="44" t="n">
        <v>257</v>
      </c>
      <c r="S33" s="44" t="n">
        <f aca="false">P33+R33</f>
        <v>257</v>
      </c>
      <c r="T33" s="46" t="n">
        <f aca="false">T32</f>
        <v>303</v>
      </c>
      <c r="U33" s="15"/>
      <c r="V33" s="47" t="n">
        <f aca="false">ROUND(W33/0.983,0)</f>
        <v>0</v>
      </c>
      <c r="W33" s="48" t="n">
        <f aca="false">ROUND(X33/0.99,0)</f>
        <v>0</v>
      </c>
      <c r="X33" s="48" t="n">
        <f aca="false">ROUND(Y33/0.9809,0)</f>
        <v>0</v>
      </c>
      <c r="Y33" s="49" t="n">
        <v>0</v>
      </c>
      <c r="Z33" s="48" t="n">
        <f aca="false">ROUND(AA33/0.9905,0)</f>
        <v>0</v>
      </c>
      <c r="AA33" s="50" t="n">
        <v>0</v>
      </c>
      <c r="AB33" s="48" t="n">
        <f aca="false">V33+Z33</f>
        <v>0</v>
      </c>
      <c r="AC33" s="48" t="n">
        <f aca="false">W33+AA33</f>
        <v>0</v>
      </c>
      <c r="AD33" s="48" t="n">
        <f aca="false">AD32</f>
        <v>621</v>
      </c>
      <c r="AE33" s="48" t="n">
        <f aca="false">X33</f>
        <v>0</v>
      </c>
      <c r="AF33" s="48" t="n">
        <f aca="false">AF32</f>
        <v>614</v>
      </c>
      <c r="AG33" s="48" t="n">
        <f aca="false">Y33</f>
        <v>0</v>
      </c>
      <c r="AH33" s="51" t="n">
        <f aca="false">AH32</f>
        <v>614</v>
      </c>
      <c r="AI33" s="11"/>
      <c r="AJ33" s="52" t="n">
        <f aca="false">H33+R33+AA33</f>
        <v>1081</v>
      </c>
      <c r="AK33" s="53" t="n">
        <v>1092</v>
      </c>
    </row>
    <row r="34" customFormat="false" ht="12.75" hidden="false" customHeight="false" outlineLevel="0" collapsed="false">
      <c r="A34" s="35" t="n">
        <f aca="false">A33+1</f>
        <v>36335</v>
      </c>
      <c r="B34" s="12" t="n">
        <v>549</v>
      </c>
      <c r="C34" s="36" t="n">
        <v>549</v>
      </c>
      <c r="D34" s="3" t="n">
        <f aca="false">F34+P34+Y34</f>
        <v>549</v>
      </c>
      <c r="E34" s="37" t="n">
        <f aca="false">ROUND(F34/0.962,0)</f>
        <v>571</v>
      </c>
      <c r="F34" s="85" t="n">
        <v>549</v>
      </c>
      <c r="G34" s="39" t="n">
        <f aca="false">ROUND(H34/0.984,0)</f>
        <v>837</v>
      </c>
      <c r="H34" s="39" t="n">
        <v>824</v>
      </c>
      <c r="I34" s="41" t="n">
        <f aca="false">ROUND(J34/0.984,0)</f>
        <v>0</v>
      </c>
      <c r="J34" s="41" t="n">
        <v>0</v>
      </c>
      <c r="K34" s="39" t="n">
        <f aca="false">E34+G34+I34</f>
        <v>1408</v>
      </c>
      <c r="L34" s="39" t="n">
        <f aca="false">F34+H34+J34</f>
        <v>1373</v>
      </c>
      <c r="M34" s="42" t="n">
        <f aca="false">M33</f>
        <v>1375</v>
      </c>
      <c r="N34" s="15"/>
      <c r="O34" s="43" t="n">
        <f aca="false">ROUND(P34/0.9737,0)</f>
        <v>0</v>
      </c>
      <c r="P34" s="44" t="n">
        <v>0</v>
      </c>
      <c r="Q34" s="44" t="n">
        <f aca="false">ROUND(R34/0.99,0)</f>
        <v>260</v>
      </c>
      <c r="R34" s="44" t="n">
        <v>257</v>
      </c>
      <c r="S34" s="44" t="n">
        <f aca="false">P34+R34</f>
        <v>257</v>
      </c>
      <c r="T34" s="46" t="n">
        <f aca="false">T33</f>
        <v>303</v>
      </c>
      <c r="U34" s="15"/>
      <c r="V34" s="47" t="n">
        <f aca="false">ROUND(W34/0.983,0)</f>
        <v>0</v>
      </c>
      <c r="W34" s="48" t="n">
        <f aca="false">ROUND(X34/0.99,0)</f>
        <v>0</v>
      </c>
      <c r="X34" s="48" t="n">
        <f aca="false">ROUND(Y34/0.9809,0)</f>
        <v>0</v>
      </c>
      <c r="Y34" s="49" t="n">
        <v>0</v>
      </c>
      <c r="Z34" s="48" t="n">
        <f aca="false">ROUND(AA34/0.9905,0)</f>
        <v>0</v>
      </c>
      <c r="AA34" s="50" t="n">
        <v>0</v>
      </c>
      <c r="AB34" s="48" t="n">
        <f aca="false">V34+Z34</f>
        <v>0</v>
      </c>
      <c r="AC34" s="48" t="n">
        <f aca="false">W34+AA34</f>
        <v>0</v>
      </c>
      <c r="AD34" s="48" t="n">
        <f aca="false">AD33</f>
        <v>621</v>
      </c>
      <c r="AE34" s="48" t="n">
        <f aca="false">X34</f>
        <v>0</v>
      </c>
      <c r="AF34" s="48" t="n">
        <f aca="false">AF33</f>
        <v>614</v>
      </c>
      <c r="AG34" s="48" t="n">
        <f aca="false">Y34</f>
        <v>0</v>
      </c>
      <c r="AH34" s="51" t="n">
        <f aca="false">AH33</f>
        <v>614</v>
      </c>
      <c r="AI34" s="11"/>
      <c r="AJ34" s="52" t="n">
        <f aca="false">H34+R34+AA34</f>
        <v>1081</v>
      </c>
      <c r="AK34" s="53" t="n">
        <v>1092</v>
      </c>
    </row>
    <row r="35" customFormat="false" ht="12.75" hidden="false" customHeight="false" outlineLevel="0" collapsed="false">
      <c r="A35" s="35" t="n">
        <f aca="false">A34+1</f>
        <v>36336</v>
      </c>
      <c r="B35" s="12" t="n">
        <v>486</v>
      </c>
      <c r="C35" s="36" t="n">
        <v>486</v>
      </c>
      <c r="D35" s="3" t="n">
        <f aca="false">F35+P35+Y35</f>
        <v>486</v>
      </c>
      <c r="E35" s="37" t="n">
        <f aca="false">ROUND(F35/0.962,0)</f>
        <v>505</v>
      </c>
      <c r="F35" s="85" t="n">
        <v>486</v>
      </c>
      <c r="G35" s="39" t="n">
        <f aca="false">ROUND(H35/0.984,0)</f>
        <v>849</v>
      </c>
      <c r="H35" s="39" t="n">
        <v>835</v>
      </c>
      <c r="I35" s="41" t="n">
        <f aca="false">ROUND(J35/0.984,0)</f>
        <v>54</v>
      </c>
      <c r="J35" s="41" t="n">
        <v>53</v>
      </c>
      <c r="K35" s="39" t="n">
        <f aca="false">E35+G35+I35</f>
        <v>1408</v>
      </c>
      <c r="L35" s="39" t="n">
        <f aca="false">F35+H35+J35</f>
        <v>1374</v>
      </c>
      <c r="M35" s="42" t="n">
        <f aca="false">M34</f>
        <v>1375</v>
      </c>
      <c r="N35" s="15"/>
      <c r="O35" s="43" t="n">
        <f aca="false">ROUND(P35/0.9737,0)</f>
        <v>0</v>
      </c>
      <c r="P35" s="44" t="n">
        <v>0</v>
      </c>
      <c r="Q35" s="44" t="n">
        <f aca="false">ROUND(R35/0.99,0)</f>
        <v>260</v>
      </c>
      <c r="R35" s="44" t="n">
        <v>257</v>
      </c>
      <c r="S35" s="44" t="n">
        <f aca="false">P35+R35</f>
        <v>257</v>
      </c>
      <c r="T35" s="46" t="n">
        <f aca="false">T34</f>
        <v>303</v>
      </c>
      <c r="U35" s="15"/>
      <c r="V35" s="47" t="n">
        <f aca="false">ROUND(W35/0.983,0)</f>
        <v>0</v>
      </c>
      <c r="W35" s="48" t="n">
        <f aca="false">ROUND(X35/0.99,0)</f>
        <v>0</v>
      </c>
      <c r="X35" s="48" t="n">
        <f aca="false">ROUND(Y35/0.9809,0)</f>
        <v>0</v>
      </c>
      <c r="Y35" s="49" t="n">
        <v>0</v>
      </c>
      <c r="Z35" s="48" t="n">
        <f aca="false">ROUND(AA35/0.9905,0)</f>
        <v>0</v>
      </c>
      <c r="AA35" s="50" t="n">
        <v>0</v>
      </c>
      <c r="AB35" s="48" t="n">
        <f aca="false">V35+Z35</f>
        <v>0</v>
      </c>
      <c r="AC35" s="48" t="n">
        <f aca="false">W35+AA35</f>
        <v>0</v>
      </c>
      <c r="AD35" s="48" t="n">
        <f aca="false">AD34</f>
        <v>621</v>
      </c>
      <c r="AE35" s="48" t="n">
        <f aca="false">X35</f>
        <v>0</v>
      </c>
      <c r="AF35" s="48" t="n">
        <f aca="false">AF34</f>
        <v>614</v>
      </c>
      <c r="AG35" s="48" t="n">
        <f aca="false">Y35</f>
        <v>0</v>
      </c>
      <c r="AH35" s="51" t="n">
        <f aca="false">AH34</f>
        <v>614</v>
      </c>
      <c r="AI35" s="11"/>
      <c r="AJ35" s="52" t="n">
        <f aca="false">H35+R35+AA35</f>
        <v>1092</v>
      </c>
      <c r="AK35" s="53" t="n">
        <v>1092</v>
      </c>
    </row>
    <row r="36" customFormat="false" ht="12.75" hidden="false" customHeight="false" outlineLevel="0" collapsed="false">
      <c r="A36" s="35" t="n">
        <f aca="false">A35+1</f>
        <v>36337</v>
      </c>
      <c r="B36" s="12" t="n">
        <v>418</v>
      </c>
      <c r="C36" s="36" t="n">
        <v>418</v>
      </c>
      <c r="D36" s="3" t="n">
        <f aca="false">F36+P36+Y36</f>
        <v>418</v>
      </c>
      <c r="E36" s="37" t="n">
        <f aca="false">ROUND(F36/0.962,0)</f>
        <v>435</v>
      </c>
      <c r="F36" s="85" t="n">
        <v>418</v>
      </c>
      <c r="G36" s="39" t="n">
        <f aca="false">ROUND(H36/0.984,0)</f>
        <v>849</v>
      </c>
      <c r="H36" s="39" t="n">
        <v>835</v>
      </c>
      <c r="I36" s="41" t="n">
        <f aca="false">ROUND(J36/0.984,0)</f>
        <v>124</v>
      </c>
      <c r="J36" s="41" t="n">
        <v>122</v>
      </c>
      <c r="K36" s="39" t="n">
        <f aca="false">E36+G36+I36</f>
        <v>1408</v>
      </c>
      <c r="L36" s="39" t="n">
        <f aca="false">F36+H36+J36</f>
        <v>1375</v>
      </c>
      <c r="M36" s="42" t="n">
        <f aca="false">M35</f>
        <v>1375</v>
      </c>
      <c r="N36" s="15"/>
      <c r="O36" s="43" t="n">
        <f aca="false">ROUND(P36/0.9737,0)</f>
        <v>0</v>
      </c>
      <c r="P36" s="44" t="n">
        <v>0</v>
      </c>
      <c r="Q36" s="44" t="n">
        <f aca="false">ROUND(R36/0.99,0)</f>
        <v>260</v>
      </c>
      <c r="R36" s="44" t="n">
        <v>257</v>
      </c>
      <c r="S36" s="44" t="n">
        <f aca="false">P36+R36</f>
        <v>257</v>
      </c>
      <c r="T36" s="46" t="n">
        <f aca="false">T35</f>
        <v>303</v>
      </c>
      <c r="U36" s="15"/>
      <c r="V36" s="47" t="n">
        <f aca="false">ROUND(W36/0.983,0)</f>
        <v>0</v>
      </c>
      <c r="W36" s="48" t="n">
        <f aca="false">ROUND(X36/0.99,0)</f>
        <v>0</v>
      </c>
      <c r="X36" s="48" t="n">
        <f aca="false">ROUND(Y36/0.9809,0)</f>
        <v>0</v>
      </c>
      <c r="Y36" s="49" t="n">
        <v>0</v>
      </c>
      <c r="Z36" s="48" t="n">
        <f aca="false">ROUND(AA36/0.9905,0)</f>
        <v>0</v>
      </c>
      <c r="AA36" s="50" t="n">
        <v>0</v>
      </c>
      <c r="AB36" s="48" t="n">
        <f aca="false">V36+Z36</f>
        <v>0</v>
      </c>
      <c r="AC36" s="48" t="n">
        <f aca="false">W36+AA36</f>
        <v>0</v>
      </c>
      <c r="AD36" s="48" t="n">
        <f aca="false">AD35</f>
        <v>621</v>
      </c>
      <c r="AE36" s="48" t="n">
        <f aca="false">X36</f>
        <v>0</v>
      </c>
      <c r="AF36" s="48" t="n">
        <f aca="false">AF35</f>
        <v>614</v>
      </c>
      <c r="AG36" s="48" t="n">
        <f aca="false">Y36</f>
        <v>0</v>
      </c>
      <c r="AH36" s="51" t="n">
        <f aca="false">AH35</f>
        <v>614</v>
      </c>
      <c r="AI36" s="11"/>
      <c r="AJ36" s="52" t="n">
        <f aca="false">H36+R36+AA36</f>
        <v>1092</v>
      </c>
      <c r="AK36" s="53" t="n">
        <v>1092</v>
      </c>
    </row>
    <row r="37" customFormat="false" ht="12.75" hidden="false" customHeight="false" outlineLevel="0" collapsed="false">
      <c r="A37" s="35" t="n">
        <f aca="false">A36+1</f>
        <v>36338</v>
      </c>
      <c r="B37" s="12" t="n">
        <v>472</v>
      </c>
      <c r="C37" s="36" t="n">
        <v>472</v>
      </c>
      <c r="D37" s="3" t="n">
        <f aca="false">F37+P37+Y37</f>
        <v>472</v>
      </c>
      <c r="E37" s="37" t="n">
        <f aca="false">ROUND(F37/0.962,0)</f>
        <v>491</v>
      </c>
      <c r="F37" s="85" t="n">
        <v>472</v>
      </c>
      <c r="G37" s="39" t="n">
        <f aca="false">ROUND(H37/0.984,0)</f>
        <v>849</v>
      </c>
      <c r="H37" s="39" t="n">
        <v>835</v>
      </c>
      <c r="I37" s="41" t="n">
        <f aca="false">ROUND(J37/0.984,0)</f>
        <v>68</v>
      </c>
      <c r="J37" s="41" t="n">
        <v>67</v>
      </c>
      <c r="K37" s="39" t="n">
        <f aca="false">E37+G37+I37</f>
        <v>1408</v>
      </c>
      <c r="L37" s="39" t="n">
        <f aca="false">F37+H37+J37</f>
        <v>1374</v>
      </c>
      <c r="M37" s="42" t="n">
        <f aca="false">M36</f>
        <v>1375</v>
      </c>
      <c r="N37" s="15"/>
      <c r="O37" s="43" t="n">
        <f aca="false">ROUND(P37/0.9737,0)</f>
        <v>0</v>
      </c>
      <c r="P37" s="44" t="n">
        <v>0</v>
      </c>
      <c r="Q37" s="44" t="n">
        <f aca="false">ROUND(R37/0.99,0)</f>
        <v>260</v>
      </c>
      <c r="R37" s="44" t="n">
        <v>257</v>
      </c>
      <c r="S37" s="44" t="n">
        <f aca="false">P37+R37</f>
        <v>257</v>
      </c>
      <c r="T37" s="46" t="n">
        <f aca="false">T36</f>
        <v>303</v>
      </c>
      <c r="U37" s="15"/>
      <c r="V37" s="47" t="n">
        <f aca="false">ROUND(W37/0.983,0)</f>
        <v>0</v>
      </c>
      <c r="W37" s="48" t="n">
        <f aca="false">ROUND(X37/0.99,0)</f>
        <v>0</v>
      </c>
      <c r="X37" s="48" t="n">
        <f aca="false">ROUND(Y37/0.9809,0)</f>
        <v>0</v>
      </c>
      <c r="Y37" s="49" t="n">
        <v>0</v>
      </c>
      <c r="Z37" s="48" t="n">
        <f aca="false">ROUND(AA37/0.9905,0)</f>
        <v>0</v>
      </c>
      <c r="AA37" s="50" t="n">
        <v>0</v>
      </c>
      <c r="AB37" s="48" t="n">
        <f aca="false">V37+Z37</f>
        <v>0</v>
      </c>
      <c r="AC37" s="48" t="n">
        <f aca="false">W37+AA37</f>
        <v>0</v>
      </c>
      <c r="AD37" s="48" t="n">
        <f aca="false">AD36</f>
        <v>621</v>
      </c>
      <c r="AE37" s="48" t="n">
        <f aca="false">X37</f>
        <v>0</v>
      </c>
      <c r="AF37" s="48" t="n">
        <f aca="false">AF36</f>
        <v>614</v>
      </c>
      <c r="AG37" s="48" t="n">
        <f aca="false">Y37</f>
        <v>0</v>
      </c>
      <c r="AH37" s="51" t="n">
        <f aca="false">AH36</f>
        <v>614</v>
      </c>
      <c r="AI37" s="11"/>
      <c r="AJ37" s="52" t="n">
        <f aca="false">H37+R37+AA37</f>
        <v>1092</v>
      </c>
      <c r="AK37" s="53" t="n">
        <v>1092</v>
      </c>
    </row>
    <row r="38" customFormat="false" ht="12.75" hidden="false" customHeight="false" outlineLevel="0" collapsed="false">
      <c r="A38" s="35" t="n">
        <f aca="false">A37+1</f>
        <v>36339</v>
      </c>
      <c r="B38" s="12" t="n">
        <v>549</v>
      </c>
      <c r="C38" s="36" t="n">
        <v>549</v>
      </c>
      <c r="D38" s="3" t="n">
        <f aca="false">F38+P38+Y38</f>
        <v>549</v>
      </c>
      <c r="E38" s="37" t="n">
        <f aca="false">ROUND(F38/0.962,0)</f>
        <v>571</v>
      </c>
      <c r="F38" s="85" t="n">
        <v>549</v>
      </c>
      <c r="G38" s="39" t="n">
        <f aca="false">ROUND(H38/0.984,0)</f>
        <v>837</v>
      </c>
      <c r="H38" s="39" t="n">
        <v>824</v>
      </c>
      <c r="I38" s="41" t="n">
        <f aca="false">ROUND(J38/0.984,0)</f>
        <v>0</v>
      </c>
      <c r="J38" s="41" t="n">
        <v>0</v>
      </c>
      <c r="K38" s="39" t="n">
        <f aca="false">E38+G38+I38</f>
        <v>1408</v>
      </c>
      <c r="L38" s="39" t="n">
        <f aca="false">F38+H38+J38</f>
        <v>1373</v>
      </c>
      <c r="M38" s="42" t="n">
        <f aca="false">M37</f>
        <v>1375</v>
      </c>
      <c r="N38" s="15"/>
      <c r="O38" s="43" t="n">
        <f aca="false">ROUND(P38/0.9737,0)</f>
        <v>0</v>
      </c>
      <c r="P38" s="44" t="n">
        <v>0</v>
      </c>
      <c r="Q38" s="44" t="n">
        <f aca="false">ROUND(R38/0.99,0)</f>
        <v>260</v>
      </c>
      <c r="R38" s="44" t="n">
        <v>257</v>
      </c>
      <c r="S38" s="44" t="n">
        <f aca="false">P38+R38</f>
        <v>257</v>
      </c>
      <c r="T38" s="46" t="n">
        <f aca="false">T37</f>
        <v>303</v>
      </c>
      <c r="U38" s="15"/>
      <c r="V38" s="47" t="n">
        <f aca="false">ROUND(W38/0.983,0)</f>
        <v>0</v>
      </c>
      <c r="W38" s="48" t="n">
        <f aca="false">ROUND(X38/0.99,0)</f>
        <v>0</v>
      </c>
      <c r="X38" s="48" t="n">
        <f aca="false">ROUND(Y38/0.9809,0)</f>
        <v>0</v>
      </c>
      <c r="Y38" s="49" t="n">
        <v>0</v>
      </c>
      <c r="Z38" s="48" t="n">
        <f aca="false">ROUND(AA38/0.9905,0)</f>
        <v>0</v>
      </c>
      <c r="AA38" s="50" t="n">
        <v>0</v>
      </c>
      <c r="AB38" s="48" t="n">
        <f aca="false">V38+Z38</f>
        <v>0</v>
      </c>
      <c r="AC38" s="48" t="n">
        <f aca="false">W38+AA38</f>
        <v>0</v>
      </c>
      <c r="AD38" s="48" t="n">
        <f aca="false">AD37</f>
        <v>621</v>
      </c>
      <c r="AE38" s="48" t="n">
        <f aca="false">X38</f>
        <v>0</v>
      </c>
      <c r="AF38" s="48" t="n">
        <f aca="false">AF37</f>
        <v>614</v>
      </c>
      <c r="AG38" s="48" t="n">
        <f aca="false">Y38</f>
        <v>0</v>
      </c>
      <c r="AH38" s="51" t="n">
        <f aca="false">AH37</f>
        <v>614</v>
      </c>
      <c r="AI38" s="11"/>
      <c r="AJ38" s="52" t="n">
        <f aca="false">H38+R38+AA38</f>
        <v>1081</v>
      </c>
      <c r="AK38" s="53" t="n">
        <v>1092</v>
      </c>
    </row>
    <row r="39" customFormat="false" ht="12.75" hidden="false" customHeight="false" outlineLevel="0" collapsed="false">
      <c r="A39" s="35" t="n">
        <f aca="false">A38+1</f>
        <v>36340</v>
      </c>
      <c r="B39" s="12" t="n">
        <v>549</v>
      </c>
      <c r="C39" s="36" t="n">
        <v>549</v>
      </c>
      <c r="D39" s="3" t="n">
        <f aca="false">F39+P39+Y39</f>
        <v>549</v>
      </c>
      <c r="E39" s="37" t="n">
        <f aca="false">ROUND(F39/0.962,0)</f>
        <v>571</v>
      </c>
      <c r="F39" s="85" t="n">
        <v>549</v>
      </c>
      <c r="G39" s="39" t="n">
        <f aca="false">ROUND(H39/0.984,0)</f>
        <v>837</v>
      </c>
      <c r="H39" s="39" t="n">
        <v>824</v>
      </c>
      <c r="I39" s="41" t="n">
        <f aca="false">ROUND(J39/0.984,0)</f>
        <v>0</v>
      </c>
      <c r="J39" s="41" t="n">
        <v>0</v>
      </c>
      <c r="K39" s="39" t="n">
        <f aca="false">E39+G39+I39</f>
        <v>1408</v>
      </c>
      <c r="L39" s="39" t="n">
        <f aca="false">F39+H39+J39</f>
        <v>1373</v>
      </c>
      <c r="M39" s="42" t="n">
        <f aca="false">M38</f>
        <v>1375</v>
      </c>
      <c r="N39" s="15"/>
      <c r="O39" s="43" t="n">
        <f aca="false">ROUND(P39/0.9737,0)</f>
        <v>0</v>
      </c>
      <c r="P39" s="44" t="n">
        <v>0</v>
      </c>
      <c r="Q39" s="44" t="n">
        <f aca="false">ROUND(R39/0.99,0)</f>
        <v>260</v>
      </c>
      <c r="R39" s="44" t="n">
        <v>257</v>
      </c>
      <c r="S39" s="44" t="n">
        <f aca="false">P39+R39</f>
        <v>257</v>
      </c>
      <c r="T39" s="46" t="n">
        <f aca="false">T38</f>
        <v>303</v>
      </c>
      <c r="U39" s="15"/>
      <c r="V39" s="47" t="n">
        <f aca="false">ROUND(W39/0.983,0)</f>
        <v>0</v>
      </c>
      <c r="W39" s="48" t="n">
        <f aca="false">ROUND(X39/0.99,0)</f>
        <v>0</v>
      </c>
      <c r="X39" s="48" t="n">
        <f aca="false">ROUND(Y39/0.9809,0)</f>
        <v>0</v>
      </c>
      <c r="Y39" s="49" t="n">
        <v>0</v>
      </c>
      <c r="Z39" s="48" t="n">
        <f aca="false">ROUND(AA39/0.9905,0)</f>
        <v>0</v>
      </c>
      <c r="AA39" s="50" t="n">
        <v>0</v>
      </c>
      <c r="AB39" s="48" t="n">
        <f aca="false">V39+Z39</f>
        <v>0</v>
      </c>
      <c r="AC39" s="48" t="n">
        <f aca="false">W39+AA39</f>
        <v>0</v>
      </c>
      <c r="AD39" s="48" t="n">
        <f aca="false">AD38</f>
        <v>621</v>
      </c>
      <c r="AE39" s="48" t="n">
        <f aca="false">X39</f>
        <v>0</v>
      </c>
      <c r="AF39" s="48" t="n">
        <f aca="false">AF38</f>
        <v>614</v>
      </c>
      <c r="AG39" s="48" t="n">
        <f aca="false">Y39</f>
        <v>0</v>
      </c>
      <c r="AH39" s="51" t="n">
        <f aca="false">AH38</f>
        <v>614</v>
      </c>
      <c r="AI39" s="11"/>
      <c r="AJ39" s="52" t="n">
        <f aca="false">H39+R39+AA39</f>
        <v>1081</v>
      </c>
      <c r="AK39" s="53" t="n">
        <v>1092</v>
      </c>
    </row>
    <row r="40" customFormat="false" ht="12.75" hidden="false" customHeight="false" outlineLevel="0" collapsed="false">
      <c r="A40" s="35" t="n">
        <f aca="false">A39+1</f>
        <v>36341</v>
      </c>
      <c r="B40" s="12" t="n">
        <v>549</v>
      </c>
      <c r="C40" s="54" t="n">
        <v>549</v>
      </c>
      <c r="D40" s="3" t="n">
        <f aca="false">F40+P40+Y40</f>
        <v>549</v>
      </c>
      <c r="E40" s="37" t="n">
        <f aca="false">ROUND(F40/0.962,0)</f>
        <v>571</v>
      </c>
      <c r="F40" s="85" t="n">
        <v>549</v>
      </c>
      <c r="G40" s="39" t="n">
        <f aca="false">ROUND(H40/0.984,0)</f>
        <v>837</v>
      </c>
      <c r="H40" s="39" t="n">
        <v>824</v>
      </c>
      <c r="I40" s="41" t="n">
        <f aca="false">ROUND(J40/0.984,0)</f>
        <v>0</v>
      </c>
      <c r="J40" s="41" t="n">
        <v>0</v>
      </c>
      <c r="K40" s="39" t="n">
        <f aca="false">E40+G40+I40</f>
        <v>1408</v>
      </c>
      <c r="L40" s="39" t="n">
        <f aca="false">F40+H40+J40</f>
        <v>1373</v>
      </c>
      <c r="M40" s="42" t="n">
        <f aca="false">M39</f>
        <v>1375</v>
      </c>
      <c r="N40" s="15"/>
      <c r="O40" s="43" t="n">
        <f aca="false">ROUND(P40/0.9737,0)</f>
        <v>0</v>
      </c>
      <c r="P40" s="44" t="n">
        <v>0</v>
      </c>
      <c r="Q40" s="44" t="n">
        <f aca="false">ROUND(R40/0.99,0)</f>
        <v>260</v>
      </c>
      <c r="R40" s="44" t="n">
        <v>257</v>
      </c>
      <c r="S40" s="44" t="n">
        <f aca="false">P40+R40</f>
        <v>257</v>
      </c>
      <c r="T40" s="46" t="n">
        <f aca="false">T39</f>
        <v>303</v>
      </c>
      <c r="U40" s="15"/>
      <c r="V40" s="47" t="n">
        <f aca="false">ROUND(W40/0.983,0)</f>
        <v>0</v>
      </c>
      <c r="W40" s="48" t="n">
        <f aca="false">ROUND(X40/0.99,0)</f>
        <v>0</v>
      </c>
      <c r="X40" s="48" t="n">
        <f aca="false">ROUND(Y40/0.9809,0)</f>
        <v>0</v>
      </c>
      <c r="Y40" s="49" t="n">
        <v>0</v>
      </c>
      <c r="Z40" s="48" t="n">
        <f aca="false">ROUND(AA40/0.9905,0)</f>
        <v>0</v>
      </c>
      <c r="AA40" s="50" t="n">
        <v>0</v>
      </c>
      <c r="AB40" s="48" t="n">
        <f aca="false">V40+Z40</f>
        <v>0</v>
      </c>
      <c r="AC40" s="48" t="n">
        <f aca="false">W40+AA40</f>
        <v>0</v>
      </c>
      <c r="AD40" s="48" t="n">
        <f aca="false">AD39</f>
        <v>621</v>
      </c>
      <c r="AE40" s="48" t="n">
        <f aca="false">X40</f>
        <v>0</v>
      </c>
      <c r="AF40" s="48" t="n">
        <f aca="false">AF39</f>
        <v>614</v>
      </c>
      <c r="AG40" s="48" t="n">
        <f aca="false">Y40</f>
        <v>0</v>
      </c>
      <c r="AH40" s="51" t="n">
        <f aca="false">AH39</f>
        <v>614</v>
      </c>
      <c r="AI40" s="11"/>
      <c r="AJ40" s="52" t="n">
        <f aca="false">H40+R40+AA40</f>
        <v>1081</v>
      </c>
      <c r="AK40" s="53" t="n">
        <v>1092</v>
      </c>
    </row>
    <row r="41" customFormat="false" ht="12.75" hidden="false" customHeight="false" outlineLevel="0" collapsed="false">
      <c r="A41" s="24" t="s">
        <v>74</v>
      </c>
      <c r="B41" s="12" t="n">
        <v>0</v>
      </c>
      <c r="C41" s="36"/>
      <c r="D41" s="3" t="n">
        <f aca="false">F41+P41+Y41</f>
        <v>0</v>
      </c>
      <c r="E41" s="37" t="n">
        <f aca="false">ROUND(F41/0.962,0)</f>
        <v>0</v>
      </c>
      <c r="F41" s="85" t="n">
        <v>0</v>
      </c>
      <c r="G41" s="39" t="n">
        <f aca="false">ROUND(H41/0.984,0)</f>
        <v>1</v>
      </c>
      <c r="H41" s="39" t="n">
        <v>1</v>
      </c>
      <c r="I41" s="41" t="n">
        <f aca="false">ROUND(J41/0.984,0)</f>
        <v>0</v>
      </c>
      <c r="J41" s="41" t="n">
        <v>0</v>
      </c>
      <c r="K41" s="39" t="n">
        <f aca="false">E41+G41+I41</f>
        <v>1</v>
      </c>
      <c r="L41" s="39" t="n">
        <f aca="false">F41+H41+J41</f>
        <v>1</v>
      </c>
      <c r="M41" s="42" t="n">
        <v>0</v>
      </c>
      <c r="N41" s="15"/>
      <c r="O41" s="43" t="n">
        <f aca="false">ROUND(P41/0.9737,0)</f>
        <v>0</v>
      </c>
      <c r="P41" s="44" t="n">
        <v>0</v>
      </c>
      <c r="Q41" s="44" t="n">
        <f aca="false">ROUND(R41/0.99,0)</f>
        <v>0</v>
      </c>
      <c r="R41" s="44" t="n">
        <v>0</v>
      </c>
      <c r="S41" s="44" t="n">
        <f aca="false">P41+R41</f>
        <v>0</v>
      </c>
      <c r="T41" s="46" t="n">
        <v>0</v>
      </c>
      <c r="U41" s="15"/>
      <c r="V41" s="47" t="n">
        <f aca="false">ROUND(W41/0.983,0)</f>
        <v>0</v>
      </c>
      <c r="W41" s="48" t="n">
        <f aca="false">ROUND(X41/0.99,0)</f>
        <v>0</v>
      </c>
      <c r="X41" s="48" t="n">
        <f aca="false">ROUND(Y41/0.9809,0)</f>
        <v>0</v>
      </c>
      <c r="Y41" s="49" t="n">
        <v>0</v>
      </c>
      <c r="Z41" s="48" t="n">
        <f aca="false">ROUND(AA41/0.9905,0)</f>
        <v>0</v>
      </c>
      <c r="AA41" s="50" t="n">
        <v>0</v>
      </c>
      <c r="AB41" s="48" t="n">
        <f aca="false">V41+Z41</f>
        <v>0</v>
      </c>
      <c r="AC41" s="48" t="n">
        <f aca="false">W41+AA41</f>
        <v>0</v>
      </c>
      <c r="AD41" s="48" t="n">
        <v>0</v>
      </c>
      <c r="AE41" s="48" t="n">
        <f aca="false">X41</f>
        <v>0</v>
      </c>
      <c r="AF41" s="48" t="n">
        <v>0</v>
      </c>
      <c r="AG41" s="48" t="n">
        <f aca="false">Y41</f>
        <v>0</v>
      </c>
      <c r="AH41" s="51" t="n">
        <v>0</v>
      </c>
      <c r="AI41" s="11"/>
      <c r="AJ41" s="52" t="n">
        <f aca="false">H41+R41+AA41</f>
        <v>1</v>
      </c>
      <c r="AK41" s="53" t="n">
        <v>0</v>
      </c>
    </row>
    <row r="42" customFormat="false" ht="12.75" hidden="false" customHeight="false" outlineLevel="0" collapsed="false">
      <c r="A42" s="11"/>
      <c r="B42" s="12"/>
      <c r="E42" s="12"/>
      <c r="M42" s="14"/>
      <c r="N42" s="15"/>
      <c r="O42" s="12"/>
      <c r="T42" s="14"/>
      <c r="U42" s="15"/>
      <c r="V42" s="12"/>
      <c r="AH42" s="14"/>
      <c r="AI42" s="11"/>
      <c r="AJ42" s="17"/>
      <c r="AK42" s="14"/>
    </row>
    <row r="43" customFormat="false" ht="12.75" hidden="false" customHeight="false" outlineLevel="0" collapsed="false">
      <c r="A43" s="56" t="s">
        <v>10</v>
      </c>
      <c r="B43" s="57" t="n">
        <f aca="false">SUM(B11:B42)</f>
        <v>15386</v>
      </c>
      <c r="C43" s="58" t="n">
        <f aca="false">SUM(C11:C42)</f>
        <v>15274</v>
      </c>
      <c r="D43" s="59" t="n">
        <f aca="false">SUM(D11:D42)</f>
        <v>15274</v>
      </c>
      <c r="E43" s="57"/>
      <c r="F43" s="58" t="n">
        <f aca="false">SUM(F11:F42)</f>
        <v>15274</v>
      </c>
      <c r="G43" s="58"/>
      <c r="H43" s="58" t="n">
        <f aca="false">SUM(H11:H42)</f>
        <v>24919</v>
      </c>
      <c r="I43" s="58"/>
      <c r="J43" s="58" t="n">
        <f aca="false">SUM(J11:J42)</f>
        <v>1018</v>
      </c>
      <c r="K43" s="58" t="n">
        <f aca="false">SUM(K11:K42)</f>
        <v>42241</v>
      </c>
      <c r="L43" s="58" t="n">
        <f aca="false">SUM(L11:L42)</f>
        <v>41211</v>
      </c>
      <c r="M43" s="59" t="n">
        <f aca="false">SUM(M11:M42)</f>
        <v>41250</v>
      </c>
      <c r="N43" s="61"/>
      <c r="O43" s="57"/>
      <c r="P43" s="58" t="n">
        <f aca="false">SUM(P11:P42)</f>
        <v>0</v>
      </c>
      <c r="Q43" s="58"/>
      <c r="R43" s="58" t="n">
        <f aca="false">SUM(R11:R42)</f>
        <v>7710</v>
      </c>
      <c r="S43" s="58" t="n">
        <f aca="false">SUM(S11:S42)</f>
        <v>7710</v>
      </c>
      <c r="T43" s="59" t="n">
        <f aca="false">SUM(T11:T42)</f>
        <v>9090</v>
      </c>
      <c r="U43" s="61"/>
      <c r="V43" s="57" t="n">
        <f aca="false">SUM(V11:V42)</f>
        <v>0</v>
      </c>
      <c r="W43" s="58" t="n">
        <f aca="false">SUM(W11:W42)</f>
        <v>0</v>
      </c>
      <c r="X43" s="58" t="n">
        <f aca="false">SUM(X11:X42)</f>
        <v>0</v>
      </c>
      <c r="Y43" s="58" t="n">
        <f aca="false">SUM(Y11:Y42)</f>
        <v>0</v>
      </c>
      <c r="Z43" s="58"/>
      <c r="AA43" s="58" t="n">
        <f aca="false">SUM(AA11:AA42)</f>
        <v>0</v>
      </c>
      <c r="AB43" s="58" t="n">
        <f aca="false">SUM(AB11:AB42)</f>
        <v>0</v>
      </c>
      <c r="AC43" s="58" t="n">
        <f aca="false">SUM(AC11:AC42)</f>
        <v>0</v>
      </c>
      <c r="AD43" s="58" t="n">
        <f aca="false">SUM(AD11:AD42)</f>
        <v>18630</v>
      </c>
      <c r="AE43" s="58" t="n">
        <f aca="false">SUM(AE11:AE42)</f>
        <v>0</v>
      </c>
      <c r="AF43" s="58" t="n">
        <f aca="false">SUM(AF11:AF42)</f>
        <v>18420</v>
      </c>
      <c r="AG43" s="58" t="n">
        <f aca="false">SUM(AG11:AG41)</f>
        <v>0</v>
      </c>
      <c r="AH43" s="59" t="n">
        <f aca="false">SUM(AH11:AH41)</f>
        <v>18420</v>
      </c>
      <c r="AI43" s="56"/>
      <c r="AJ43" s="62" t="n">
        <f aca="false">SUM(AJ11:AJ42)</f>
        <v>32629</v>
      </c>
      <c r="AK43" s="59" t="n">
        <f aca="false">SUM(AK11:AK42)</f>
        <v>32760</v>
      </c>
    </row>
    <row r="44" customFormat="false" ht="12.75" hidden="false" customHeight="false" outlineLevel="0" collapsed="false">
      <c r="G44" s="16" t="s">
        <v>33</v>
      </c>
      <c r="H44" s="63" t="n">
        <f aca="false">H43*0.9787</f>
        <v>24388.2253</v>
      </c>
      <c r="Q44" s="16" t="s">
        <v>33</v>
      </c>
      <c r="R44" s="63" t="n">
        <f aca="false">R43*0.9787</f>
        <v>7545.777</v>
      </c>
      <c r="Z44" s="16" t="s">
        <v>33</v>
      </c>
      <c r="AA44" s="63" t="n">
        <f aca="false">AA43*0.9787</f>
        <v>0</v>
      </c>
    </row>
    <row r="45" customFormat="false" ht="13.5" hidden="false" customHeight="false" outlineLevel="0" collapsed="false"/>
    <row r="46" customFormat="false" ht="13.5" hidden="false" customHeight="false" outlineLevel="0" collapsed="false">
      <c r="C46" s="65" t="s">
        <v>34</v>
      </c>
      <c r="D46" s="66"/>
      <c r="E46" s="66"/>
      <c r="F46" s="67" t="n">
        <v>36312</v>
      </c>
      <c r="G46" s="68" t="n">
        <v>36341</v>
      </c>
    </row>
    <row r="47" customFormat="false" ht="12.75" hidden="false" customHeight="false" outlineLevel="0" collapsed="false">
      <c r="C47" s="69"/>
      <c r="G47" s="70"/>
    </row>
    <row r="48" customFormat="false" ht="12.75" hidden="false" customHeight="false" outlineLevel="0" collapsed="false">
      <c r="C48" s="71"/>
      <c r="D48" s="16"/>
      <c r="E48" s="16" t="s">
        <v>35</v>
      </c>
      <c r="F48" s="63" t="n">
        <v>23987</v>
      </c>
      <c r="G48" s="72" t="n">
        <f aca="false">F48+H44</f>
        <v>48375.2253</v>
      </c>
    </row>
    <row r="49" customFormat="false" ht="12.75" hidden="false" customHeight="false" outlineLevel="0" collapsed="false">
      <c r="C49" s="69"/>
      <c r="G49" s="70"/>
    </row>
    <row r="50" customFormat="false" ht="12.75" hidden="false" customHeight="false" outlineLevel="0" collapsed="false">
      <c r="C50" s="71"/>
      <c r="D50" s="16"/>
      <c r="E50" s="16" t="s">
        <v>36</v>
      </c>
      <c r="F50" s="63" t="n">
        <v>23448</v>
      </c>
      <c r="G50" s="72" t="n">
        <f aca="false">F50+(R44+AA44)</f>
        <v>30993.777</v>
      </c>
    </row>
    <row r="51" customFormat="false" ht="13.5" hidden="false" customHeight="false" outlineLevel="0" collapsed="false">
      <c r="C51" s="71"/>
      <c r="D51" s="16"/>
      <c r="E51" s="16"/>
      <c r="F51" s="73"/>
      <c r="G51" s="74"/>
    </row>
    <row r="52" customFormat="false" ht="13.5" hidden="false" customHeight="false" outlineLevel="0" collapsed="false">
      <c r="C52" s="75"/>
      <c r="D52" s="76"/>
      <c r="E52" s="77" t="s">
        <v>37</v>
      </c>
      <c r="F52" s="78" t="n">
        <f aca="false">SUM(F48:F51)</f>
        <v>47435</v>
      </c>
      <c r="G52" s="79" t="n">
        <f aca="false">SUM(G48:G51)</f>
        <v>79369.0023</v>
      </c>
    </row>
    <row r="5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1999-03-29T18:03:01Z</dcterms:created>
  <dc:creator>ces</dc:creator>
  <dc:description/>
  <dc:language>en-US</dc:language>
  <cp:lastModifiedBy>ces</cp:lastModifiedBy>
  <cp:lastPrinted>2000-02-11T12:22:15Z</cp:lastPrinted>
  <cp:revision>0</cp:revision>
  <dc:subject/>
  <dc:title/>
</cp:coreProperties>
</file>